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1" r:id="rId1" sheetId="1" state="visible"/>
    <sheet name="Приложение 2" r:id="rId2" sheetId="2" state="visible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hidden="false" localSheetId="0" name="_xlnm.Print_Area">'Приложение 1'!$A$1:$V$889</definedName>
    <definedName hidden="true" localSheetId="0" name="_xlnm._FilterDatabase">'Приложение 1'!$A$10:$BC$1330</definedName>
    <definedName hidden="true" localSheetId="1" name="_xlnm._FilterDatabase">'Приложение 2'!$A$10:$W$1330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<sst xmlns="http://schemas.openxmlformats.org/spreadsheetml/2006/main" xmlns:a="http://schemas.openxmlformats.org/drawingml/2006/main" xmlns:a15="http://schemas.microsoft.com/office/drawing/2012/main" xmlns:asvg="http://schemas.microsoft.com/office/drawing/2016/SVG/main" xmlns:c="http://schemas.openxmlformats.org/drawingml/2006/chart" xmlns:co="http://ncloudtech.com" xmlns:co-ooxml="http://ncloudtech.com/ooxml" xmlns:m="http://schemas.openxmlformats.org/officeDocument/2006/math" xmlns:mc="http://schemas.openxmlformats.org/markup-compatibility/2006" xmlns:o="urn:schemas-microsoft-com:office:office" xmlns:p="http://schemas.openxmlformats.org/presentationml/2006/main" xmlns:pic="http://schemas.openxmlformats.org/drawingml/2006/picture" xmlns:r="http://schemas.openxmlformats.org/officeDocument/2006/relationships" xmlns:s="http://schemas.openxmlformats.org/officeDocument/2006/sharedTypes" xmlns:sl="http://schemas.openxmlformats.org/schemaLibrary/2006/main" xmlns:v="urn:schemas-microsoft-com:vml" xmlns:w="http://schemas.openxmlformats.org/wordprocessingml/2006/main" xmlns:w10="urn:schemas-microsoft-com:office:word" xmlns:w14="http://schemas.microsoft.com/office/word/2010/wordml" xmlns:w15="http://schemas.microsoft.com/office/word/2012/wordml" xmlns:wp="http://schemas.openxmlformats.org/drawingml/2006/wordprocessingDrawing" xmlns:wpg="http://schemas.microsoft.com/office/word/2010/wordprocessingGroup" xmlns:wps="http://schemas.microsoft.com/office/word/2010/wordprocessingShape" xmlns:x="urn:schemas-microsoft-com:office:excel" xmlns:x12ac="http://schemas.microsoft.com/office/spreadsheetml/2011/1/ac" xmlns:x14="http://schemas.microsoft.com/office/spreadsheetml/2009/9/main" xmlns:xdr="http://schemas.openxmlformats.org/drawingml/2006/spreadsheetDrawing" xmlns:xm="http://schemas.microsoft.com/office/excel/2006/main" mc:Ignorable="co co-ooxml w14 x14 w15">
  <si>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 к приказу</t>
  </si>
  <si>
    <t>Министерства ЖКХ и энергетики РС(Я)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</si>
  <si>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источникам финансирования</t>
  </si>
  <si>
    <t>№ п/п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</si>
  <si>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</si>
  <si>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</si>
  <si>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</si>
  <si>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r>
      <rPr>
        <rFont val="XO Thames"/>
        <b val="true"/>
        <sz val="12"/>
      </rPr>
      <t>Год</t>
    </r>
    <r>
      <rPr>
        <rFont val="XO Thames"/>
        <b val="true"/>
        <sz val="12"/>
      </rPr>
      <t xml:space="preserve"> ввода в эксплуатацию</t>
    </r>
  </si>
  <si>
    <r>
      <rPr>
        <rFont val="XO Thames"/>
        <b val="true"/>
        <sz val="12"/>
      </rPr>
      <t>Материал стен</t>
    </r>
  </si>
  <si>
    <r>
      <rPr>
        <rFont val="XO Thames"/>
        <b val="true"/>
        <sz val="12"/>
      </rPr>
      <t>Количество этажей</t>
    </r>
  </si>
  <si>
    <r>
      <rPr>
        <rFont val="XO Thames"/>
        <b val="true"/>
        <sz val="12"/>
      </rPr>
      <t>Количество подъездов</t>
    </r>
  </si>
  <si>
    <r>
      <rPr>
        <rFont val="XO Thames"/>
        <b val="true"/>
        <sz val="12"/>
      </rPr>
      <t>Общая площадь МКД, всего</t>
    </r>
  </si>
  <si>
    <r>
      <rPr>
        <rFont val="XO Thames"/>
        <b val="true"/>
        <sz val="12"/>
      </rPr>
      <t>Площадь помещений в МКД</t>
    </r>
  </si>
  <si>
    <r>
      <rPr>
        <rFont val="XO Thames"/>
        <b val="true"/>
        <sz val="12"/>
      </rPr>
      <t>Количество жителей</t>
    </r>
  </si>
  <si>
    <r>
      <rPr>
        <rFont val="XO Thames"/>
        <b val="true"/>
        <sz val="12"/>
      </rPr>
      <t>Стоимость капитального ремонта с разбивкой по источникам финансирования</t>
    </r>
  </si>
  <si>
    <r>
      <rPr>
        <rFont val="XO Thames"/>
        <b val="true"/>
        <sz val="12"/>
      </rPr>
      <t>Удельная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</si>
  <si>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Предельная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</si>
  <si>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Сроки проведения работ по капитальному ремонту</t>
    </r>
  </si>
  <si>
    <t>Стоимость капитального ремонта, всего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</si>
  <si>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(Якутия)", в том числе обследование технического состояниямногоквартирного дома, проведение экспертизы проектной документации на проведение капитального ремонта, проверка достоверности определения сметной стоимости, проведение строительного контроля (технического надзора)</t>
  </si>
  <si>
    <r>
      <rPr>
        <rFont val="XO Thames"/>
        <b val="true"/>
        <sz val="12"/>
      </rPr>
      <t>в том числе жилых помещений (квартир)</t>
    </r>
  </si>
  <si>
    <r>
      <rPr>
        <rFont val="XO Thames"/>
        <b val="true"/>
        <sz val="12"/>
      </rPr>
      <t>в том числе нежилых помещений</t>
    </r>
  </si>
  <si>
    <r>
      <rPr>
        <rFont val="XO Thames"/>
        <b val="true"/>
        <sz val="12"/>
      </rPr>
      <t>Всего</t>
    </r>
  </si>
  <si>
    <r>
      <rPr>
        <rFont val="XO Thames"/>
        <b val="true"/>
        <sz val="12"/>
      </rPr>
      <t>в том числе</t>
    </r>
  </si>
  <si>
    <r>
      <t>Ремонт внутридомовых инженерных систем</t>
    </r>
    <r>
      <t xml:space="preserve">
</t>
    </r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</si>
  <si>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</si>
  <si>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</si>
  <si>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</si>
  <si>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</si>
  <si>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</si>
  <si>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</si>
  <si>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</si>
  <si>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</si>
  <si>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r>
      <rPr>
        <rFont val="XO Thames"/>
        <b val="true"/>
        <sz val="12"/>
      </rPr>
      <t>За счет федеральных средств</t>
    </r>
  </si>
  <si>
    <r>
      <rPr>
        <rFont val="XO Thames"/>
        <b val="true"/>
        <sz val="12"/>
      </rPr>
      <t>За счет средств государственного бюджета Республики Саха (Якутия)</t>
    </r>
  </si>
  <si>
    <r>
      <rPr>
        <rFont val="XO Thames"/>
        <b val="true"/>
        <sz val="12"/>
      </rPr>
      <t>За счет средств местного бюджета</t>
    </r>
  </si>
  <si>
    <r>
      <rPr>
        <rFont val="XO Thames"/>
        <b val="true"/>
        <sz val="12"/>
      </rPr>
      <t>За счет средств собственников помещений</t>
    </r>
  </si>
  <si>
    <r>
      <rPr>
        <rFont val="XO Thames"/>
        <b val="true"/>
        <sz val="12"/>
      </rPr>
      <t>Заимствованные средства</t>
    </r>
  </si>
  <si>
    <r>
      <rPr>
        <rFont val="XO Thames"/>
        <b val="true"/>
        <sz val="12"/>
      </rPr>
      <t>Иные источники</t>
    </r>
  </si>
  <si>
    <t>CC</t>
  </si>
  <si>
    <t>ЗС</t>
  </si>
  <si>
    <t>Теплоснабжение</t>
  </si>
  <si>
    <t>Система водоснабжения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</si>
  <si>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</si>
  <si>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</si>
  <si>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</si>
  <si>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</si>
  <si>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</si>
  <si>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</si>
  <si>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</si>
  <si>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</si>
  <si>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чел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</si>
  <si>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</si>
  <si>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</si>
  <si>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</si>
  <si>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</si>
  <si>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</si>
  <si>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</si>
  <si>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руб/кв.м</t>
    </r>
  </si>
  <si>
    <t>Остатки 2024</t>
  </si>
  <si>
    <t>ГП "Поселок Беркакит"</t>
  </si>
  <si>
    <t>п. Беркакит (г Нерюнгри), ул. Бочкарева, д. 6</t>
  </si>
  <si>
    <t>Камень</t>
  </si>
  <si>
    <t>п. Беркакит (г Нерюнгри), ул. Дорожников, д. 4</t>
  </si>
  <si>
    <t>ГП "Поселок Чульман"</t>
  </si>
  <si>
    <t>п. Чульман (г Нерюнгри), ул. Островского, д. 12</t>
  </si>
  <si>
    <t>МО "Город Нерюнгри"</t>
  </si>
  <si>
    <t>г. Нерюнгри, пр-кт. Ленина, д. 7</t>
  </si>
  <si>
    <t>г. Нерюнгри, пр-кт. Ленина, д. 16 кор. 2</t>
  </si>
  <si>
    <t>п. Беркакит, п. Беркакит (г Нерюнгри), ул. Мусы Джалиля, д. 11</t>
  </si>
  <si>
    <t>1980</t>
  </si>
  <si>
    <t>п. Беркакит, п. Беркакит (г Нерюнгри), ул. Октябрьская, д. 2</t>
  </si>
  <si>
    <t>п. Беркакит, п. Беркакит (г Нерюнгри), ул. Оптимистов, д. 1</t>
  </si>
  <si>
    <t>1981</t>
  </si>
  <si>
    <t>г. Нерюнгри, пр-кт. Мира, д. 3</t>
  </si>
  <si>
    <t>г. Нерюнгри, пр-кт. Мира, д. 3 кор. 1</t>
  </si>
  <si>
    <t>г. Нерюнгри, пр-кт. Мира, д. 15 кор. 2</t>
  </si>
  <si>
    <t>г. Нерюнгри, пр-кт. Мира, д. 31</t>
  </si>
  <si>
    <t>г. Нерюнгри, ул. Аммосова, д. 14</t>
  </si>
  <si>
    <t>п. Беркакит, п. Беркакит (г Нерюнгри), ул. Оптимистов, д. 3</t>
  </si>
  <si>
    <t>п. Беркакит, п. Беркакит (г Нерюнгри), ул. Школьная, д. 7</t>
  </si>
  <si>
    <t>г. Нерюнгри, ул. им Кравченко, д. 9 кор. 1</t>
  </si>
  <si>
    <t>п. Чульман (г Нерюнгри), ул. Островского, д. 15</t>
  </si>
  <si>
    <t>1992</t>
  </si>
  <si>
    <t>г. Нерюнгри, ул. им Кравченко, д. 17 кор. 2</t>
  </si>
  <si>
    <t>п. Чульман (г Нерюнгри), ул. Строительная, д. 12</t>
  </si>
  <si>
    <t>г. Нерюнгри, ул. им Кравченко, д. 18</t>
  </si>
  <si>
    <t>1973</t>
  </si>
  <si>
    <t>г. Нерюнгри, ул. им Кравченко, д. 19 кор. 3</t>
  </si>
  <si>
    <t>п. Чульман (г Нерюнгри), ул. Циолковского, д. 2</t>
  </si>
  <si>
    <t>1984</t>
  </si>
  <si>
    <t>г. Нерюнгри, ул. им Кравченко, д. 25</t>
  </si>
  <si>
    <t>г. Нерюнгри, ул. Карла Маркса, д. 19 кор. 1</t>
  </si>
  <si>
    <t>п. Чульман (г Нерюнгри), ул. Школьная, д. 12</t>
  </si>
  <si>
    <t>1989</t>
  </si>
  <si>
    <t>г. Нерюнгри, ул. Карла Маркса, д. 25 кор. 1</t>
  </si>
  <si>
    <t>г. Нерюнгри, пр-кт Мира, д. 3 кор.1</t>
  </si>
  <si>
    <t>г. Нерюнгри, ул. Новостроевская, д. 5</t>
  </si>
  <si>
    <t>г. Нерюнгри, ул. Тимптонская, д. 3 кор. 1</t>
  </si>
  <si>
    <t>г. Нерюнгри, пр-кт Мира, д. 27 кор.2</t>
  </si>
  <si>
    <t>1990</t>
  </si>
  <si>
    <t>г. Нерюнгри, ул. Тимптонская, д. 7 кор. 1</t>
  </si>
  <si>
    <t>г. Нерюнгри, ул. им Кравченко, д. 3</t>
  </si>
  <si>
    <t>1996</t>
  </si>
  <si>
    <t>г. Нерюнгри, ул. Южно-Якутская, д. 25 кор. 1</t>
  </si>
  <si>
    <t>г. Нерюнгри, ул. им Кравченко, д. 4</t>
  </si>
  <si>
    <t>1982</t>
  </si>
  <si>
    <t>г. Нерюнгри, ул. им Кравченко, д. 6</t>
  </si>
  <si>
    <t>г. Нерюнгри, ул. Южно-Якутская, д. 36 кор. 3</t>
  </si>
  <si>
    <t>г. Нерюнгри, ул. им Кравченко, д. 8</t>
  </si>
  <si>
    <t>ГО "город Якутск"</t>
  </si>
  <si>
    <t>г. Якутск, пр. Михаила Николаева, д. 40 кор. 5</t>
  </si>
  <si>
    <t>г. Якутск, пр. Михаила Николаева, д. 40 кор. 7</t>
  </si>
  <si>
    <t>г. Нерюнгри, ул. им Кравченко, д. 10</t>
  </si>
  <si>
    <t>г. Якутск, ул. Дзержинского, д. 7 кор. 1</t>
  </si>
  <si>
    <t>г. Нерюнгри, ул. им Кравченко, д. 12</t>
  </si>
  <si>
    <t>г. Якутск, ул. Дзержинского, д. 8</t>
  </si>
  <si>
    <t>1976</t>
  </si>
  <si>
    <t>4</t>
  </si>
  <si>
    <t>г. Якутск, ул. Дзержинского, д. 16</t>
  </si>
  <si>
    <t>1963</t>
  </si>
  <si>
    <t>г. Нерюнгри, ул. им Кравченко, д. 17 кор.1</t>
  </si>
  <si>
    <t>2</t>
  </si>
  <si>
    <t>г. Нерюнгри, ул. им Кравченко, д. 20</t>
  </si>
  <si>
    <t>г. Якутск, ул. Дзержинского, д. 40</t>
  </si>
  <si>
    <t>г. Нерюнгри, ул. им Кравченко, д. 20 кор.1</t>
  </si>
  <si>
    <t>1986</t>
  </si>
  <si>
    <t>г. Якутск, ул. Кузьмина, д. 16 кор. 1</t>
  </si>
  <si>
    <t>1995</t>
  </si>
  <si>
    <t>г. Якутск, ул. Лермонтова, д. 20</t>
  </si>
  <si>
    <t>г. Якутск, ул. Лермонтова, д. 138 кор.2</t>
  </si>
  <si>
    <t>1987</t>
  </si>
  <si>
    <t>г. Нерюнгри, ул. Карла Маркса, д. 1 кор.1</t>
  </si>
  <si>
    <t>1983</t>
  </si>
  <si>
    <t>9</t>
  </si>
  <si>
    <t>1</t>
  </si>
  <si>
    <t>г. Якутск, ул. Лермонтова, д. 138 кор.3</t>
  </si>
  <si>
    <t>1988</t>
  </si>
  <si>
    <t>г. Нерюнгри, ул. Карла Маркса, д. 9 кор.1</t>
  </si>
  <si>
    <t>г. Якутск, ул. Лермонтова, д. 138 кор.4</t>
  </si>
  <si>
    <t>г. Нерюнгри, ул. Карла Маркса, д. 9 кор.2</t>
  </si>
  <si>
    <t>г. Якутск, ул. Можайского, д. 21 кор. 1</t>
  </si>
  <si>
    <t>г. Нерюнгри, ул. Карла Маркса, д. 9 кор.3</t>
  </si>
  <si>
    <t>г. Якутск, ул. Октябрьская, д. 18</t>
  </si>
  <si>
    <t>г. Нерюнгри, ул. Карла Маркса, д. 13</t>
  </si>
  <si>
    <t>г. Якутск, ул. Орджоникидзе, д. 7 кор. 2</t>
  </si>
  <si>
    <t>г. Нерюнгри, ул. Карла Маркса, д. 16 кор.1</t>
  </si>
  <si>
    <t>ГО "Город Якутск"</t>
  </si>
  <si>
    <t>г. Якутск, ул. Орджоникидзе, д. 39</t>
  </si>
  <si>
    <t>1970</t>
  </si>
  <si>
    <t>г. Нерюнгри, ул. Карла Маркса, д. 17 кор.1</t>
  </si>
  <si>
    <t>г. Якутск, ул. Орджоникидзе, д. 45</t>
  </si>
  <si>
    <t>г. Нерюнгри, ул. Карла Маркса, д. 25 кор.3</t>
  </si>
  <si>
    <t>г. Якутск, ул. Федора Попова, д. 14 кор. 1</t>
  </si>
  <si>
    <t>г. Нерюнгри, ул. Карла Маркса, д. 29 кор.1</t>
  </si>
  <si>
    <t>г. Якутск, ул. Хабарова, д. 9</t>
  </si>
  <si>
    <t>3</t>
  </si>
  <si>
    <t>г. Нерюнгри, ул. Новостроевская, д. 3</t>
  </si>
  <si>
    <t>г. Якутск, ул. Хабарова, д. 19</t>
  </si>
  <si>
    <t>1974</t>
  </si>
  <si>
    <t>8</t>
  </si>
  <si>
    <t>г. Нерюнгри, ул. Строителей, д. 1</t>
  </si>
  <si>
    <t>1994</t>
  </si>
  <si>
    <t>г. Якутск, ул. Хабарова, д. 21</t>
  </si>
  <si>
    <t>г. Нерюнгри, ул. Тимптонская, д. 3 кор.1</t>
  </si>
  <si>
    <t>г. Якутск, ул. Хабарова, д. 23 кор.1</t>
  </si>
  <si>
    <t>1985</t>
  </si>
  <si>
    <t>5</t>
  </si>
  <si>
    <t>г. Нерюнгри, ул. Чурапчинская, д. 46</t>
  </si>
  <si>
    <t>г. Якутск, ул. Хабарова, д. 27 кор.3</t>
  </si>
  <si>
    <t>1975</t>
  </si>
  <si>
    <t>г. Нерюнгри, ул. Чурапчинская, д. 48</t>
  </si>
  <si>
    <t>г. Якутск, ул. Халтурина, д. 6</t>
  </si>
  <si>
    <t>г. Нерюнгри, ул. Южно-Якутская, д. 24</t>
  </si>
  <si>
    <t>г. Якутск, ул. Чернышевского, д. 8</t>
  </si>
  <si>
    <t>6</t>
  </si>
  <si>
    <t>г. Нерюнгри, ул. Южно-Якутская, д. 30</t>
  </si>
  <si>
    <t>1991</t>
  </si>
  <si>
    <t>г. Якутск, ул. Чернышевского, д. 8 корп.1</t>
  </si>
  <si>
    <t>г. Нерюнгри, ул. Южно-Якутская, д. 31</t>
  </si>
  <si>
    <t>г. Нерюнгри, ул. Южно-Якутская, д. 31 кор.1</t>
  </si>
  <si>
    <t>г. Якутск, ул. Чернышевского, д. 12</t>
  </si>
  <si>
    <t>г. Нерюнгри, ул. Южно-Якутская, д. 31 кор.2</t>
  </si>
  <si>
    <t>г. Якутск, ул. Чернышевского, д. 12 кор.1</t>
  </si>
  <si>
    <t>г. Нерюнгри, ул. Южно-Якутская, д. 38</t>
  </si>
  <si>
    <t>г. Якутск, ул. Ярославского, д. 5 кор. 1</t>
  </si>
  <si>
    <t>г. Якутск, с. Табага, ул. Комсомольская, д. 9</t>
  </si>
  <si>
    <t>1978</t>
  </si>
  <si>
    <t>Дерево</t>
  </si>
  <si>
    <t>г. Якутск, ул. Ярославского, д. 7 кор. 1</t>
  </si>
  <si>
    <t>дерево</t>
  </si>
  <si>
    <t>г. Якутск, с. Хатассы, ул. Каландарашвили, д. 2</t>
  </si>
  <si>
    <t>г. Якутск, ул. Ярославского, д. 9</t>
  </si>
  <si>
    <t>г. Якутск, мкр. Кангалассы, ул. 26 партсъезда, д. 2</t>
  </si>
  <si>
    <t>1979</t>
  </si>
  <si>
    <t>г. Якутск, ул. Ярославского, д. 11</t>
  </si>
  <si>
    <t>г. Якутск, мкр. Борисовка 1, д. 56</t>
  </si>
  <si>
    <t>г. Якутск, пр-кт Ленина, д. 6</t>
  </si>
  <si>
    <t>г. Якутск, ул. Ярославского, д. 13</t>
  </si>
  <si>
    <t>г. Якутск, пр-кт Ленина, д. 7 кор.2</t>
  </si>
  <si>
    <t>МО "Поселок Ленинский"</t>
  </si>
  <si>
    <t>Алданский у, п. Ленинский, ул. Карла Маркса, д. 16</t>
  </si>
  <si>
    <t>г. Якутск, пр-кт Ленина, д. 9</t>
  </si>
  <si>
    <t>1962</t>
  </si>
  <si>
    <t>МО "Поселок Тикси"</t>
  </si>
  <si>
    <t>Булунский у, п. Тикси, ул. Академика Федорова, д. 28а</t>
  </si>
  <si>
    <t>г. Якутск, пр-кт Ленина, д. 10</t>
  </si>
  <si>
    <t>1957</t>
  </si>
  <si>
    <t>Булунский у, п. Тикси, ул. Гагарина, д. 3</t>
  </si>
  <si>
    <t>г. Якутск, пр-кт Ленина, д. 11</t>
  </si>
  <si>
    <t>1964</t>
  </si>
  <si>
    <t>Булунский у, п. Тикси, ул. Гагарина, д. 8а</t>
  </si>
  <si>
    <t>г. Якутск, пр-кт Ленина, д. 21</t>
  </si>
  <si>
    <t>1954</t>
  </si>
  <si>
    <t>Булунский у, п. Тикси, ул. Морская, д. 33а</t>
  </si>
  <si>
    <t>г. Якутск, пр-кт Ленина, д. 23</t>
  </si>
  <si>
    <t>Булунский у, п. Тикси, ул. Трусова, д. 5</t>
  </si>
  <si>
    <t>г. Якутск, пр-кт Ленина, д. 34</t>
  </si>
  <si>
    <t>1959</t>
  </si>
  <si>
    <t>Булунский у, п. Тикси, ул. Трусова, д. 9</t>
  </si>
  <si>
    <t>г. Якутск, пр-кт Ленина, д. 35</t>
  </si>
  <si>
    <t>1968</t>
  </si>
  <si>
    <t>Булунский у, п. Тикси, ул. Трусова, д. 11</t>
  </si>
  <si>
    <t>г. Якутск, пр-кт Ленина, д. 36</t>
  </si>
  <si>
    <t>г. Якутск, пр-кт Ленина, д. 37</t>
  </si>
  <si>
    <t>Булунский у, п. Тикси, ул. Трусова, д. 14</t>
  </si>
  <si>
    <t>*</t>
  </si>
  <si>
    <t>г. Якутск, пр-кт Ленина, д. 38</t>
  </si>
  <si>
    <t>1965</t>
  </si>
  <si>
    <t>МО "Город Ленск"</t>
  </si>
  <si>
    <t>Ленский у, г. Ленск, ул. Дзержинского, д. 19</t>
  </si>
  <si>
    <t>г. Якутск, пр-кт Ленина, д. 44</t>
  </si>
  <si>
    <t>Ленский у, г. Ленск, ул. Дзержинского, д. 21</t>
  </si>
  <si>
    <t>г. Якутск, пр-кт Ленина, д. 46</t>
  </si>
  <si>
    <t>Ленский у, г. Ленск, ул. Дзержинского, д. 27</t>
  </si>
  <si>
    <t>г. Якутск, пр-кт. Михаила Николаева, д. 36 кор.6</t>
  </si>
  <si>
    <t>Ленский у, г. Ленск, ул. Ойунского, д. 26</t>
  </si>
  <si>
    <t>г. Якутск, ул. Бекетова, д. 11 кор.1</t>
  </si>
  <si>
    <t>Ленский у, г. Ленск, ул. Ойунского, д. 28</t>
  </si>
  <si>
    <t>г. Якутск, ул. Бестужева-Марлинского, д. 1 кор.1</t>
  </si>
  <si>
    <t>Ленский у, г. Ленск, ул. Первомайская, д. 18</t>
  </si>
  <si>
    <t>г. Якутск, ул. Воинская, д. 9</t>
  </si>
  <si>
    <t>г. Якутск, ул. Горького, д. 94</t>
  </si>
  <si>
    <t>1972</t>
  </si>
  <si>
    <t>Ленский у, г. Ленск, ул. Победы, д. 19 кор.А</t>
  </si>
  <si>
    <t>2008</t>
  </si>
  <si>
    <t>г. Якутск, ул. Дзержинского, д. 15</t>
  </si>
  <si>
    <t>Ленский у, г. Ленск, ул. Портовская, д. 24</t>
  </si>
  <si>
    <t>г. Якутск, ул. Дзержинского, д. 15 кор.1</t>
  </si>
  <si>
    <t>МО "Город Мирный"</t>
  </si>
  <si>
    <t>Мирнинский у, г. Мирный, пр-кт. Ленинградский, д. 19</t>
  </si>
  <si>
    <t>г. Якутск, ул. Дзержинского, д. 22 кор.4</t>
  </si>
  <si>
    <t>1977</t>
  </si>
  <si>
    <t>Мирнинский у, г. Мирный, ул. Ленина, д. 4 кор. 2</t>
  </si>
  <si>
    <t>г. Якутск, ул. Дзержинского, д. 26</t>
  </si>
  <si>
    <t>Мирнинский у, г. Мирный, ул. Ленина, д. 11</t>
  </si>
  <si>
    <t>г. Якутск, ул. Дзержинского, д. 28</t>
  </si>
  <si>
    <t>г. Якутск, ул. Дзержинского, д. 36</t>
  </si>
  <si>
    <t>1969</t>
  </si>
  <si>
    <t>Мирнинский у, г. Мирный, ул. Ленина, д. 12</t>
  </si>
  <si>
    <t>г. Якутск, ул. Дзержинского, д. 36 кор.1</t>
  </si>
  <si>
    <t>Мирнинский у, г. Мирный, ул. Ленина, д. 21</t>
  </si>
  <si>
    <t>г. Якутск, ул. Дзержинского, д. 31 кор.1</t>
  </si>
  <si>
    <t>Мирнинский у, г. Мирный, ул. Ленина, д. 23</t>
  </si>
  <si>
    <t>г. Якутск, ул. Каландаришвили, д. 23 кор.2</t>
  </si>
  <si>
    <t>2003</t>
  </si>
  <si>
    <t>Мирнинский у, г. Мирный, ул. Ленина, д. 34</t>
  </si>
  <si>
    <t>г. Якутск, ул. Каландаришвили, д. 25 кор.2</t>
  </si>
  <si>
    <t>Мирнинский у, г. Мирный, ул. Ленина, д. 35</t>
  </si>
  <si>
    <t>г. Якутск, ул. Кирова, д. 27 кор.1</t>
  </si>
  <si>
    <t>г. Якутск, ул. Космонавтов, д. 17 кор.1</t>
  </si>
  <si>
    <t>Мирнинский у, г. Мирный, ул. Московская, д. 6</t>
  </si>
  <si>
    <t>г. Якутск, ул. Крупской, д. 21</t>
  </si>
  <si>
    <t>Мирнинский у, г. Мирный, ул. Московская, д. 8</t>
  </si>
  <si>
    <t>г. Якутск, ул. Курашова, д. 1 кор.1</t>
  </si>
  <si>
    <t>Мирнинский у, г. Мирный, ул. Московская, д. 10</t>
  </si>
  <si>
    <t>г. Якутск, ул. Лермонтова, д. 23 кор.2</t>
  </si>
  <si>
    <t>Мирнинский у, г. Мирный, ул. Ойунского, д. 41</t>
  </si>
  <si>
    <t>г. Якутск, ул. Лермонтова, д. 24</t>
  </si>
  <si>
    <t>Мирнинский у, г. Мирный, ул. Советская, д. 3</t>
  </si>
  <si>
    <t>г. Якутск, ул. Лермонтова, д. 27 кор.1</t>
  </si>
  <si>
    <t>Мирнинский у, г. Мирный, ул. Советская, д. 5</t>
  </si>
  <si>
    <t>г. Якутск, ул. Лермонтова, д. 29 кор.1</t>
  </si>
  <si>
    <t>Мирнинский у, г. Мирный, ул. Советская, д. 7</t>
  </si>
  <si>
    <t>г. Якутск, ул. Лонгинова, д. 38 кор.1</t>
  </si>
  <si>
    <t>г. Якутск, ул. Маяковского, д. 102</t>
  </si>
  <si>
    <t>Мирнинский у, г. Мирный, ул. Советская, д. 8</t>
  </si>
  <si>
    <t>г. Якутск, ул. Мерзлотная, д. 28</t>
  </si>
  <si>
    <t>Мирнинский у, г. Мирный, ул. Советская, д. 11 кор. 2</t>
  </si>
  <si>
    <t>г. Якутск, ул. Можайского, д. 17 кор.1</t>
  </si>
  <si>
    <t>Мирнинский у, г. Мирный, ул. Советская, д. 13 кор. 4</t>
  </si>
  <si>
    <t>г. Якутск, ул. Можайского, д. 19 кор.2</t>
  </si>
  <si>
    <t>Мирнинский у, г. Мирный, ул. Советская, д. 15 кор. 2</t>
  </si>
  <si>
    <t>г. Якутск, ул. Ново-Карьерная, д. 31</t>
  </si>
  <si>
    <t>г. Якутск, ул. Октябрьская, д. 21</t>
  </si>
  <si>
    <t>1960</t>
  </si>
  <si>
    <t>Мирнинский у, г. Мирный, ул. Советская, д. 21</t>
  </si>
  <si>
    <t>г. Якутск, ул. Октябрьская, д. 28</t>
  </si>
  <si>
    <t>Мирнинский у, г. Мирный, ул. Солдатова, д. 16</t>
  </si>
  <si>
    <t>г. Якутск, ул. Орджоникидзе, д. 7 кор.2</t>
  </si>
  <si>
    <t>Мирнинский у, г. Мирный, ул. Тихонова, д. 14</t>
  </si>
  <si>
    <t>г. Якутск, ул. Орджоникидзе, д. 37</t>
  </si>
  <si>
    <t>1967</t>
  </si>
  <si>
    <t>Мирнинский у, г. Мирный, ул. Тихонова, д. 29 кор. 1</t>
  </si>
  <si>
    <t>г. Якутск, ул. Очиченко, д. 3 кор.4</t>
  </si>
  <si>
    <t>г. Якутск, ул. Очиченко, д. 5 кор.1</t>
  </si>
  <si>
    <t>1999</t>
  </si>
  <si>
    <t>Мирнинский у, г. Мирный, ул. Тихонова, д. 29 кор. 2</t>
  </si>
  <si>
    <t>г. Якутск, ул. Очиченко, д. 25 кор.2</t>
  </si>
  <si>
    <t>Мирнинский у, г. Мирный, ул. Тихонова, д. 29 кор. 3</t>
  </si>
  <si>
    <t>г. Якутск, ул. Петра Алексеева, д. 4</t>
  </si>
  <si>
    <t>Мирнинский у, г. Мирный, ул. Тихонова, д. 29/4</t>
  </si>
  <si>
    <t>г. Якутск, ул. Петра Алексеева, д. 8</t>
  </si>
  <si>
    <t>Мирнинский у, г. Мирный, ш. 50 лет Октября, д. 16 кор. 1</t>
  </si>
  <si>
    <t>г. Якутск, ул. Петра Алексеева, д. 12</t>
  </si>
  <si>
    <t>1971</t>
  </si>
  <si>
    <t>ГП "Поселок Светлый"</t>
  </si>
  <si>
    <t>Мирнинский у, п. Светлый, ул. Вилюйская, д. 1</t>
  </si>
  <si>
    <t>г. Якутск, ул. Петра Алексеева, д. 12 кор.2</t>
  </si>
  <si>
    <t>г. Якутск, ул. Петра Алексеева, д. 73</t>
  </si>
  <si>
    <t>1993</t>
  </si>
  <si>
    <t>Мирнинский у, п. Светлый, ул. Вилюйская, д. 2</t>
  </si>
  <si>
    <t>г. Якутск, ул. Петра Алексеева, д. 75</t>
  </si>
  <si>
    <t>Мирнинский у, п. Светлый, ул. Гидростроителей, д. 2</t>
  </si>
  <si>
    <t>г. Якутск, ул. Петра Алексеева, д. 79</t>
  </si>
  <si>
    <t>Мирнинский у, п. Светлый, ул. Гидростроителей, д. 3</t>
  </si>
  <si>
    <t>г. Якутск, ул. Петра Алексеева, д. 95</t>
  </si>
  <si>
    <t>Спецсчет</t>
  </si>
  <si>
    <t>г. Якутск, ул. Петровского, д. 23 кор.1</t>
  </si>
  <si>
    <t>г. Якутск, ул. Северная, д. 7</t>
  </si>
  <si>
    <t>г. Якутск, ул. Сергеляхская, д. 10 кор.2</t>
  </si>
  <si>
    <t>ГП "Поселок Чульман" спецсчет</t>
  </si>
  <si>
    <t>п. Чульман (г Нерюнгри), ул. Советская, д. 79 СПЕЦСЧЕТ</t>
  </si>
  <si>
    <t>г. Якутск, ул. Стадухина, д. 80 кор.2</t>
  </si>
  <si>
    <t>МО "Город Нерюнгри" спецсчет</t>
  </si>
  <si>
    <t>г. Нерюнгри, пр-кт. Ленина, д. 21 кор. 1 СПЕЦСЧЕТ</t>
  </si>
  <si>
    <t>г. Якутск, ул. Стадухина, д. 82</t>
  </si>
  <si>
    <t>г. Нерюнгри, пр-кт. Ленина, д. 25 кор. 1 СПЕЦСЧЕТ</t>
  </si>
  <si>
    <t>г. Якутск, ул. Стадухина, д. 84</t>
  </si>
  <si>
    <t>г. Нерюнгри, ул. Аммосова, д. 8 кор. 2 СПЕЦСЧЕТ</t>
  </si>
  <si>
    <t>г. Якутск, ул. Труда, д. 1</t>
  </si>
  <si>
    <t>ГП "Город Нерюнгри" спецсчет</t>
  </si>
  <si>
    <t>г. Нерюнгри, ул. Южно-Якутская, д. 35 СПЕЦСЧЕТ</t>
  </si>
  <si>
    <t>г. Якутск, ул. Федора Попова, д. 14 кор.1</t>
  </si>
  <si>
    <t>г. Нерюнгри, ул. Южно-Якутская, д. 41 СПЕЦСЧЕТ</t>
  </si>
  <si>
    <t>г. Якутск, ул. Федора Попова, д. 14 кор.3</t>
  </si>
  <si>
    <t>г. Нерюнгри, ул. Южно-Якутская, д. 43 СПЕЦСЧЕТ</t>
  </si>
  <si>
    <t>г. Якутск, ул. Федора Попова, д. 16 кор.2</t>
  </si>
  <si>
    <t>г. Якутск, ул. Федора Попова, д. 18 кор.2</t>
  </si>
  <si>
    <t>г. Нерюнгри, ул. Южно-Якутская, д. 43 кор. 1 СПЕЦСЧЕТ</t>
  </si>
  <si>
    <t>г. Якутск, ул. Хабарова, д. 3</t>
  </si>
  <si>
    <r>
      <rPr>
        <rFont val="XO Thames"/>
        <b val="true"/>
        <sz val="12"/>
      </rPr>
      <t>2025-2027 гг.</t>
    </r>
  </si>
  <si>
    <t>г. Якутск, ул. Хабарова, д. 5</t>
  </si>
  <si>
    <t>г. Якутск, ул. Хабарова, д. 7</t>
  </si>
  <si>
    <t>г. Якутск, ул. Хабарова, д. 19 кор.4</t>
  </si>
  <si>
    <t>2000</t>
  </si>
  <si>
    <t>п. Беркакит, (г Нерюнгри), ул. Мусы Джалиля, д. 13</t>
  </si>
  <si>
    <t>г. Якутск, ул. Хабарова, д. 27</t>
  </si>
  <si>
    <t>г. Якутск, ул. Халтурина, д. 2</t>
  </si>
  <si>
    <t>п. Чульман, (г Нерюнгри), ул. Островского, д. 18Б</t>
  </si>
  <si>
    <t>г. Якутск, ул. Халтурина, д. 7 кор.2</t>
  </si>
  <si>
    <t>г. Якутск, ул. Чайковского, д. 111 кор. 1</t>
  </si>
  <si>
    <t>п. Чульман, (г Нерюнгри), ул. Советская, д. 38</t>
  </si>
  <si>
    <t>г. Якутск, ул. Чернышевского, д. 14 кор. 2</t>
  </si>
  <si>
    <t>г. Якутск, ул. Чернышевского, д. 114 кор.8</t>
  </si>
  <si>
    <t>г. Нерюнгри, пр-кт. Геологов, д. 6 кор.1</t>
  </si>
  <si>
    <t>г. Якутск, ул. Чиряева, д. 1 кор.1</t>
  </si>
  <si>
    <t>г. Якутск, ул. Чиряева, д. 8</t>
  </si>
  <si>
    <t>г. Нерюнгри, пр-кт. Геологов, д. 39 кор.1</t>
  </si>
  <si>
    <t>г. Якутск, ул. Шавкунова, д. 103/1</t>
  </si>
  <si>
    <t>г. Якутск, ул. Ярославского, д. 2</t>
  </si>
  <si>
    <t>г. Нерюнгри, пр-кт. Геологов, д. 43</t>
  </si>
  <si>
    <t>г. Якутск, ул. Ярославского, д. 39 кор.1</t>
  </si>
  <si>
    <t>ГО "Жатай"</t>
  </si>
  <si>
    <t>ГО Жатай, п. Жатай, ул. Северная, д. 19</t>
  </si>
  <si>
    <t>г. Нерюнгри, пр-кт. Геологов, д. 59</t>
  </si>
  <si>
    <t>ГО Жатай, п. Жатай, ул. Северная, д. 21/1</t>
  </si>
  <si>
    <t>г. Нерюнгри, пр-кт. Геологов, д. 61 кор.1</t>
  </si>
  <si>
    <t>ГО Жатай, п. Жатай, ул. Северная, д. 23/1</t>
  </si>
  <si>
    <t>ГО Жатай, п. Жатай, ул. Северная, д. 37</t>
  </si>
  <si>
    <t>г. Нерюнгри, пр-кт. Геологов, д. 61 кор.2</t>
  </si>
  <si>
    <t>ГО Жатай, п. Жатай, ул. Строда, д. 4</t>
  </si>
  <si>
    <t>Ленский у, г. Ленск, ул. Ленина, д. 64 кор.Б</t>
  </si>
  <si>
    <t>г. Нерюнгри, пр-кт. Дружбы Народов, д. 10 кор.1</t>
  </si>
  <si>
    <t>Ленский у, г. Ленск, ул. Первомайская, д. 9</t>
  </si>
  <si>
    <t>г. Нерюнгри, пр-кт. Дружбы Народов, д. 15 кор.1</t>
  </si>
  <si>
    <t>Ленский у, г. Ленск, ул. Первомайская, д. 10</t>
  </si>
  <si>
    <t>г. Нерюнгри, пр-кт. Дружбы Народов, д. 18</t>
  </si>
  <si>
    <t>Ленский у, г. Ленск, ул. Набережная, д. 101</t>
  </si>
  <si>
    <t>2001</t>
  </si>
  <si>
    <t>МО "Поселок Пеледуй"</t>
  </si>
  <si>
    <t>Ленский у, п. Пеледуй, ул. Майская, д. 31</t>
  </si>
  <si>
    <t>г. Нерюнгри, пр-кт. Ленина, д. 7 кор.1</t>
  </si>
  <si>
    <t>Мирнинский у, г. Мирный, пр-кт Ленинградский, д. 19</t>
  </si>
  <si>
    <t>Мирнинский у, г. Мирный, пр-кт Ленинградский, д. 21</t>
  </si>
  <si>
    <t>1966</t>
  </si>
  <si>
    <t>г. Нерюнгри, пр-кт. Ленина, д. 13 кор.1</t>
  </si>
  <si>
    <t>Мирнинский у, г. Мирный, пр-кт Ленинградский, д. 23</t>
  </si>
  <si>
    <t>Мирнинский у, г. Мирный, ул. Аммосова, д. 98 кор.1</t>
  </si>
  <si>
    <t>г. Нерюнгри, пр-кт. Ленина, д. 19 кор.1</t>
  </si>
  <si>
    <t>Мирнинский у, г. Мирный, ул. Комсомольская, д. 2 кор. А</t>
  </si>
  <si>
    <t>г. Нерюнгри, пр-кт. Мира, д. 15 кор.2</t>
  </si>
  <si>
    <t>Мирнинский у, г. Мирный, ул. Московская, д. 2</t>
  </si>
  <si>
    <t>Мирнинский у, г. Мирный, ул. Ойунского, д. 13</t>
  </si>
  <si>
    <t>г. Нерюнгри, пр-кт. Мира, д. 19 кор.1</t>
  </si>
  <si>
    <t>Мирнинский у, г. Мирный, ул. Советская, д. 10</t>
  </si>
  <si>
    <t>г. Нерюнгри, пр-кт. Мира, д. 19 кор.2</t>
  </si>
  <si>
    <t>Мирнинский у, г. Мирный, ул. Советская, д. 11 кор.2</t>
  </si>
  <si>
    <t>Мирнинский у, г. Мирный, ул. Советская, д. 13 кор.2</t>
  </si>
  <si>
    <t>г. Нерюнгри, пр-кт. Мира, д. 21 кор.2</t>
  </si>
  <si>
    <t>Мирнинский у, г. Мирный, ул. Советская, д. 17 кор.А</t>
  </si>
  <si>
    <t>Мирнинский у, г. Мирный, ул. Советская, д. 18</t>
  </si>
  <si>
    <t>г. Нерюнгри, пр-кт. Мира, д. 25 кор.1</t>
  </si>
  <si>
    <t>Мирнинский у, г. Мирный, ул. Советская, д. 21 кор.А</t>
  </si>
  <si>
    <t>г. Нерюнгри, пр-кт. Мира, д. 29</t>
  </si>
  <si>
    <t>Мирнинский у, г. Мирный, ул. Солдатова, д. 2 кор.1</t>
  </si>
  <si>
    <t>Мирнинский у, г. Мирный, ул. Солдатова, д. 3</t>
  </si>
  <si>
    <t>г. Нерюнгри, ул. Аммосова, д. 6 кор.1</t>
  </si>
  <si>
    <t>Мирнинский у, г. Мирный, ул. Тихонова, д. 3 кор.1</t>
  </si>
  <si>
    <t>Мирнинский у, г. Мирный, ул. Тихонова, д. 3 кор.2</t>
  </si>
  <si>
    <t>г. Нерюнгри, ул. Аммосова, д. 10 кор.1</t>
  </si>
  <si>
    <t>Мирнинский у, г. Мирный, ул. Тихонова, д. 4</t>
  </si>
  <si>
    <t>г. Нерюнгри, ул. Аммосова, д. 10 кор.2</t>
  </si>
  <si>
    <t>Мирнинский у, г. Мирный, ул. Тихонова, д. 8</t>
  </si>
  <si>
    <t>Мирнинский у, г. Мирный, ул. Тихонова, д. 10</t>
  </si>
  <si>
    <t>г. Нерюнгри, ул. Карла Маркса, д. 1</t>
  </si>
  <si>
    <t>Мирнинский у, г. Мирный, ул. Тихонова, д. 16</t>
  </si>
  <si>
    <t>Мирнинский у, г. Мирный, ул. Тихонова, д. 16 кор.А</t>
  </si>
  <si>
    <t>г. Нерюнгри, ул. Карла Маркса, д. 5 кор.1</t>
  </si>
  <si>
    <t>Мирнинский у, г. Мирный, ул. Тихонова, д. 29 кор.1</t>
  </si>
  <si>
    <t>Мирнинский у, г. Мирный, ул. Тихонова, д. 29 кор.3</t>
  </si>
  <si>
    <t>г. Нерюнгри, ул. Лужников, д. 3</t>
  </si>
  <si>
    <t>Мирнинский у, г. Мирный, ш. 50 лет Октября, д. 3</t>
  </si>
  <si>
    <t>г. Якутск, с. Хатассы, ул. Ленина, д. 67 кор.2</t>
  </si>
  <si>
    <t>Мирнинский у, г. Мирный, ш. 50 лет Октября, д. 7</t>
  </si>
  <si>
    <t>МО "Город Удачный"</t>
  </si>
  <si>
    <t>Мирнинский у, г. Удачный, мкр. Новый город, д. 1</t>
  </si>
  <si>
    <t>г. Якутск, мкр. Кангалассы, ул. 26 партсъезда, д. 4</t>
  </si>
  <si>
    <t>МО "Поселок Айхал"</t>
  </si>
  <si>
    <t>Мирнинский у, п. Айхал, ул. Советская, д. 15</t>
  </si>
  <si>
    <t>Мирнинский у, п. Айхал, ул. Советская, д. 15 кор.Б</t>
  </si>
  <si>
    <t>г. Якутск, мкр. Марха, тракт Маганский 2 км, д. 1</t>
  </si>
  <si>
    <t>Мирнинский у, п. Светлый, ул. Гидростроителей, д. 1</t>
  </si>
  <si>
    <t>г. Якутск, мкр. Марха, тракт Маганский 2 км, д. 3</t>
  </si>
  <si>
    <t>Мирнинский у, п. Светлый, ул. Гидростроителей, д. 4</t>
  </si>
  <si>
    <t>Мирнинский у, п. Светлый, ул. Молодежная, д. 25</t>
  </si>
  <si>
    <t>г. Якутск, мкр. 202-й, д. 15</t>
  </si>
  <si>
    <t>МО "Поселок Чернышевский"</t>
  </si>
  <si>
    <t>Мирнинский у, п. Чернышевский, ул. Гидростроителей, д. 24</t>
  </si>
  <si>
    <t>Мирнинский у, п. Чернышевский, ул. Гидростроителей, д. 26</t>
  </si>
  <si>
    <t>г. Якутск, пр-кт. Ленина, д. 38</t>
  </si>
  <si>
    <t>МО "Ленский наслег"</t>
  </si>
  <si>
    <t>Намский у, Ленский н-г, с. Намцы, ул. Чернышевского, д. 3</t>
  </si>
  <si>
    <t>1997</t>
  </si>
  <si>
    <t>г. Якутск, ул. Дзержинского, д. 7</t>
  </si>
  <si>
    <t>МО "поселок Черский"</t>
  </si>
  <si>
    <t>Нижнеколымский у, п. Черский, ул. Котельникова, д. 9</t>
  </si>
  <si>
    <t>Нижнеколымский у, п. Черский, ул. Котельникова, д. 11</t>
  </si>
  <si>
    <t>г. Якутск, ул. Дзержинского, д. 20 кор. 1</t>
  </si>
  <si>
    <t>Нижнеколымский у, п. Черский, ул. Молодежная, д. 4</t>
  </si>
  <si>
    <t>Нижнеколымский у, п. Черский, ул. Молодежная, д. 6 кор.1</t>
  </si>
  <si>
    <t>г. Якутск, ул. Дзержинского, д. 21</t>
  </si>
  <si>
    <t>Нижнеколымский у, п. Черский, ул. Молодежная, д. 8 кор.1</t>
  </si>
  <si>
    <t>Нижнеколымский у, п. Черский, ул. Молодежная, д. 8 кор.2</t>
  </si>
  <si>
    <t>г. Якутск, ул. Каландаришвили, д. 25 кор.1</t>
  </si>
  <si>
    <t>Нижнеколымский у, п. Черский, ул. Молодежная, д. 10 кор.1</t>
  </si>
  <si>
    <t>г. Якутск, ул. Каландаришвили, д. 25 кор.8</t>
  </si>
  <si>
    <t>Нижнеколымский у, п. Черский, ул. Молодежная, д. 10 кор.2</t>
  </si>
  <si>
    <t>Нижнеколымский у, п. Черский, ул. Молодежная, д. 16 кор.1</t>
  </si>
  <si>
    <t>г. Якутск, ул. Каландаришвили, д. 38 кор.1</t>
  </si>
  <si>
    <t>Нижнеколымский у, п. Черский, ул. Ойунского, д. 11</t>
  </si>
  <si>
    <t>Нижнеколымский у, п. Черский, ул. Октябрьская, д. 19</t>
  </si>
  <si>
    <t>г. Якутск, ул. Каландаришвили, д. 38 кор.4</t>
  </si>
  <si>
    <t>Нижнеколымский у, п. Черский, ул. Пушкина, д. 2, кор. А</t>
  </si>
  <si>
    <t>Нижнеколымский у, п. Черский, ул. Пушкина, д. 15</t>
  </si>
  <si>
    <t>г. Якутск, ул. Каландаришвили, д. 40 кор.2</t>
  </si>
  <si>
    <t>Нижнеколымский у, п. Черский, ул. Пушкина, д. 37</t>
  </si>
  <si>
    <t>г. Якутск, ул. Каландаришвили, д. 40 кор. 6</t>
  </si>
  <si>
    <t>Нижнеколымский у, п. Черский, ул. Таврата, д. 3</t>
  </si>
  <si>
    <t>Нижнеколымский у, п. Черский, ул. Таврата, д. 11</t>
  </si>
  <si>
    <t>г. Якутск, ул. Кальвица, д. 9 кор.2</t>
  </si>
  <si>
    <t>Нижнеколымский у, п. Черский, ул. Таврата, д. 12</t>
  </si>
  <si>
    <t>Нижнеколымский у, п. Черский, ул. Таврата, д. 14 кор.17</t>
  </si>
  <si>
    <t>г. Якутск, ул. Кирова, д. 7 кор.2</t>
  </si>
  <si>
    <t>МО "Город Нюрба"</t>
  </si>
  <si>
    <t>Нюрбинский у, г. Нюрба, кв-л Энергетик, д. 73</t>
  </si>
  <si>
    <t>МО "Поселок Усть-Нера"</t>
  </si>
  <si>
    <t>Оймяконский у, п. Усть-Нера, пгт Усть-Нера, проезд Спортивный, д. 1</t>
  </si>
  <si>
    <t>г. Якутск, ул. Кирова, д. 7 кор.3</t>
  </si>
  <si>
    <t>Оймяконский у, п. Усть-Нера, пгт Усть-Нера, ул. Мацкепладзе, д. 16</t>
  </si>
  <si>
    <t>МО "Город Олекминск"</t>
  </si>
  <si>
    <t>Олекминский у, г. Олёкминск, г. Олекминск, ул. Калинина, д. 2</t>
  </si>
  <si>
    <t>г. Якутск, ул. Кирова, д. 7 кор.4</t>
  </si>
  <si>
    <t>СП "Бестяхский наслег"</t>
  </si>
  <si>
    <t>Хангаласский у, Бестяхский н-г, с. Бестях, ул. Центральная, д. 53</t>
  </si>
  <si>
    <t>г. Якутск, ул. Кржижановского, д. 75 кор.2</t>
  </si>
  <si>
    <t>Хангаласский у, Бестяхский н-г, с. Бестях, ул. Центральная, д. 55</t>
  </si>
  <si>
    <t>ГП "Город Покровск"</t>
  </si>
  <si>
    <t>Хангаласский у, г. Покровск, ул. Братьев Ксенофонтовых, д. 9</t>
  </si>
  <si>
    <t>г. Якутск, ул. Кузьмина, д. 14</t>
  </si>
  <si>
    <t>Хангаласский у, г. Покровск, ул. Братьев Ксенофонтовых, д. 10</t>
  </si>
  <si>
    <t>Хангаласский у, г. Покровск, ул. Заводская, д. 2</t>
  </si>
  <si>
    <t>г. Якутск, ул. Лермонтова, д. 22</t>
  </si>
  <si>
    <t>Хангаласский у, г. Покровск, ул. Орджоникидзе, д. 20</t>
  </si>
  <si>
    <t>Хангаласский у, г. Покровск, ул. Южная, д. 6</t>
  </si>
  <si>
    <t>г. Якутск, ул. Можайского, д. 17 кор.6</t>
  </si>
  <si>
    <t>Хангаласский у, г. Покровск, ул. Южная, д. 8</t>
  </si>
  <si>
    <t>СП "Немюгюнский наслег"</t>
  </si>
  <si>
    <t>Хангаласский у, Немюгинский н-г, с. Ой, ул. Горького, д. 22</t>
  </si>
  <si>
    <t>г. Якутск, ул. Орджоникидзе, д. 46 кор.1</t>
  </si>
  <si>
    <t>ГП "Поселок Мохсоголлох"</t>
  </si>
  <si>
    <t>Хангаласский у, п. Мохсоголлох, ул. Военный городок, д. 7</t>
  </si>
  <si>
    <t>Хангаласский у, п. Мохсоголлох, ул. Молодежная, д. 22</t>
  </si>
  <si>
    <t>г. Якутск, ул. Пояркова, д. 8</t>
  </si>
  <si>
    <t>Хангаласский у, п. Мохсоголлох, ул. Соколиная, д. 7</t>
  </si>
  <si>
    <t>г. Якутск, ул. Федора Попова, д. 10 кор.1</t>
  </si>
  <si>
    <t>Хангаласский у, п. Мохсоголлох, ул. Соколиная, д. 8</t>
  </si>
  <si>
    <t>Хангаласский у, п. Мохсоголлох, ул. Соколиная, д. 9</t>
  </si>
  <si>
    <t>г. Якутск, ул. Хабарова, д. 27 кор.1</t>
  </si>
  <si>
    <t>Финансово-необеспеченные</t>
  </si>
  <si>
    <t xml:space="preserve">Расчет дополнительного  размера взноса для проведения капитального ремонта </t>
  </si>
  <si>
    <t>г. Якутск, ул. Чиряева, д. 1</t>
  </si>
  <si>
    <t>МО "Город Алдан"</t>
  </si>
  <si>
    <t>Алданский у, г. Алдан, пер. Спортивный, д. 2</t>
  </si>
  <si>
    <t>Алданский у, г. Алдан, ул. Алданская, д. 7</t>
  </si>
  <si>
    <t>Алданский у, г. Алдан, ул. Алданская, д. 9</t>
  </si>
  <si>
    <t>г. Якутск, ул. Ярославского, д. 5 кор.1</t>
  </si>
  <si>
    <t>Алданский у, г. Алдан, ул. Гагарина, д. 5</t>
  </si>
  <si>
    <t>Алданский у, г. Алдан, ул. Гагарина, д. 7</t>
  </si>
  <si>
    <t>МО "Поселок Белая Гора"</t>
  </si>
  <si>
    <t>Абыйский у, п. Белая Гора, ул. Строителей, д. 11 кор.1</t>
  </si>
  <si>
    <t>Алданский у, г. Алдан, ул. Гагарина, д. 9</t>
  </si>
  <si>
    <t>Алданский у, г. Алдан, ул. Гагарина, д. 11</t>
  </si>
  <si>
    <t>Алданский у, г. Алдан, ул. Гагарина, д. 13</t>
  </si>
  <si>
    <t>Абыйский у, п. Белая Гора, ул. Строителей, д. 11 кор.2</t>
  </si>
  <si>
    <t>Алданский у, г. Алдан, ул. Гагарина, д. 17</t>
  </si>
  <si>
    <t>Алданский у, г. Алдан, ул. Гагарина, д. 19</t>
  </si>
  <si>
    <t>МО "Поселок Зырянка"</t>
  </si>
  <si>
    <t>Верхнеколымский у, п. Зырянка, ул. Ленина, д. 20</t>
  </si>
  <si>
    <t>Алданский у, г. Алдан, ул. Гагарина, д. 21</t>
  </si>
  <si>
    <t>Алданский у, г. Алдан, ул. Гагарина, д. 23</t>
  </si>
  <si>
    <t>Алданский у, г. Алдан, ул. Гагарина, д. 25</t>
  </si>
  <si>
    <t>Верхнеколымский у, п. Зырянка, ул. Стадухина, д. 7</t>
  </si>
  <si>
    <t>Алданский у, г. Алдан, ул. Гагарина, д. 29</t>
  </si>
  <si>
    <t>Алданский у, г. Алдан, ул. Достовалова, д. 8</t>
  </si>
  <si>
    <t>Алданский у, г. Алдан, ул. Комарова, д. 25</t>
  </si>
  <si>
    <t>Алданский у, г. Алдан, ул. Ленина, д. 22</t>
  </si>
  <si>
    <t>Алданский у, г. Алдан, ул. Ленина, д. 24</t>
  </si>
  <si>
    <t>Ленский у, г. Ленск, ул. Победы, д. 22</t>
  </si>
  <si>
    <t>Алданский у, г. Алдан, ул. Ленина, д. 33</t>
  </si>
  <si>
    <t>Алданский у, г. Алдан, ул. Ленина, д. 47</t>
  </si>
  <si>
    <t>Ленский у, г. Ленск, ул. Пролетарская, д. 17</t>
  </si>
  <si>
    <t>Алданский у, г. Алдан, ул. Октябрьская, д. 6</t>
  </si>
  <si>
    <t>Алданский у, г. Алдан, ул. Октябрьская, д. 9</t>
  </si>
  <si>
    <t>Алданский у, г. Алдан, ул. Пролетарская, д. 12</t>
  </si>
  <si>
    <t>Мирнинский у, г. Мирный, ул. Комсомольская, д. 25</t>
  </si>
  <si>
    <t>Алданский у, г. Алдан, ул. Пролетарская, д. 49</t>
  </si>
  <si>
    <t>Алданский у, г. Алдан, ул. Семенова, д. 9</t>
  </si>
  <si>
    <t>Алданский у, г. Алдан, ул. Тополиная, д. 57</t>
  </si>
  <si>
    <t>МО "Город Томмот"</t>
  </si>
  <si>
    <t>Алданский у, г. Томмот, пер. Якутский, д. 16</t>
  </si>
  <si>
    <t>Мирнинский у, г. Мирный, ул. Ленина, д. 10</t>
  </si>
  <si>
    <t>Алданский у, г. Томмот, пер. Якутский, д. 18</t>
  </si>
  <si>
    <t>Алданский у, г. Томмот, ул. Отечественная, д. 7</t>
  </si>
  <si>
    <t>Алданский у, г. Томмот, ул. Отечественная, д. 9</t>
  </si>
  <si>
    <t>Мирнинский у, г. Мирный, ул. Ленина, д. 38</t>
  </si>
  <si>
    <t>Алданский у, г. Томмот, ул. Семенова, д. 15</t>
  </si>
  <si>
    <t>МО "поселок Ленинский"</t>
  </si>
  <si>
    <t>Алданский у, п. Ленинский, ул. Карла Маркса, д. 18</t>
  </si>
  <si>
    <t>Алданский у, п. Лебединый, ул. Карла Маркса, д. 20</t>
  </si>
  <si>
    <t>Алданский у, п. Ленинский, ул. Ленина, д. 22 кор.А</t>
  </si>
  <si>
    <t>Мирнинский у, г. Мирный, ул. Московская, д. 4</t>
  </si>
  <si>
    <t>МО "Поселок Нижний Куранах"</t>
  </si>
  <si>
    <t>Алданский у, п. Нижний Куранах, мкр. 1-й, д. 10</t>
  </si>
  <si>
    <t>Мирнинский у, г. Мирный, ул. Ойунского, д. 36</t>
  </si>
  <si>
    <t>Алданский у, п. Нижний Куранах, мкр. 1-й, д. 12</t>
  </si>
  <si>
    <t>Алданский у, п. Нижний Куранах, мкр. 1-й, д. 15</t>
  </si>
  <si>
    <t>Мирнинский у, г. Мирный, ул. Солдатова, д. 2</t>
  </si>
  <si>
    <t>Алданский у, п. Нижний Куранах, мкр. Солнечный, д. 5</t>
  </si>
  <si>
    <t>Мирнинский у, г. Мирный, ул. Солдатова, д. 12</t>
  </si>
  <si>
    <t>Алданский у, п. Нижний Куранах, мкр. Солнечный, д. 6</t>
  </si>
  <si>
    <t>Мирнинский у, г. Мирный, ул. Тихонова, д. 3 кор. 2</t>
  </si>
  <si>
    <t>Алданский у, п. Нижний Куранах, мкр. Солнечный, д. 7</t>
  </si>
  <si>
    <t>Алданский у, п. Нижний Куранах, ул. Нагорная, д. 97А</t>
  </si>
  <si>
    <t>Алданский у, п. Нижний Куранах, ул. Нагорная, д. 103</t>
  </si>
  <si>
    <t>Мирнинский у, п. Чернышевский, ул. Гидростроителей, д. 20</t>
  </si>
  <si>
    <t>Алданский у, п. Нижний Куранах, ул. Строительная, д. 1В</t>
  </si>
  <si>
    <t>Алданский у, п. Нижний Куранах, ул. Строительная, д. 7</t>
  </si>
  <si>
    <t>Нижнеколымский у, п. Черский, ул. Молодежная, д. 6 кор.2</t>
  </si>
  <si>
    <t>Алданский у, п. Нижний Куранах, ул. Строительная, д. 7А</t>
  </si>
  <si>
    <t>Алданский у, п. Нижний Куранах, ул. Строительная, д. 8</t>
  </si>
  <si>
    <t>Нижнеколымский у, п. Черский, ул. Пушкина, д. 9</t>
  </si>
  <si>
    <t>Алданский у, п. Нижний Куранах, ул. Строительная, д. 9</t>
  </si>
  <si>
    <t>Алданский у, п. Нижний Куранах, ул. Строительная, д. 17</t>
  </si>
  <si>
    <t>Алданский у, п. Нижний Куранах, ул. Строительная, д. 18</t>
  </si>
  <si>
    <t>Алданский у, п. Нижний Куранах, ул. Строительная, д. 19</t>
  </si>
  <si>
    <t>Алданский у, п. Нижний Куранах, ул. Строительная, д. 21</t>
  </si>
  <si>
    <t>Нижнеколымский у, п. Черский, ул. Таврата, д. 13</t>
  </si>
  <si>
    <t>Алданский у, п. Нижний Куранах, ул. Федоренко, д. 87</t>
  </si>
  <si>
    <t>Оймяконский у, п. Усть-Нера, пгт Усть-Нера, ул. Мацкепладзе, д. 15</t>
  </si>
  <si>
    <t>Алданский у, п. Нижний Куранах, ул. Федоренко, д. 89</t>
  </si>
  <si>
    <t>МО "Поселок Джебарики-Хая"</t>
  </si>
  <si>
    <t>Томпонский у, п Джебарики-Хая, п. Джебарики-Хая, ул. Юбилейная, д. 1</t>
  </si>
  <si>
    <t>Алданский у, п. Нижний Куранах, ул. Федоренко, д. 93</t>
  </si>
  <si>
    <t>Алданский у, п. Нижний Куранах, ул. Федоренко, д. 95</t>
  </si>
  <si>
    <t>Томпонский у, п Джебарики-Хая, п. Джебарики-Хая, ул. Юбилейная, д. 3</t>
  </si>
  <si>
    <t>Алданский у, п. Нижний Куранах, ул. Шахтерская, д. 95</t>
  </si>
  <si>
    <t>Томпонский у, п Джебарики-Хая, п. Джебарики-Хая, ул. Юбилейная, д. 5</t>
  </si>
  <si>
    <t>Алданский у, п. Нижний Куранах, ул. Школьная, д. 15</t>
  </si>
  <si>
    <t>Томпонский у, п Джебарики-Хая, п. Джебарики-Хая, ул. Юбилейная, д. 11</t>
  </si>
  <si>
    <t>Алданский у, п. Нижний Куранах, ул. Школьная, д. 21</t>
  </si>
  <si>
    <t>Томпонский у, п Джебарики-Хая, п. Джебарики-Хая, ул. Юбилейная, д. 15</t>
  </si>
  <si>
    <t>Алданский у, п. Нижний Куранах, ул. Школьная, д. 23</t>
  </si>
  <si>
    <t>1961</t>
  </si>
  <si>
    <t>Алданский у, п. Нижний Куранах, ул. Школьная, д. 31</t>
  </si>
  <si>
    <t>Хангаласский у, г. Покровск, ул. Братьев Ксенофонтовых, д. 1</t>
  </si>
  <si>
    <t>Алданский у, п. Нижний Куранах, ул. Юбилейная, д. 15</t>
  </si>
  <si>
    <t>Хангаласский у, г. Покровск, ул. Притузова, д. 11</t>
  </si>
  <si>
    <t>ГП "Поселок Чокурдах"</t>
  </si>
  <si>
    <t>Аллаиховский у, п. Чокурдах, ул. им Ленина, д. 1А</t>
  </si>
  <si>
    <t>Хангаласский у, г. Покровск, ул. Южная, д. 10</t>
  </si>
  <si>
    <t>Аллаиховский у, п. Чокурдах, ул. О.Кальвица, д. 20</t>
  </si>
  <si>
    <t>Хангаласский у, п. Мохсоголлох, ул. Молодежная, д. 18</t>
  </si>
  <si>
    <t>Аллаиховский у, п. Чокурдах, ул. О.Кальвица, д. 28</t>
  </si>
  <si>
    <t>Булунский у, п. Тикси, п. Тикси 3-й, ул. Полярной Авиации, д. 8А</t>
  </si>
  <si>
    <t>Хангаласский у, п. Мохсоголлох, ул. Молодежная, д. 20</t>
  </si>
  <si>
    <t>Хангаласский у, п. Мохсоголлох, ул. Молодежная, д. 20 кор. а</t>
  </si>
  <si>
    <t>Булунский у, п. Тикси, ул. Ленинская, д. 27</t>
  </si>
  <si>
    <t>Булунский у, п. Тикси, ул. Морская, д. 35А</t>
  </si>
  <si>
    <t>Булунский у, п. Тикси, ул. Морская, д. 46</t>
  </si>
  <si>
    <t>Хангаласский у, п. Мохсоголлох, ул. Соколиная, д. 3</t>
  </si>
  <si>
    <t>Булунский у, п. Тикси, ул. Морская, д. 46А</t>
  </si>
  <si>
    <t>Хангаласский у, п. Мохсоголлох, ул. Соколиная, д. 5</t>
  </si>
  <si>
    <t>Булунский у, п. Тикси, ул. Трусова, д. 2</t>
  </si>
  <si>
    <t>Хангаласский у, п. Мохсоголлох, ул. Соколиная, д. 23</t>
  </si>
  <si>
    <t>Верхнеколымский у, п. Зырянка, ул. Леликова, д. 8</t>
  </si>
  <si>
    <t>Верхнеколымский у, п. Зырянка, ул. Ленина, д. 18</t>
  </si>
  <si>
    <t>МО "Октемский наслег"</t>
  </si>
  <si>
    <t>Хангаласский у, Октёмский н-г, с. Октемцы, пер. Моисеева, д. 15</t>
  </si>
  <si>
    <t>"Чурапчинский наслег"</t>
  </si>
  <si>
    <t>Чурапчинский у, Чурапчинский н-г, с. Чурапча, ул. Ленина, д. 39</t>
  </si>
  <si>
    <t>МО "Город Вилюйск"</t>
  </si>
  <si>
    <t>Вилюйский у, г. Вилюйск, ул. Мира, д. 70 кор.А</t>
  </si>
  <si>
    <t>г. Якутск, мкр. Марха, тракт Маганский 2 км, д. 5 стр. 1 ЧС</t>
  </si>
  <si>
    <t>г. Нерюнгри, пр-кт Геологов, д. 6 кор.1</t>
  </si>
  <si>
    <t>г. Нерюнгри, пр-кт Геологов, д. 39</t>
  </si>
  <si>
    <t>г. Нерюнгри, пр-кт Геологов, д. 39 кор.1</t>
  </si>
  <si>
    <t>г. Нерюнгри, пр-кт Геологов, д. 43</t>
  </si>
  <si>
    <t>г. Нерюнгри, пр-кт Геологов, д. 51</t>
  </si>
  <si>
    <t>Алданский у, г. Алдан, ул. 50 лет ВЛКСМ, д. 5</t>
  </si>
  <si>
    <t>г. Нерюнгри, пр-кт Геологов, д. 59 кор.1</t>
  </si>
  <si>
    <t>г. Нерюнгри, пр-кт Геологов, д. 67 СПЕЦСЧЕТ</t>
  </si>
  <si>
    <t>Алданский у, г. Алдан, ул. 50 лет ВЛКСМ, д. 6</t>
  </si>
  <si>
    <t>г. Нерюнгри, пр-кт Геологов, д. 71</t>
  </si>
  <si>
    <t>Алданский у, г. Алдан, ул. 50 лет ВЛКСМ, д. 8</t>
  </si>
  <si>
    <t>г. Нерюнгри, пр-кт Геологов, д. 77 СПЕЦСЧЕТ</t>
  </si>
  <si>
    <t>г. Нерюнгри, пр-кт Дружбы Народов, д. 15 кор.1</t>
  </si>
  <si>
    <t>г. Нерюнгри, пр-кт Дружбы Народов, д. 16 кор. 2</t>
  </si>
  <si>
    <t>г. Нерюнгри, пр-кт Дружбы Народов, д. 18</t>
  </si>
  <si>
    <t>г. Нерюнгри, пр-кт Дружбы Народов, д. 20</t>
  </si>
  <si>
    <t>г. Нерюнгри, пр-кт Дружбы Народов, д. 27 кор.1 СПЕЦСЧЕТ</t>
  </si>
  <si>
    <t>г. Нерюнгри, пр-кт Дружбы Народов, д. 27 кор.2</t>
  </si>
  <si>
    <t>Алданский у, г. Алдан, ул. Гагарина, д. 8</t>
  </si>
  <si>
    <t>г. Нерюнгри, пр-кт Дружбы Народов, д. 35</t>
  </si>
  <si>
    <t>г. Нерюнгри, пр-кт Ленина, д. 4</t>
  </si>
  <si>
    <t>г. Нерюнгри, пр-кт Ленина, д. 6 кор.2</t>
  </si>
  <si>
    <t>г. Нерюнгри, пр-кт Ленина, д. 13 кор.1</t>
  </si>
  <si>
    <t>г. Нерюнгри, пр-кт Ленина, д. 19 кор.1</t>
  </si>
  <si>
    <t>г. Нерюнгри, пр-кт Мира, д. 15</t>
  </si>
  <si>
    <t>г. Нерюнгри, пр-кт Мира, д. 15 кор.1</t>
  </si>
  <si>
    <t>г. Нерюнгри, пр-кт Мира, д. 15 кор.2</t>
  </si>
  <si>
    <t>г. Нерюнгри, пр-кт Мира, д. 15 кор.3</t>
  </si>
  <si>
    <t>г. Нерюнгри, пр-кт Мира, д. 19 кор.1</t>
  </si>
  <si>
    <t>г. Нерюнгри, пр-кт Мира, д. 19 кор.2</t>
  </si>
  <si>
    <t>г. Нерюнгри, пр-кт Мира, д. 21 кор.2</t>
  </si>
  <si>
    <t>г. Нерюнгри, пр-кт Мира, д. 25 кор.1</t>
  </si>
  <si>
    <t>г. Нерюнгри, пр-кт Мира, д. 31</t>
  </si>
  <si>
    <t>г. Нерюнгри, ул. им Кравченко, д. 9 кор.1</t>
  </si>
  <si>
    <t>г. Нерюнгри, ул. им Кравченко, д. 14</t>
  </si>
  <si>
    <t>г. Нерюнгри, ул. им Кравченко, д. 17 кор.2</t>
  </si>
  <si>
    <t>г. Нерюнгри, ул. Карла Маркса, д. 3 кор.2 СПЕЦСЧЕТ</t>
  </si>
  <si>
    <t>г. Нерюнгри, ул. Карла Маркса, д. 9 кор.4 СПЕЦСЧЕТ</t>
  </si>
  <si>
    <t>Алданский у, г. Томмот, ул. Крупской, д. 8</t>
  </si>
  <si>
    <t>г. Нерюнгри, ул. Карла Маркса, д. 16</t>
  </si>
  <si>
    <t>г. Нерюнгри, ул. Карла Маркса, д. 19 кор.1</t>
  </si>
  <si>
    <t>г. Нерюнгри, ул. Карла Маркса, д. 20</t>
  </si>
  <si>
    <t>Алданский у, п. Лебединый, ул. Октябрьская, д. 36</t>
  </si>
  <si>
    <t>г. Нерюнгри, ул. Карла Маркса, д. 27</t>
  </si>
  <si>
    <t>г. Нерюнгри, ул. Карла Маркса, д. 27 кор.1</t>
  </si>
  <si>
    <t>Алданский у, п. Ленинский, ул. Стрельцова, д. 39</t>
  </si>
  <si>
    <t>г. Нерюнгри, ул. Сосновая, д. 4</t>
  </si>
  <si>
    <t>г. Нерюнгри, ул. Строителей, д. 3 кор.1</t>
  </si>
  <si>
    <t>г. Нерюнгри, ул. Строителей, д. 3 кор.2</t>
  </si>
  <si>
    <t>г. Нерюнгри, ул. Чурапчинская, д. 37 кор.1</t>
  </si>
  <si>
    <t>Алданский у, п. Нижний Куранах, пер. Школьный, д. 4</t>
  </si>
  <si>
    <t>г. Нерюнгри, ул. Чурапчинская, д. 37 кор.2</t>
  </si>
  <si>
    <t>Алданский у, п. Нижний Куранах, пер. Школьный, д. 6</t>
  </si>
  <si>
    <t>г. Нерюнгри, ул. Чурапчинская, д. 37 кор.3</t>
  </si>
  <si>
    <t>Алданский у, п. Нижний Куранах, ул. Старательская, д. 84</t>
  </si>
  <si>
    <t>г. Нерюнгри, ул. Южно-Якутская, д. 25 кор.1</t>
  </si>
  <si>
    <t>Алданский у, п. Нижний Куранах, ул. Строительная, д. 1Г</t>
  </si>
  <si>
    <t>п. Беркакит, п. Беркакит (г Нерюнгри), ул. Мусы Джалиля, д. 1</t>
  </si>
  <si>
    <t>п. Беркакит, п. Беркакит (г Нерюнгри), ул. Мусы Джалиля, д. 3</t>
  </si>
  <si>
    <t>п. Беркакит, п. Беркакит (г Нерюнгри), ул. Мусы Джалиля, д. 5</t>
  </si>
  <si>
    <t>п. Беркакит, п. Беркакит (г Нерюнгри), ул. Мусы Джалиля, д. 7</t>
  </si>
  <si>
    <t>п. Беркакит, п. Беркакит (г Нерюнгри), ул. Мусы Джалиля, д. 9</t>
  </si>
  <si>
    <t>Алданский у, п. Нижний Куранах, ул. Строительная, д. 12</t>
  </si>
  <si>
    <t>п. Беркакит, п. Беркакит (г Нерюнгри), ул. Мусы Джалиля, д. 13</t>
  </si>
  <si>
    <t>Алданский у, п. Нижний Куранах, ул. Строительная, д. 20</t>
  </si>
  <si>
    <t>ГП "Поселок Серебряный Бор"</t>
  </si>
  <si>
    <t>п. Серебряный Бор, (г Нерюнгри), д. 14</t>
  </si>
  <si>
    <t>п. Серебряный Бор, п. Серебряный Бор (г Нерюнгри), д. 118</t>
  </si>
  <si>
    <t>п. Серебряный Бор, п. Серебряный Бор (г Нерюнгри), д. 120</t>
  </si>
  <si>
    <t>Алданский у, п. Нижний Куранах, ул. Федоренко, д. 103</t>
  </si>
  <si>
    <t>п. Серебряный Бор, п. Серебряный Бор (г Нерюнгри), д. 197</t>
  </si>
  <si>
    <t>п. Серебряный Бор, п. Серебряный Бор (г Нерюнгри), д. 277</t>
  </si>
  <si>
    <t>п. Чульман (г Нерюнгри), ул. Гагарина, д. 27</t>
  </si>
  <si>
    <t>п. Чульман (г Нерюнгри), ул. Островского, д. 4</t>
  </si>
  <si>
    <t>Алданский у, п. Нижний Куранах, ул. Юбилейная, д. 15А</t>
  </si>
  <si>
    <t>1998</t>
  </si>
  <si>
    <t>п. Чульман (г Нерюнгри), ул. Островского, д. 8</t>
  </si>
  <si>
    <t>п. Чульман (г Нерюнгри), ул. Островского, д. 10</t>
  </si>
  <si>
    <t>п. Чульман (г Нерюнгри), ул. Островского, д. 18А</t>
  </si>
  <si>
    <t>Булунский у, п. Тикси, п. Тикси 3-й, ул. Полярной Авиации, д. 8</t>
  </si>
  <si>
    <t>п. Чульман (г Нерюнгри), ул. Островского, д. 18Б</t>
  </si>
  <si>
    <t>п. Чульман (г Нерюнгри), ул. Советская, д. 38</t>
  </si>
  <si>
    <t>Булунский у, п. Тикси, ул. 50 лет Севморпути, д. 23</t>
  </si>
  <si>
    <t>п. Чульман (г Нерюнгри), ул. Циолковского, д. 7</t>
  </si>
  <si>
    <t>Булунский у, п. Тикси, ул. Академика Федорова, д. 26</t>
  </si>
  <si>
    <t>Булунский у, п. Тикси, ул. Академика Федорова, д. 26А</t>
  </si>
  <si>
    <t>г. Якутск, мкр. Марха, кв-л Мелиораторов, д. 9</t>
  </si>
  <si>
    <t>добавили пропавший</t>
  </si>
  <si>
    <t>Булунский у, п. Тикси, ул. Академика Федорова, д. 28</t>
  </si>
  <si>
    <t>Булунский у, п. Тикси, ул. Академика Федорова, д. 30</t>
  </si>
  <si>
    <t>г. Якутск, мкр. Марха, ул. О.Кошевого, д. 67 кор.1</t>
  </si>
  <si>
    <t>Булунский у, п. Тикси, ул. Академика Федорова, д. 36А</t>
  </si>
  <si>
    <t>г. Якутск, мкр. Марха, ул. О.Кошевого, д. 69</t>
  </si>
  <si>
    <t>Булунский у, п. Тикси, ул. Гагарина, д. 2</t>
  </si>
  <si>
    <t>г. Якутск, мкр. Марха, ул. О.Кошевого, д. 71</t>
  </si>
  <si>
    <t>г. Якутск, мкр. Марха, ул. Совхозная, д. 8</t>
  </si>
  <si>
    <t>г. Якутск, мкр. Марха, ул. Совхозная, д. 9</t>
  </si>
  <si>
    <t>Булунский у, п. Тикси, ул. Гагарина, д. 4</t>
  </si>
  <si>
    <t>Булунский у, п. Тикси, ул. Гагарина, д. 8</t>
  </si>
  <si>
    <t>г. Якутск, с. Тулагино, ул. Связистов, д. 1</t>
  </si>
  <si>
    <t>г. Якутск, с. Тулагино, ул. Связистов, д. 2</t>
  </si>
  <si>
    <t>Булунский у, п. Тикси, ул. Морская, д. 18</t>
  </si>
  <si>
    <t>Булунский у, п. Тикси, ул. Морская, д. 32</t>
  </si>
  <si>
    <t>г. Якутск, с. Хатассы, ул. Каландарашвили, д. 4</t>
  </si>
  <si>
    <t>Верхнеколымский у, п. Зырянка, ул. Победы, д. 20</t>
  </si>
  <si>
    <t>Верхнеколымский у, п. Зырянка, ул. Прокопьева А.Е., д. 3</t>
  </si>
  <si>
    <t>2010</t>
  </si>
  <si>
    <t>п. Беркакит, (г Нерюнгри), ул. Бочкарева, д. 7</t>
  </si>
  <si>
    <t>п. Беркакит, п. Беркакит (г Нерюнгри), ул. Дорожников, д. 4</t>
  </si>
  <si>
    <t>г. Якутск, пр-кт. Михаила Николаева, д. 28 кор.15</t>
  </si>
  <si>
    <t>г. Якутск, ул. 50 лет Советской Армии, д. 25 кор.2</t>
  </si>
  <si>
    <t>г. Якутск, ул. Билибина, д. 19 кор.1</t>
  </si>
  <si>
    <t>г. Якутск, ул. Билибина, д. 19 кор.2</t>
  </si>
  <si>
    <t>г. Якутск, ул. Богатырева, д. 11 кор.1</t>
  </si>
  <si>
    <t>п. Чульман, (г Нерюнгри), ул. Первомайская, д. 11</t>
  </si>
  <si>
    <t>г. Якутск, ул. Горького, д. 96</t>
  </si>
  <si>
    <t>г. Якутск, ул. Дежнева, д. 75</t>
  </si>
  <si>
    <t>п. Чульман, (г Нерюнгри), ул. Островского, д. 6 кор. а</t>
  </si>
  <si>
    <t>водоотвод финансово обеспеч</t>
  </si>
  <si>
    <t>г. Якутск, ул. Дежнева, д. 89 кор.2</t>
  </si>
  <si>
    <t>г. Якутск, ул. Дежнева, д. 91</t>
  </si>
  <si>
    <t>г. Якутск, ул. Дзержинского, д. 3</t>
  </si>
  <si>
    <t>п. Чульман, (г Нерюнгри), ул. Островского, д. 12</t>
  </si>
  <si>
    <t>г. Якутск, ул. Дзержинского, д. 19</t>
  </si>
  <si>
    <t>г. Якутск, ул. Дзержинского, д. 20 кор.1</t>
  </si>
  <si>
    <t>п. Чульман (г Нерюнгри), ул. Советская, д. 30</t>
  </si>
  <si>
    <t>п. Чульман (г Нерюнгри), ул. Титова, д. 13</t>
  </si>
  <si>
    <t>г. Якутск, ул. Жорницкого, д. 38</t>
  </si>
  <si>
    <t>г. Нерюнгри, пр-кт Геологов, д. 63</t>
  </si>
  <si>
    <t>г. Нерюнгри, пр-кт. Геологов, д. 79 кор.1</t>
  </si>
  <si>
    <t>г. Нерюнгри, пр-кт Геологов, д. 81 кор.3</t>
  </si>
  <si>
    <t>г. Якутск, ул. Каландаришвили, д. 40</t>
  </si>
  <si>
    <t>г. Нерюнгри, пр-кт Дружбы Народов, д. 8</t>
  </si>
  <si>
    <t>г. Якутск, ул. Кальвица, д. 2 кор.1</t>
  </si>
  <si>
    <t>г. Нерюнгри, пр-кт Дружбы Народов, д. 8 кор.1</t>
  </si>
  <si>
    <t>г. Якутск, ул. Кальвица, д. 2 кор.2</t>
  </si>
  <si>
    <t>г. Нерюнгри, пр-кт Дружбы Народов, д. 8 кор.2</t>
  </si>
  <si>
    <t>г. Якутск, ул. Кальвица, д. 5</t>
  </si>
  <si>
    <t>г. Нерюнгри, пр-кт Дружбы Народов, д. 10</t>
  </si>
  <si>
    <t>г. Якутск, ул. Клары Цеткин, д. 18</t>
  </si>
  <si>
    <t>г. Нерюнгри, пр-кт Дружбы Народов, д. 10 кор.2</t>
  </si>
  <si>
    <t>г. Якутск, ул. Кузьмина, д. 10</t>
  </si>
  <si>
    <t>г. Якутск, ул. Кулаковского, д. 30</t>
  </si>
  <si>
    <t>г. Нерюнгри, пр-кт Дружбы Народов, д. 14 кор.1</t>
  </si>
  <si>
    <t>г. Нерюнгри, пр-кт. Дружбы Народов, д. 16 кор. 1</t>
  </si>
  <si>
    <t>г. Нерюнгри, пр-кт Дружбы Народов, д. 18 кор.2</t>
  </si>
  <si>
    <t>г. Нерюнгри, пр-кт Дружбы Народов, д. 23</t>
  </si>
  <si>
    <t>г. Нерюнгри, пр-кт Дружбы Народов, д. 25</t>
  </si>
  <si>
    <t>г. Нерюнгри, пр-кт Дружбы Народов, д. 37</t>
  </si>
  <si>
    <t>г. Якутск, ул. Маяковского, д. 108</t>
  </si>
  <si>
    <t>г. Нерюнгри, пр-кт Ленина, д. 1</t>
  </si>
  <si>
    <t>г. Якутск, ул. Мерзлотная, д. 29</t>
  </si>
  <si>
    <t>г. Нерюнгри, пр-кт Ленина, д. 1 кор.1</t>
  </si>
  <si>
    <t>г. Якутск, ул. Можайского, д. 19</t>
  </si>
  <si>
    <t>г. Нерюнгри, пр-кт Ленина, д. 1 кор.2</t>
  </si>
  <si>
    <t>г. Якутск, ул. Можайского, д. 17 кор.5</t>
  </si>
  <si>
    <t>г. Якутск, ул. Можайского, д. 21 кор.1</t>
  </si>
  <si>
    <t>г. Нерюнгри, пр-кт Ленина, д. 1 кор.3</t>
  </si>
  <si>
    <t>г. Якутск, ул. Ойунского, д. 20 кор.1</t>
  </si>
  <si>
    <t>г. Нерюнгри, пр-кт. Ленина, д. 6 кор.1</t>
  </si>
  <si>
    <t>г. Якутск, ул. Октябрьская, д. 26 кор.1</t>
  </si>
  <si>
    <t>г. Якутск, ул. Октябрьская, д. 26 кор.2</t>
  </si>
  <si>
    <t>г. Нерюнгри, пр-кт Ленина, д. 6 кор.3</t>
  </si>
  <si>
    <t>г. Якутск, ул. Октябрьская, д. 26 кор.3</t>
  </si>
  <si>
    <t>г. Нерюнгри, пр-кт Ленина, д. 7</t>
  </si>
  <si>
    <t>г. Нерюнгри, пр-кт Ленина, д. 18</t>
  </si>
  <si>
    <t>г. Якутск, ул. Орджоникидзе, д. 44</t>
  </si>
  <si>
    <t>г. Якутск, ул. Орджоникидзе, д. 46</t>
  </si>
  <si>
    <t>г. Нерюнгри, пр-кт Мира, д. 3</t>
  </si>
  <si>
    <t>г. Нерюнгри, пр-кт. Мира, д. 15 кор.3</t>
  </si>
  <si>
    <t>г. Якутск, ул. Петра Алексеева, д. 4 кор.3</t>
  </si>
  <si>
    <t>г. Нерюнгри, пр-кт Мира, д. 17</t>
  </si>
  <si>
    <t>г. Якутск, ул. Петра Алексеева, д. 5 кор.1</t>
  </si>
  <si>
    <t>г. Нерюнгри, пр-кт Мира, д. 17 кор.2</t>
  </si>
  <si>
    <t>г. Якутск, ул. Петра Алексеева, д. 6</t>
  </si>
  <si>
    <t>г. Якутск, ул. Петра Алексеева, д. 6 кор.2</t>
  </si>
  <si>
    <t>г. Нерюнгри, ул. Аммосова, д. 4</t>
  </si>
  <si>
    <t>г. Якутск, ул. Петра Алексеева, д. 12 кор.1</t>
  </si>
  <si>
    <t>г. Нерюнгри, ул. Аммосова, д. 12</t>
  </si>
  <si>
    <t>г. Якутск, ул. Петра Алексеева, д. 49 кор.1</t>
  </si>
  <si>
    <t>г. Якутск, ул. Петровского, д. 23</t>
  </si>
  <si>
    <t>г. Нерюнгри, ул. им Кравченко, д. 11</t>
  </si>
  <si>
    <t>г. Якутск, ул. Пояркова, д. 10</t>
  </si>
  <si>
    <t>г. Нерюнгри, ул. им Кравченко, д. 18 кор.1</t>
  </si>
  <si>
    <t>г. Якутск, ул. Семена Данилова, д. 30</t>
  </si>
  <si>
    <t>г. Нерюнгри, ул. им Кравченко, д. 19 кор.2</t>
  </si>
  <si>
    <t>г. Нерюнгри, ул. им Кравченко, д. 21 кор.1</t>
  </si>
  <si>
    <t>г. Якутск, ул. Стадухина, д. 80</t>
  </si>
  <si>
    <t>г. Нерюнгри, ул. Карла Маркса, д. 1 кор.3</t>
  </si>
  <si>
    <t>г. Нерюнгри, ул. Карла Маркса, д. 1 кор.4</t>
  </si>
  <si>
    <t>г. Якутск, ул. Стадухина, д. 86</t>
  </si>
  <si>
    <t>г. Нерюнгри, ул. Карла Маркса, д. 25 кор.1</t>
  </si>
  <si>
    <t>г. Нерюнгри, ул. Карла Маркса, д. 27 кор.2</t>
  </si>
  <si>
    <t>г. Нерюнгри, ул. Лужников, д. 3 кор.1</t>
  </si>
  <si>
    <t>г. Нерюнгри, ул. Лужников, д. 5</t>
  </si>
  <si>
    <t>г. Нерюнгри, ул. Платона Ойунского, д. 1</t>
  </si>
  <si>
    <t>г. Якутск, ул. Халтурина, д. 6 кор.1</t>
  </si>
  <si>
    <t>г. Нерюнгри, ул. Платона Ойунского, д. 2</t>
  </si>
  <si>
    <t>г. Нерюнгри, ул. Платона Ойунского, д. 3</t>
  </si>
  <si>
    <t>г. Якутск, ул. Чернышевского, д. 4 кор. 1</t>
  </si>
  <si>
    <t>г. Якутск, ул. Якова Потапова, д. 19 кор.1</t>
  </si>
  <si>
    <t>г. Нерюнгри, ул. Тимптонская, д. 1</t>
  </si>
  <si>
    <t>г. Якутск, ул. Ярославского, д. 7</t>
  </si>
  <si>
    <t>г. Нерюнгри, ул. Тимптонская, д. 3</t>
  </si>
  <si>
    <t>г. Якутск, ул. Ярославского, д. 30 кор.1</t>
  </si>
  <si>
    <t>г. Якутск, ул. Ярославского, д. 32</t>
  </si>
  <si>
    <t>г. Нерюнгри, ул. Тимптонская, д. 7</t>
  </si>
  <si>
    <t>г. Якутск, ш. Сергеляхское 13 км, д. 1</t>
  </si>
  <si>
    <t>г. Нерюнгри, ул. Чурапчинская, д. 39</t>
  </si>
  <si>
    <t>г. Нерюнгри, ул. Чурапчинская, д. 40</t>
  </si>
  <si>
    <t>г. Нерюнгри, ул. Чурапчинская, д. 50</t>
  </si>
  <si>
    <t>ГО Жатай, п. Жатай, ул. Северная, д. 27</t>
  </si>
  <si>
    <t>г. Нерюнгри, ул. Южно-Якутская, д. 28</t>
  </si>
  <si>
    <t>Ленский у, г. Ленск, ул. Дзержинского, д. 23</t>
  </si>
  <si>
    <t>г. Нерюнгри, ул. Южно-Якутская, д. 32</t>
  </si>
  <si>
    <t>Ленский у, г. Ленск, ул. Дзержинского, д. 25</t>
  </si>
  <si>
    <t>г. Нерюнгри, ул. Южно-Якутская, д. 36 кор.1</t>
  </si>
  <si>
    <t>Ленский у, г. Ленск, ул. Ленина, д. 56 кор.А</t>
  </si>
  <si>
    <t>г. Нерюнгри, ул. Южно-Якутская, д. 39 кор.1</t>
  </si>
  <si>
    <t>Ленский у, г. Ленск, ул. Ленина, д. 64</t>
  </si>
  <si>
    <t>г. Нерюнгри, ул. Южно-Якутская, д. 42</t>
  </si>
  <si>
    <t>г. Нерюнгри, ул. Южно-Якутская, д. 45</t>
  </si>
  <si>
    <t>Ленский у, г. Ленск, ул. Ленина, д. 66</t>
  </si>
  <si>
    <t>Ленский у, г. Ленск, ул. Ленина, д. 71</t>
  </si>
  <si>
    <t>г. Нерюнгри, ул. Южно-Якутская, д. 47</t>
  </si>
  <si>
    <t>Ленский у, г. Ленск, ул. Ленина, д. 73</t>
  </si>
  <si>
    <t>Ленский у, г. Ленск, ул. Ойунского, д. 24</t>
  </si>
  <si>
    <t>Ленский у, г. Ленск, ул. Ойунского, д. 34</t>
  </si>
  <si>
    <t>Ленский у, г. Ленск, ул. Орджоникидзе, д. 7</t>
  </si>
  <si>
    <t>г. Якутск, с. Хатассы, ул. Каландарашвили, д. 4 кор.1</t>
  </si>
  <si>
    <t>Ленский у, г. Ленск, ул. Первомайская, д. 5</t>
  </si>
  <si>
    <t>г. Якутск, с. Хатассы, ул. Ленина, д. 67 кор.1</t>
  </si>
  <si>
    <t>Ленский у, г. Ленск, ул. Первомайская, д. 22</t>
  </si>
  <si>
    <t>г. Якутск, мкр. Кангалассы, ул. 26 партсъезда, д. 3</t>
  </si>
  <si>
    <t>Ленский у, г. Ленск, ул. Первомайская, д. 26</t>
  </si>
  <si>
    <t>г. Якутск, мкр. Марха, тракт Маганский 2 км, д. 2</t>
  </si>
  <si>
    <t>Ленский у, г. Ленск, ул. Пролетарская, д. 3</t>
  </si>
  <si>
    <t>Ленский у, г. Ленск, ул. Пролетарская, д. 5</t>
  </si>
  <si>
    <t>г. Якутск, мкр. Марха, ул. Заводская, д. 20/1</t>
  </si>
  <si>
    <t>Ленский у, г. Ленск, ул. Пролетарская, д. 15</t>
  </si>
  <si>
    <t>Мирнинский у, г. Мирный, ул. Аммосова, д. 16</t>
  </si>
  <si>
    <t>Мирнинский у, г. Мирный, ул. Комсомольская, д. 25 кор.А</t>
  </si>
  <si>
    <t>Мирнинский у, г. Мирный, ул. Комсомольская, д. 29</t>
  </si>
  <si>
    <t>г. Якутск, мкр. Птицефабрика, д. 6</t>
  </si>
  <si>
    <t>крыша вернулась</t>
  </si>
  <si>
    <t>г. Якутск, мкр. Птицефабрика, д. 7</t>
  </si>
  <si>
    <t>г. Якутск, мкр. 202-й, д. 1</t>
  </si>
  <si>
    <t>2002</t>
  </si>
  <si>
    <t>крыша удалена, канашка вернулосб</t>
  </si>
  <si>
    <t>г. Якутск, мкр. 202-й, д. 5</t>
  </si>
  <si>
    <t>Мирнинский у, г. Мирный, ул. Ленина, д. 14</t>
  </si>
  <si>
    <t>г. Якутск, пр-кт Ленина, д. 7</t>
  </si>
  <si>
    <t>г. Якутск, пр-кт Ленина, д. 11 кор.2</t>
  </si>
  <si>
    <t>г. Якутск, пр-кт Ленина, д. 16</t>
  </si>
  <si>
    <t>г. Якутск, пр-кт. Ленина, д. 22 кор.1</t>
  </si>
  <si>
    <t>г. Якутск, ул. Горького, д. 92</t>
  </si>
  <si>
    <t>г. Якутск, ул. Горького, д. 98</t>
  </si>
  <si>
    <t>Мирнинский у, г. Мирный, ул. Московская, д. 12</t>
  </si>
  <si>
    <t>Мирнинский у, г. Мирный, ул. Ойунского, д. 7</t>
  </si>
  <si>
    <t>г. Якутск, ул. Дзержинского, д. 8 кор.2</t>
  </si>
  <si>
    <t>фасад вернулся</t>
  </si>
  <si>
    <t>г. Якутск, ул. Дзержинского, д. 9</t>
  </si>
  <si>
    <t>Мирнинский у, г. Мирный, ул. Советская, д. 14</t>
  </si>
  <si>
    <t>г. Якутск, ул. Дзержинского, д. 33</t>
  </si>
  <si>
    <t>г. Якутск, ул. Ильменская, д. 63</t>
  </si>
  <si>
    <t>Мирнинский у, г. Мирный, ул. Тихонова, д. 12</t>
  </si>
  <si>
    <t>г. Якутск, ул. Каландаришвили, д. 1</t>
  </si>
  <si>
    <t>Мирнинский у, г. Мирный, ш. 50 лет Октября, д. 5</t>
  </si>
  <si>
    <t>г. Якутск, ул. Каландаришвили, д. 25 кор.6</t>
  </si>
  <si>
    <t>Мирнинский у, г. Мирный, ш. 50 лет Октября, д. 12 кор.1</t>
  </si>
  <si>
    <t>г. Якутск, ул. Каландаришвили, д. 27</t>
  </si>
  <si>
    <t>Мирнинский у, п. Светлый, ул. Гидростроителей, д. 5</t>
  </si>
  <si>
    <t>г. Якутск, ул. Каландаришвили, д. 38 кор.2</t>
  </si>
  <si>
    <t>Мирнинский у, п. Светлый, ул. Дружбы Народов, д. 3</t>
  </si>
  <si>
    <t>Мирнинский у, п. Светлый, ул. Дружбы Народов, д. 5</t>
  </si>
  <si>
    <t>г. Якутск, ул. Каландаришвили, д. 38 кор.3</t>
  </si>
  <si>
    <t>Мирнинский у, п. Светлый, ул. Дружбы Народов, д. 7</t>
  </si>
  <si>
    <t>Мирнинский у, п. Светлый, ул. Дружбы Народов, д. 9</t>
  </si>
  <si>
    <t>Мирнинский у, п. Светлый, ул. Дружбы Народов, д. 13</t>
  </si>
  <si>
    <t>г. Якутск, ул. Каландаришвили, д. 40 кор.1</t>
  </si>
  <si>
    <t>Намский у, Ленский н-г, с. Намцы, ул. Чернышевского, д. 22</t>
  </si>
  <si>
    <t>г. Якутск, ул. Каландаришвили, д. 40 кор.3</t>
  </si>
  <si>
    <t>г. Якутск, ул. Каландаришвили, д. 40 кор.4</t>
  </si>
  <si>
    <t>г. Якутск, ул. Каландаришвили, д. 40 кор.5</t>
  </si>
  <si>
    <t>г. Якутск, ул. Каландаришвили, д. 40 кор.7</t>
  </si>
  <si>
    <t>г. Якутск, ул. Кальвица, д. 1 кор.1</t>
  </si>
  <si>
    <t>г. Якутск, ул. Кальвица, д. 2 кор.3</t>
  </si>
  <si>
    <t>г. Якутск, ул. Кирова, д. 17 кор.1</t>
  </si>
  <si>
    <t>г. Якутск, ул. Кирова, д. 19 кор.1</t>
  </si>
  <si>
    <t>г. Якутск, ул. Кирова, д. 21 кор.2</t>
  </si>
  <si>
    <t>г. Якутск, ул. Кирова, д. 34</t>
  </si>
  <si>
    <t>г. Якутск, ул. Кузьмина, д. 26 кор.3</t>
  </si>
  <si>
    <t>г. Якутск, ул. Кузьмина, д. 34</t>
  </si>
  <si>
    <t>г. Якутск, ул. Кузьмина, д. 34 кор.1</t>
  </si>
  <si>
    <t>Нижнеколымский у, п. Черский, ул. Таврата, д. 15</t>
  </si>
  <si>
    <t>Нюрбинский у, г. Нюрба, кв-л. Энергетик, д. 7</t>
  </si>
  <si>
    <t>г. Якутск, ул. Лермонтова, д. 29</t>
  </si>
  <si>
    <t>Нюрбинский у, г. Нюрба, кв-л Энергетик, д. 9</t>
  </si>
  <si>
    <t>г. Якутск, ул. Лермонтова, д. 92 кор.2</t>
  </si>
  <si>
    <t>г. Якутск, ул. Лермонтова, д. 117</t>
  </si>
  <si>
    <t>МО "Борогонский 2 наслег"</t>
  </si>
  <si>
    <t>Оймяконский у, Борогонский 2-й н-г, с. Куйдусун, д. 3</t>
  </si>
  <si>
    <t>г. Якутск, ул. Лермонтова, д. 156 кор.2</t>
  </si>
  <si>
    <t>Оймяконский у, п. Усть-Нера, пгт Усть-Нера, ул. Ленина, д. 9</t>
  </si>
  <si>
    <t>г. Якутск, ул. Ломоносова, д. 36</t>
  </si>
  <si>
    <t>г. Якутск, ул. Лонгинова, д. 38</t>
  </si>
  <si>
    <t>г. Якутск, ул. Маяковского, д. 77 кор.1</t>
  </si>
  <si>
    <t>Олекминский у, г. Олёкминск, ул. Гагарина, д. 60</t>
  </si>
  <si>
    <t>Олекминский у, г. Олёкминск, ул. Калинина, д. 2</t>
  </si>
  <si>
    <t>г. Якутск, ул. Маяковского, д. 96</t>
  </si>
  <si>
    <t>Олекминский у, г. Олёкминск, ул. Молодежная, д. 25</t>
  </si>
  <si>
    <t>г. Якутск, ул. Маяковского, д. 110 кор.1</t>
  </si>
  <si>
    <t>г. Якутск, ул. Маяковского, д. 110 кор.2</t>
  </si>
  <si>
    <t>г. Якутск, ул. Маяковского, д. 112</t>
  </si>
  <si>
    <t>г. Якутск, ул. Маяковского, д. 114</t>
  </si>
  <si>
    <t>г. Якутск, ул. Можайского, д. 17</t>
  </si>
  <si>
    <t>Хангаласский у, г. Покровск, ул. Таежная, д. 2</t>
  </si>
  <si>
    <t>г. Якутск, ул. Можайского, д. 17 кор.2</t>
  </si>
  <si>
    <t>СП "Качикатский наслег"</t>
  </si>
  <si>
    <t>Хангаласский у, Качикатский н-г, с. Качикатцы, ул. ДРСУ, д. 1</t>
  </si>
  <si>
    <t>г. Якутск, ул. Можайского, д. 17 кор.3</t>
  </si>
  <si>
    <t>Хангаласский у, Качикатский н-г, с. Качикатцы, ул. ДРСУ, д. 2</t>
  </si>
  <si>
    <t>г. Якутск, ул. Можайского, д. 17 кор.4</t>
  </si>
  <si>
    <t>Хангаласский у, Немюгинский н-г, с. Ой, ул. Горького, д. 22 кор. 1</t>
  </si>
  <si>
    <t>2005</t>
  </si>
  <si>
    <t>Хангаласский у, п. Мохсоголлох, ул. Соколиная, д. 1</t>
  </si>
  <si>
    <t>г. Якутск, ул. Можайского, д. 19 кор.1</t>
  </si>
  <si>
    <t>г. Якутск, ул. Можайского, д. 19 кор.4</t>
  </si>
  <si>
    <t>Хангаласский у, п. Мохсоголлох, ул. Соколиная, д. 6</t>
  </si>
  <si>
    <t>г. Якутск, ул. Можайского, д. 21</t>
  </si>
  <si>
    <t>Хангаласский у, п. Мохсоголлох, ул. Соколиная, д. 17</t>
  </si>
  <si>
    <t>Хангаласский у, п. Мохсоголлох, ул. Соколиная, д. 21</t>
  </si>
  <si>
    <t>Хангаласский у, п. Мохсоголлох, ул. Соколиная, д. 24</t>
  </si>
  <si>
    <t>г. Якутск, ул. Ново-Карьерная, д. 20 кор.1</t>
  </si>
  <si>
    <t>* - повторяющиеся многоквартирные дома;</t>
  </si>
  <si>
    <t>г. Якутск, ул. Орджоникидзе, д. 44 кор.1</t>
  </si>
  <si>
    <t>г. Якутск, ул. Ойунского, д. 20 кор.2</t>
  </si>
  <si>
    <t>г. Якутск, ул. Октябрьская, д. 5</t>
  </si>
  <si>
    <t>г. Якутск, ул. Петра Алексеева, д. 4 кор.1</t>
  </si>
  <si>
    <t>г. Якутск, ул. Октябрьская, д. 16</t>
  </si>
  <si>
    <t>г. Якутск, ул. Петра Алексеева, д. 4 кор.2</t>
  </si>
  <si>
    <t>г. Якутск, ул. Октябрьская, д. 20</t>
  </si>
  <si>
    <t>г. Якутск, ул. Петровского, д. 10 СПЕЦСЧЕТ</t>
  </si>
  <si>
    <t>г. Якутск, ул. Петровского, д. 10 кор.2</t>
  </si>
  <si>
    <t>г. Якутск, ул. Петровского, д. 21 кор.1</t>
  </si>
  <si>
    <t>г. Якутск, ул. Орджоникидзе, д. 33</t>
  </si>
  <si>
    <t>г. Якутск, ул. Орджоникидзе, д. 43 СПЕЦСЧЕТ</t>
  </si>
  <si>
    <t>г. Якутск, ул. Пирогова, д. 1</t>
  </si>
  <si>
    <t>г. Якутск, ул. Пирогова, д. 1 кор.1</t>
  </si>
  <si>
    <t>Мирнинский у, г. Мирный, ул. Ленина, д. 35 кор.А</t>
  </si>
  <si>
    <t>г. Якутск, ул. Пояркова, д. 12</t>
  </si>
  <si>
    <t>Мирнинский у, г. Мирный, ул. Ленина, д. 36</t>
  </si>
  <si>
    <t>г. Якутск, ул. Сосновая, д. 2</t>
  </si>
  <si>
    <t>г. Якутск, ул. Халтурина, д. 11 кор.2</t>
  </si>
  <si>
    <t>г. Якутск, ул. Ярославского, д. 7 кор.1</t>
  </si>
  <si>
    <t>Мирнинский у, г. Мирный, ул. Советская, д. 19</t>
  </si>
  <si>
    <t>г. Якутск, ул. Ярославского, д. 19 кор.1</t>
  </si>
  <si>
    <t>Мирнинский у, г. Мирный, ул. Тихонова, д. 2</t>
  </si>
  <si>
    <t>г. Якутск, ул. Ярославского, д. 28</t>
  </si>
  <si>
    <t>г. Якутск, ш. Сергеляхское 12 км, д. 7</t>
  </si>
  <si>
    <t>г. Якутск, ш. Сергеляхское 12 км, д. 7 кор.1</t>
  </si>
  <si>
    <t>ГО Жатай, п. Жатай, ул. Северная, д. 21</t>
  </si>
  <si>
    <t>ГО Жатай, п. Жатай, ул. Северная, д. 33/1</t>
  </si>
  <si>
    <t>ГО Жатай, п. Жатай, ул. Северная, д. 37/1</t>
  </si>
  <si>
    <t>Намский у, Ленский н-г, с. Намцы, ул. Ржевская, д. 5</t>
  </si>
  <si>
    <t>ГО Жатай, п. Жатай, ул. Северная, д. 44</t>
  </si>
  <si>
    <t>1958</t>
  </si>
  <si>
    <t>Намский у, Ленский н-г, с. Намцы, ул. Ржевская, д. 5 кор. 1</t>
  </si>
  <si>
    <t>ГО Жатай, п. Жатай, ул. Северная, д. 48</t>
  </si>
  <si>
    <t>ГО Жатай, п. Жатай, ул. Северная, д. 54</t>
  </si>
  <si>
    <t>Намский у, Ленский н-г, с. Намцы, ул. Чернышевского, д. 30</t>
  </si>
  <si>
    <t>Ленский у, г. Ленск, ул. Дзержинского, д. 15</t>
  </si>
  <si>
    <t>Нюрбинский у, г. Нюрба, кв-л Энергетик, д. 67</t>
  </si>
  <si>
    <t>Нюрбинский у, г. Нюрба, кв-л Энергетик, д. 71</t>
  </si>
  <si>
    <t>Нюрбинский у, г. Нюрба, кв-л. Энергетик, д. 73</t>
  </si>
  <si>
    <t>Нюрбинский у, г. Нюрба, кв-л Энергетик, д. 75</t>
  </si>
  <si>
    <t>Оймяконский у, п. Усть-Нера, пгт Усть-Нера, ул. Андрианова, д. 2</t>
  </si>
  <si>
    <t>Оймяконский у, п. Усть-Нера, пгт Усть-Нера, ул. Андрианова, д. 6</t>
  </si>
  <si>
    <t>МО "Поселок Солнечный"</t>
  </si>
  <si>
    <t>Усть-Майский у, п. Солнечный, ул. Профсоюзов, д. 6</t>
  </si>
  <si>
    <t>МО "Поселок Эльдикан"</t>
  </si>
  <si>
    <t>Усть-Майский у, п. Эльдикан, ул. Алданская, д. 81</t>
  </si>
  <si>
    <t>Усть-Майский у, п. Эльдикан, ул. Куйбышева, д. 34</t>
  </si>
  <si>
    <t>Усть-Майский у, п. Эльдикан, ул. Победы, д. 1</t>
  </si>
  <si>
    <t>Усть-Майский у, п. Эльдикан, ул. Рабочая, д. 8</t>
  </si>
  <si>
    <t>Ленский у, г. Ленск, ул. Орджоникидзе, д. 18</t>
  </si>
  <si>
    <t>Усть-Майский у, п. Эльдикан, ул. Рабочая, д. 12</t>
  </si>
  <si>
    <t>Ленский у, г. Ленск, ул. Орджоникидзе, д. 20</t>
  </si>
  <si>
    <t>Хангаласский у, г. Покровск, ул. Орджоникидзе, д. 18</t>
  </si>
  <si>
    <t>Хангаласский у, г. Покровск, ул. Орджоникидзе, д. 38</t>
  </si>
  <si>
    <t>Ленский у, г. Ленск, ул. Первомайская, д. 20</t>
  </si>
  <si>
    <t>Хангаласский у, п. Мохсоголлох, ул. Заводская, д. 1</t>
  </si>
  <si>
    <t>Хангаласский у, п. Мохсоголлох, ул. Молодежная, д. 18 кор.А</t>
  </si>
  <si>
    <t>Хангаласский у, п. Мохсоголлох, ул. Соколиная, д. 4</t>
  </si>
  <si>
    <t>Хангаласский у, п. Мохсоголлох, ул. Соколиная, д. 10</t>
  </si>
  <si>
    <t>Ленский у, г. Ленск, ул. Пролетарская, д. 17 кор.А</t>
  </si>
  <si>
    <t>Хангаласский у, п. Мохсоголлох, ул. Соколиная, д. 11</t>
  </si>
  <si>
    <t>Хангаласский у, п. Мохсоголлох, ул. Соколиная, д. 12</t>
  </si>
  <si>
    <t>Мирнинский у, г. Мирный, ул. Аммосова, д. 96 кор. 2</t>
  </si>
  <si>
    <t>Хангаласский у, п. Мохсоголлох, ул. Соколиная, д. 13</t>
  </si>
  <si>
    <t>Мирнинский у, г. Мирный, пр-кт Ленинградский, д. 1 кор.1</t>
  </si>
  <si>
    <t>Мирнинский у, г. Мирный, пр-кт. Ленинградский, д. 21 кор. 1</t>
  </si>
  <si>
    <t>Хангаласский у, п. Мохсоголлох, ул. Соколиная, д. 19</t>
  </si>
  <si>
    <t>Алданский у, г. Алдан, ул. Гагарина, д. 3</t>
  </si>
  <si>
    <t>Мирнинский у, г. Мирный, ул. Ленина, д. 10 кор.А</t>
  </si>
  <si>
    <t>Алданский у, г. Томмот, пер. Якутский, д. 13</t>
  </si>
  <si>
    <t>Алданский у, п. Лебединый, ул. Карла Маркса, д. 20 кор. А</t>
  </si>
  <si>
    <t>Мирнинский у, г. Мирный, ул. Ленина, д. 20 кор.А</t>
  </si>
  <si>
    <t>Аллаиховский у, п. Чокурдах, ул. им Ленина, д. 31</t>
  </si>
  <si>
    <t>Булунский у, п. Тикси, ул. Академика Федорова, д. 24</t>
  </si>
  <si>
    <t>Приложение № 2 к приказу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</si>
  <si>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видам работ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</si>
  <si>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</si>
  <si>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</si>
  <si>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</si>
  <si>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t>г. Якутск, ул. Чернышевского, д. 8 корп. 1</t>
  </si>
  <si>
    <t>МО "Поселок Светлый"</t>
  </si>
  <si>
    <t>2025-2027 гг.</t>
  </si>
  <si>
    <t>в РПКР нету</t>
  </si>
  <si>
    <t>сумма поменялась, оплачено</t>
  </si>
  <si>
    <t>электрика вернула</t>
  </si>
  <si>
    <t>повтор</t>
  </si>
  <si>
    <t xml:space="preserve">повтор </t>
  </si>
  <si>
    <t>п. Серебряный Бор, (г Нерюнгри), д. 118</t>
  </si>
  <si>
    <t>п. Серебряный Бор, (г Нерюнгри), д. 120</t>
  </si>
  <si>
    <t>п. Серебряный Бор, (г Нерюнгри), д. 197</t>
  </si>
  <si>
    <t>п. Серебряный Бор, (г Нерюнгри), д. 277</t>
  </si>
  <si>
    <t>перенос с 2025 на 2026</t>
  </si>
  <si>
    <t>тепло восстановлен</t>
  </si>
  <si>
    <t>г. Нерюнгри, ул. Карла Маркса, д. 3 кор. 2 СПЕЦСЧЕТ</t>
  </si>
  <si>
    <t>ремонт крыши сделан 2024</t>
  </si>
  <si>
    <t>тепло перенос с 2025 протокол ОСС пределку менять?</t>
  </si>
  <si>
    <t>восстановлены</t>
  </si>
  <si>
    <t>-</t>
  </si>
  <si>
    <t>с необеспеченных в обеспеченные</t>
  </si>
  <si>
    <t>крыша стоит в 2024</t>
  </si>
  <si>
    <t>канашка восстановлена</t>
  </si>
  <si>
    <t>вода, канашкаповторы удалила, фасад вернула</t>
  </si>
  <si>
    <t>вода, канашка повтор удалены, фасад вернула</t>
  </si>
  <si>
    <t>канашка повтор удалила, фасад вернула</t>
  </si>
  <si>
    <t>вода, канашка повтор, фасад вернула</t>
  </si>
  <si>
    <t>вода, канашка удалены повторы, фасад вернулся</t>
  </si>
  <si>
    <t>фасад вернула</t>
  </si>
  <si>
    <t>Нюрбинский у, г. Нюрба, кв-л. Энергетик, д. 9</t>
  </si>
  <si>
    <t>сумма поменялась</t>
  </si>
  <si>
    <r>
      <rPr>
        <rFont val="XO Thames"/>
        <sz val="12"/>
      </rPr>
      <t>МО "Город Томмот"</t>
    </r>
  </si>
  <si>
    <r>
      <rPr>
        <rFont val="XO Thames"/>
        <sz val="12"/>
      </rPr>
      <t>Алданский у, г. Томмот, пер. Якутский, д. 13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</si>
  <si>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</si>
  <si>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</si>
  <si>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Алданский у, п. Лебединый, ул. Карла Маркса, д. 20 кор. А</t>
    </r>
  </si>
  <si>
    <r>
      <rPr>
        <rFont val="XO Thames"/>
        <sz val="12"/>
      </rPr>
      <t>МО "Поселок Нижний Куранах"</t>
    </r>
  </si>
  <si>
    <r>
      <rPr>
        <rFont val="XO Thames"/>
        <sz val="12"/>
      </rPr>
      <t>Алданский у, п. Нижний Куранах, мкр. 1-й, д. 15</t>
    </r>
  </si>
  <si>
    <t>Нюрбинский у, г. Нюрба, кв-л. Энергетик, д. 75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</si>
</sst>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.00_ ;[red]-#,##0.00 " formatCode="#,##0.00_ ;[red]-#,##0.00 " numFmtId="1009"/>
    <numFmt co:extendedFormatCode="0.00" formatCode="0.00" numFmtId="1007"/>
    <numFmt co:extendedFormatCode="_-* #,##0.00_-;-* #,##0.00_-;_-* -??_-;_-@_-" formatCode="_-* #,##0.00_-;-* #,##0.00_-;_-* -??_-;_-@_-" numFmtId="1001"/>
    <numFmt co:extendedFormatCode="#,##0.0" formatCode="#,##0.0" numFmtId="1005"/>
    <numFmt co:extendedFormatCode="@" formatCode="@" numFmtId="1008"/>
    <numFmt co:extendedFormatCode="#,##0" formatCode="#,##0" numFmtId="1004"/>
    <numFmt co:extendedFormatCode="_-* #,##0.00 _₽_-;-* #,##0.00 _₽_-;_-* -?? _₽_-;_-@_-" formatCode="_-* #,##0.00 _₽_-;-* #,##0.00 _₽_-;_-* -?? _₽_-;_-@_-" numFmtId="1006"/>
    <numFmt co:extendedFormatCode="0" formatCode="0" numFmtId="1003"/>
  </numFmts>
  <fonts count="14">
    <font>
      <name val="Calibri"/>
      <sz val="11"/>
    </font>
    <font>
      <name val="Arial"/>
      <sz val="10"/>
    </font>
    <font>
      <name val="XO Thames"/>
      <sz val="12"/>
    </font>
    <font>
      <name val="XO Thames"/>
      <b val="true"/>
      <sz val="12"/>
    </font>
    <font>
      <name val="Times New Roman"/>
      <b val="true"/>
      <sz val="11"/>
    </font>
    <font>
      <name val="Times New Roman"/>
      <b val="true"/>
      <sz val="10"/>
    </font>
    <font>
      <name val="Times New Roman"/>
      <sz val="11"/>
    </font>
    <font>
      <name val="XO Thames"/>
      <color rgb="000000" tint="0"/>
      <sz val="12"/>
    </font>
    <font>
      <name val="Times New Roman"/>
      <sz val="10"/>
    </font>
    <font>
      <name val="Arial"/>
      <color rgb="FF0000" tint="0"/>
      <sz val="10"/>
    </font>
    <font>
      <name val="Times New Roman"/>
      <i val="true"/>
      <sz val="11"/>
    </font>
    <font>
      <name val="Times New Roman"/>
      <color rgb="000000" tint="0"/>
      <sz val="12"/>
    </font>
    <font>
      <sz val="11"/>
      <scheme val="minor"/>
    </font>
    <font>
      <name val="Calibri"/>
      <sz val="12"/>
    </font>
  </fonts>
  <fills count="9">
    <fill>
      <patternFill patternType="none"/>
    </fill>
    <fill>
      <patternFill patternType="gray125"/>
    </fill>
    <fill>
      <patternFill patternType="solid">
        <fgColor theme="6" tint="0.599993896298105"/>
      </patternFill>
    </fill>
    <fill>
      <patternFill patternType="solid">
        <fgColor rgb="00B0F0" tint="0"/>
      </patternFill>
    </fill>
    <fill>
      <patternFill patternType="solid">
        <fgColor rgb="92D05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35BD35" tint="0"/>
      </patternFill>
    </fill>
  </fills>
  <borders count="15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bottom style="thin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72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Border="false" applyFill="true" applyFont="true" applyNumberFormat="true" borderId="0" fillId="2" fontId="1" numFmtId="1001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horizontal="right" vertical="center"/>
    </xf>
    <xf applyAlignment="true" applyBorder="false" applyFill="false" applyFont="true" applyNumberFormat="true" borderId="0" fillId="0" fontId="2" numFmtId="1002" quotePrefix="false">
      <alignment vertical="center"/>
    </xf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3" quotePrefix="false">
      <alignment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004" quotePrefix="false">
      <alignment horizontal="center" vertical="center" wrapText="true"/>
    </xf>
    <xf applyAlignment="true" applyBorder="true" applyFill="false" applyFont="true" applyNumberFormat="true" borderId="1" fillId="0" fontId="3" numFmtId="1005" quotePrefix="false">
      <alignment horizontal="center" vertical="center" wrapText="true"/>
    </xf>
    <xf applyAlignment="true" applyBorder="true" applyFill="false" applyFont="true" applyNumberFormat="true" borderId="2" fillId="0" fontId="3" numFmtId="1005" quotePrefix="false">
      <alignment horizontal="center" vertical="center" wrapText="true"/>
    </xf>
    <xf applyAlignment="true" applyBorder="true" applyFill="false" applyFont="true" applyNumberFormat="true" borderId="1" fillId="0" fontId="3" numFmtId="1003" quotePrefix="false">
      <alignment horizontal="center" vertical="center" wrapText="true"/>
    </xf>
    <xf applyAlignment="true" applyBorder="true" applyFill="false" applyFont="true" applyNumberFormat="true" borderId="1" fillId="0" fontId="3" numFmtId="1002" quotePrefix="false">
      <alignment horizontal="center" vertical="center" wrapText="true"/>
    </xf>
    <xf applyAlignment="true" applyBorder="true" applyFill="false" applyFont="true" applyNumberFormat="true" borderId="3" fillId="0" fontId="3" numFmtId="1002" quotePrefix="false">
      <alignment horizontal="center" vertical="center" wrapText="true"/>
    </xf>
    <xf applyAlignment="true" applyBorder="true" applyFill="false" applyFont="true" applyNumberFormat="true" borderId="4" fillId="0" fontId="3" numFmtId="1002" quotePrefix="false">
      <alignment horizontal="center" vertical="center" wrapText="true"/>
    </xf>
    <xf applyAlignment="true" applyBorder="true" applyFill="false" applyFont="true" applyNumberFormat="true" borderId="5" fillId="0" fontId="3" numFmtId="1002" quotePrefix="false">
      <alignment horizontal="center" vertical="center" wrapText="true"/>
    </xf>
    <xf applyAlignment="true" applyBorder="true" applyFill="false" applyFont="true" applyNumberFormat="true" borderId="6" fillId="0" fontId="3" numFmtId="1002" quotePrefix="false">
      <alignment horizontal="center" vertical="center" wrapText="true"/>
    </xf>
    <xf applyAlignment="true" applyBorder="true" applyFill="false" applyFont="true" applyNumberFormat="true" borderId="7" fillId="0" fontId="3" numFmtId="1002" quotePrefix="false">
      <alignment horizontal="center" vertical="center" wrapText="true"/>
    </xf>
    <xf applyAlignment="true" applyBorder="true" applyFill="false" applyFont="true" applyNumberFormat="true" borderId="8" fillId="0" fontId="3" numFmtId="1002" quotePrefix="false">
      <alignment horizontal="center" vertical="center" wrapText="true"/>
    </xf>
    <xf applyAlignment="true" applyBorder="true" applyFill="false" applyFont="true" applyNumberFormat="true" borderId="9" fillId="0" fontId="3" numFmtId="1000" quotePrefix="false">
      <alignment horizontal="center" vertical="center" wrapText="true"/>
    </xf>
    <xf applyAlignment="true" applyBorder="true" applyFill="true" applyFont="true" applyNumberFormat="true" borderId="1" fillId="3" fontId="2" numFmtId="1002" quotePrefix="false">
      <alignment horizontal="center" vertical="center"/>
    </xf>
    <xf applyAlignment="true" applyBorder="false" applyFill="true" applyFont="true" applyNumberFormat="true" borderId="0" fillId="2" fontId="4" numFmtId="1001" quotePrefix="false">
      <alignment horizontal="center" vertical="center" wrapText="true"/>
    </xf>
    <xf applyAlignment="true" applyBorder="true" applyFill="true" applyFont="true" applyNumberFormat="true" borderId="1" fillId="4" fontId="4" numFmtId="1002" quotePrefix="false">
      <alignment horizontal="center" vertical="top" wrapText="true"/>
    </xf>
    <xf applyAlignment="true" applyBorder="true" applyFill="false" applyFont="true" applyNumberFormat="true" borderId="10" fillId="0" fontId="3" numFmtId="1002" quotePrefix="false">
      <alignment horizontal="center" vertical="center" wrapText="true"/>
    </xf>
    <xf applyAlignment="true" applyBorder="true" applyFill="false" applyFont="true" applyNumberFormat="true" borderId="11" fillId="0" fontId="3" numFmtId="1002" quotePrefix="false">
      <alignment horizontal="center" vertical="center" wrapText="true"/>
    </xf>
    <xf applyAlignment="true" applyBorder="true" applyFill="false" applyFont="true" applyNumberFormat="true" borderId="12" fillId="0" fontId="3" numFmtId="1002" quotePrefix="false">
      <alignment horizontal="center" vertical="center" wrapText="true"/>
    </xf>
    <xf applyAlignment="true" applyBorder="true" applyFill="false" applyFont="true" applyNumberFormat="true" borderId="13" fillId="0" fontId="3" numFmtId="1002" quotePrefix="false">
      <alignment horizontal="center" vertical="center" wrapText="true"/>
    </xf>
    <xf applyAlignment="true" applyBorder="true" applyFill="false" applyFont="true" applyNumberFormat="true" borderId="14" fillId="0" fontId="3" numFmtId="1002" quotePrefix="false">
      <alignment horizontal="center" vertical="center" wrapText="true"/>
    </xf>
    <xf applyAlignment="true" applyBorder="true" applyFill="false" applyFont="true" applyNumberFormat="true" borderId="15" fillId="0" fontId="3" numFmtId="1002" quotePrefix="false">
      <alignment horizontal="center" vertical="center" wrapText="true"/>
    </xf>
    <xf applyAlignment="true" applyBorder="true" applyFill="false" applyFont="true" applyNumberFormat="true" borderId="16" fillId="0" fontId="3" numFmtId="1002" quotePrefix="false">
      <alignment horizontal="center" vertical="center" wrapText="true"/>
    </xf>
    <xf applyAlignment="true" applyBorder="true" applyFill="false" applyFont="true" applyNumberFormat="true" borderId="17" fillId="0" fontId="3" numFmtId="1002" quotePrefix="false">
      <alignment horizontal="center" vertical="center" wrapText="true"/>
    </xf>
    <xf applyAlignment="true" applyBorder="true" applyFill="false" applyFont="true" applyNumberFormat="true" borderId="18" fillId="0" fontId="3" numFmtId="1002" quotePrefix="false">
      <alignment horizontal="center" vertical="center" wrapText="true"/>
    </xf>
    <xf applyAlignment="true" applyBorder="true" applyFill="false" applyFont="true" applyNumberFormat="true" borderId="19" fillId="0" fontId="3" numFmtId="1002" quotePrefix="false">
      <alignment horizontal="center" vertical="center" wrapText="true"/>
    </xf>
    <xf applyAlignment="true" applyBorder="true" applyFill="false" applyFont="true" applyNumberFormat="true" borderId="20" fillId="0" fontId="3" numFmtId="1002" quotePrefix="false">
      <alignment horizontal="center" vertical="center" wrapText="true"/>
    </xf>
    <xf applyAlignment="true" applyBorder="true" applyFill="false" applyFont="true" applyNumberFormat="true" borderId="21" fillId="0" fontId="3" numFmtId="1002" quotePrefix="false">
      <alignment horizontal="center" vertical="center" wrapText="true"/>
    </xf>
    <xf applyAlignment="true" applyBorder="true" applyFill="false" applyFont="true" applyNumberFormat="true" borderId="22" fillId="0" fontId="3" numFmtId="1002" quotePrefix="false">
      <alignment horizontal="center" vertical="center" wrapText="true"/>
    </xf>
    <xf applyAlignment="true" applyBorder="true" applyFill="false" applyFont="true" applyNumberFormat="true" borderId="23" fillId="0" fontId="3" numFmtId="1002" quotePrefix="false">
      <alignment horizontal="center" vertical="center" wrapText="true"/>
    </xf>
    <xf applyAlignment="true" applyBorder="true" applyFill="false" applyFont="true" applyNumberFormat="true" borderId="24" fillId="0" fontId="3" numFmtId="1000" quotePrefix="false">
      <alignment horizontal="center" vertical="center"/>
    </xf>
    <xf applyAlignment="true" applyBorder="true" applyFill="false" applyFont="true" applyNumberFormat="true" borderId="25" fillId="0" fontId="3" numFmtId="1000" quotePrefix="false">
      <alignment horizontal="center" vertical="center"/>
    </xf>
    <xf applyAlignment="true" applyBorder="true" applyFill="false" applyFont="true" applyNumberFormat="true" borderId="26" fillId="0" fontId="3" numFmtId="1000" quotePrefix="false">
      <alignment horizontal="center" vertical="center" wrapText="true"/>
    </xf>
    <xf applyAlignment="true" applyBorder="true" applyFill="false" applyFont="true" applyNumberFormat="true" borderId="27" fillId="0" fontId="3" numFmtId="1000" quotePrefix="false">
      <alignment horizontal="center" vertical="center" wrapText="true"/>
    </xf>
    <xf applyAlignment="true" applyBorder="true" applyFill="false" applyFont="true" applyNumberFormat="true" borderId="28" fillId="0" fontId="3" numFmtId="1000" quotePrefix="false">
      <alignment horizontal="center" vertical="center" wrapText="true"/>
    </xf>
    <xf applyAlignment="true" applyBorder="true" applyFill="false" applyFont="true" applyNumberFormat="true" borderId="29" fillId="0" fontId="3" numFmtId="1000" quotePrefix="false">
      <alignment horizontal="center" vertical="center" wrapText="true"/>
    </xf>
    <xf applyAlignment="true" applyBorder="true" applyFill="false" applyFont="true" applyNumberFormat="true" borderId="30" fillId="0" fontId="3" numFmtId="1000" quotePrefix="false">
      <alignment horizontal="center" vertical="center" wrapText="true"/>
    </xf>
    <xf applyAlignment="true" applyBorder="true" applyFill="false" applyFont="true" applyNumberFormat="true" borderId="31" fillId="0" fontId="3" numFmtId="1004" quotePrefix="false">
      <alignment horizontal="center" vertical="center" wrapText="true"/>
    </xf>
    <xf applyAlignment="true" applyBorder="true" applyFill="false" applyFont="true" applyNumberFormat="true" borderId="32" fillId="0" fontId="3" numFmtId="1005" quotePrefix="false">
      <alignment horizontal="center" vertical="center" wrapText="true"/>
    </xf>
    <xf applyAlignment="true" applyBorder="true" applyFill="false" applyFont="true" applyNumberFormat="true" borderId="33" fillId="0" fontId="3" numFmtId="1003" quotePrefix="false">
      <alignment horizontal="center" vertical="center" wrapText="true"/>
    </xf>
    <xf applyAlignment="true" applyBorder="true" applyFill="false" applyFont="true" applyNumberFormat="true" borderId="34" fillId="0" fontId="3" numFmtId="1002" quotePrefix="false">
      <alignment horizontal="center" vertical="center" wrapText="true"/>
    </xf>
    <xf applyAlignment="true" applyBorder="true" applyFill="false" applyFont="true" applyNumberFormat="true" borderId="35" fillId="0" fontId="3" numFmtId="1002" quotePrefix="false">
      <alignment horizontal="center" vertical="center" wrapText="true"/>
    </xf>
    <xf applyAlignment="true" applyBorder="true" applyFill="false" applyFont="true" applyNumberFormat="true" borderId="36" fillId="0" fontId="3" numFmtId="1002" quotePrefix="false">
      <alignment horizontal="center" vertical="center" wrapText="true"/>
    </xf>
    <xf applyAlignment="true" applyBorder="true" applyFill="false" applyFont="true" applyNumberFormat="true" borderId="37" fillId="0" fontId="3" numFmtId="1002" quotePrefix="false">
      <alignment horizontal="center" vertical="center" wrapText="true"/>
    </xf>
    <xf applyAlignment="true" applyBorder="true" applyFill="false" applyFont="true" applyNumberFormat="true" borderId="38" fillId="0" fontId="3" numFmtId="1002" quotePrefix="false">
      <alignment horizontal="center" vertical="center" wrapText="true"/>
    </xf>
    <xf applyAlignment="true" applyBorder="true" applyFill="false" applyFont="true" applyNumberFormat="true" borderId="39" fillId="0" fontId="3" numFmtId="1002" quotePrefix="false">
      <alignment horizontal="center" vertical="center" wrapText="true"/>
    </xf>
    <xf applyAlignment="true" applyBorder="true" applyFill="false" applyFont="true" applyNumberFormat="true" borderId="40" fillId="0" fontId="3" numFmtId="1002" quotePrefix="false">
      <alignment horizontal="center" vertical="center" wrapText="true"/>
    </xf>
    <xf applyAlignment="true" applyBorder="true" applyFill="false" applyFont="true" applyNumberFormat="true" borderId="41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2" quotePrefix="false">
      <alignment horizontal="center" vertical="center" wrapText="true"/>
    </xf>
    <xf applyAlignment="true" applyBorder="true" applyFill="true" applyFont="true" applyNumberFormat="true" borderId="42" fillId="4" fontId="4" numFmtId="1002" quotePrefix="false">
      <alignment horizontal="center" vertical="top" wrapText="true"/>
    </xf>
    <xf applyAlignment="true" applyBorder="true" applyFill="true" applyFont="true" applyNumberFormat="true" borderId="43" fillId="4" fontId="4" numFmtId="1002" quotePrefix="false">
      <alignment horizontal="center" vertical="top" wrapText="true"/>
    </xf>
    <xf applyAlignment="true" applyBorder="true" applyFill="true" applyFont="true" applyNumberFormat="true" borderId="44" fillId="4" fontId="4" numFmtId="1002" quotePrefix="false">
      <alignment horizontal="center" vertical="top" wrapText="true"/>
    </xf>
    <xf applyAlignment="true" applyBorder="true" applyFill="true" applyFont="true" applyNumberFormat="true" borderId="45" fillId="4" fontId="4" numFmtId="1002" quotePrefix="false">
      <alignment horizontal="center" vertical="top" wrapText="true"/>
    </xf>
    <xf applyAlignment="true" applyBorder="true" applyFill="true" applyFont="true" applyNumberFormat="true" borderId="46" fillId="4" fontId="4" numFmtId="1002" quotePrefix="false">
      <alignment horizontal="center" vertical="top" wrapText="true"/>
    </xf>
    <xf applyAlignment="true" applyBorder="true" applyFill="true" applyFont="true" applyNumberFormat="true" borderId="47" fillId="4" fontId="4" numFmtId="1002" quotePrefix="false">
      <alignment horizontal="center" vertical="top" wrapText="true"/>
    </xf>
    <xf applyAlignment="true" applyBorder="true" applyFill="true" applyFont="true" applyNumberFormat="true" borderId="48" fillId="4" fontId="4" numFmtId="1002" quotePrefix="false">
      <alignment horizontal="center" vertical="top" wrapText="true"/>
    </xf>
    <xf applyBorder="false" applyFill="false" applyFont="true" applyNumberFormat="true" borderId="0" fillId="0" fontId="1" numFmtId="1002" quotePrefix="false"/>
    <xf applyAlignment="true" applyBorder="true" applyFill="false" applyFont="true" applyNumberFormat="true" borderId="49" fillId="0" fontId="3" numFmtId="1000" quotePrefix="false">
      <alignment horizontal="center" vertical="center"/>
    </xf>
    <xf applyAlignment="true" applyBorder="true" applyFill="false" applyFont="true" applyNumberFormat="true" borderId="50" fillId="0" fontId="3" numFmtId="1000" quotePrefix="false">
      <alignment horizontal="center" vertical="center"/>
    </xf>
    <xf applyAlignment="true" applyBorder="true" applyFill="false" applyFont="true" applyNumberFormat="true" borderId="51" fillId="0" fontId="3" numFmtId="1000" quotePrefix="false">
      <alignment horizontal="center" vertical="center" wrapText="true"/>
    </xf>
    <xf applyAlignment="true" applyBorder="true" applyFill="false" applyFont="true" applyNumberFormat="true" borderId="52" fillId="0" fontId="3" numFmtId="1000" quotePrefix="false">
      <alignment horizontal="center" vertical="center" wrapText="true"/>
    </xf>
    <xf applyAlignment="true" applyBorder="true" applyFill="false" applyFont="true" applyNumberFormat="true" borderId="53" fillId="0" fontId="3" numFmtId="1000" quotePrefix="false">
      <alignment horizontal="center" vertical="center" wrapText="true"/>
    </xf>
    <xf applyAlignment="true" applyBorder="true" applyFill="false" applyFont="true" applyNumberFormat="true" borderId="54" fillId="0" fontId="3" numFmtId="1000" quotePrefix="false">
      <alignment horizontal="center" vertical="center" wrapText="true"/>
    </xf>
    <xf applyAlignment="true" applyBorder="true" applyFill="false" applyFont="true" applyNumberFormat="true" borderId="55" fillId="0" fontId="3" numFmtId="1000" quotePrefix="false">
      <alignment horizontal="center" vertical="center" wrapText="true"/>
    </xf>
    <xf applyAlignment="true" applyBorder="true" applyFill="false" applyFont="true" applyNumberFormat="true" borderId="56" fillId="0" fontId="3" numFmtId="1004" quotePrefix="false">
      <alignment horizontal="center" vertical="center" wrapText="true"/>
    </xf>
    <xf applyAlignment="true" applyBorder="true" applyFill="false" applyFont="true" applyNumberFormat="true" borderId="57" fillId="0" fontId="3" numFmtId="1005" quotePrefix="false">
      <alignment horizontal="center" vertical="center" wrapText="true"/>
    </xf>
    <xf applyAlignment="true" applyBorder="true" applyFill="false" applyFont="true" applyNumberFormat="true" borderId="58" fillId="0" fontId="3" numFmtId="1005" quotePrefix="false">
      <alignment horizontal="center" vertical="center" wrapText="true"/>
    </xf>
    <xf applyAlignment="true" applyBorder="true" applyFill="false" applyFont="true" applyNumberFormat="true" borderId="59" fillId="0" fontId="3" numFmtId="1005" quotePrefix="false">
      <alignment horizontal="center" vertical="center" wrapText="true"/>
    </xf>
    <xf applyAlignment="true" applyBorder="true" applyFill="false" applyFont="true" applyNumberFormat="true" borderId="60" fillId="0" fontId="3" numFmtId="1003" quotePrefix="false">
      <alignment horizontal="center" vertical="center" wrapText="true"/>
    </xf>
    <xf applyAlignment="true" applyBorder="true" applyFill="false" applyFont="true" applyNumberFormat="true" borderId="61" fillId="0" fontId="3" numFmtId="1002" quotePrefix="false">
      <alignment horizontal="center" vertical="center" wrapText="true"/>
    </xf>
    <xf applyAlignment="true" applyBorder="true" applyFill="false" applyFont="true" applyNumberFormat="true" borderId="62" fillId="0" fontId="3" numFmtId="1002" quotePrefix="false">
      <alignment horizontal="center" vertical="center" wrapText="true"/>
    </xf>
    <xf applyAlignment="true" applyBorder="true" applyFill="false" applyFont="true" applyNumberFormat="true" borderId="63" fillId="0" fontId="3" numFmtId="1002" quotePrefix="false">
      <alignment horizontal="center" vertical="center" wrapText="true"/>
    </xf>
    <xf applyAlignment="true" applyBorder="true" applyFill="false" applyFont="true" applyNumberFormat="true" borderId="64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6" quotePrefix="false">
      <alignment horizontal="center" vertical="center" wrapText="true"/>
    </xf>
    <xf applyAlignment="true" applyBorder="true" applyFill="true" applyFont="true" applyNumberFormat="true" borderId="65" fillId="4" fontId="4" numFmtId="1002" quotePrefix="false">
      <alignment horizontal="center" vertical="top" wrapText="true"/>
    </xf>
    <xf applyAlignment="true" applyBorder="true" applyFill="true" applyFont="true" applyNumberFormat="true" borderId="66" fillId="4" fontId="4" numFmtId="1002" quotePrefix="false">
      <alignment horizontal="center" vertical="top" wrapText="true"/>
    </xf>
    <xf applyAlignment="true" applyBorder="true" applyFill="true" applyFont="true" applyNumberFormat="true" borderId="67" fillId="4" fontId="4" numFmtId="1002" quotePrefix="false">
      <alignment horizontal="center" vertical="top" wrapText="true"/>
    </xf>
    <xf applyAlignment="true" applyBorder="true" applyFill="true" applyFont="true" applyNumberFormat="true" borderId="68" fillId="4" fontId="4" numFmtId="1002" quotePrefix="false">
      <alignment horizontal="center" vertical="top" wrapText="true"/>
    </xf>
    <xf applyAlignment="true" applyBorder="true" applyFill="true" applyFont="true" applyNumberFormat="true" borderId="69" fillId="4" fontId="4" numFmtId="1002" quotePrefix="false">
      <alignment horizontal="center" vertical="top" wrapText="true"/>
    </xf>
    <xf applyAlignment="true" applyBorder="true" applyFill="true" applyFont="true" applyNumberFormat="true" borderId="70" fillId="4" fontId="4" numFmtId="1002" quotePrefix="false">
      <alignment horizontal="center" vertical="top" wrapText="true"/>
    </xf>
    <xf applyAlignment="true" applyBorder="true" applyFill="true" applyFont="true" applyNumberFormat="true" borderId="71" fillId="4" fontId="4" numFmtId="1002" quotePrefix="false">
      <alignment horizontal="center" vertical="top" wrapText="true"/>
    </xf>
    <xf applyAlignment="true" applyBorder="true" applyFill="true" applyFont="true" applyNumberFormat="true" borderId="72" fillId="4" fontId="4" numFmtId="1002" quotePrefix="false">
      <alignment horizontal="center" vertical="top" wrapText="true"/>
    </xf>
    <xf applyAlignment="true" applyBorder="true" applyFill="true" applyFont="true" applyNumberFormat="true" borderId="73" fillId="4" fontId="4" numFmtId="1002" quotePrefix="false">
      <alignment horizontal="center" vertical="top" wrapText="true"/>
    </xf>
    <xf applyAlignment="true" applyBorder="true" applyFill="false" applyFont="true" applyNumberFormat="true" borderId="74" fillId="0" fontId="3" numFmtId="1000" quotePrefix="false">
      <alignment horizontal="center" vertical="center"/>
    </xf>
    <xf applyAlignment="true" applyBorder="true" applyFill="false" applyFont="true" applyNumberFormat="true" borderId="75" fillId="0" fontId="3" numFmtId="1000" quotePrefix="false">
      <alignment horizontal="center" vertical="center"/>
    </xf>
    <xf applyAlignment="true" applyBorder="true" applyFill="false" applyFont="true" applyNumberFormat="true" borderId="76" fillId="0" fontId="3" numFmtId="1000" quotePrefix="false">
      <alignment horizontal="center" vertical="center" wrapText="true"/>
    </xf>
    <xf applyAlignment="true" applyBorder="true" applyFill="false" applyFont="true" applyNumberFormat="true" borderId="77" fillId="0" fontId="3" numFmtId="1000" quotePrefix="false">
      <alignment horizontal="center" vertical="center" wrapText="true"/>
    </xf>
    <xf applyAlignment="true" applyBorder="true" applyFill="false" applyFont="true" applyNumberFormat="true" borderId="78" fillId="0" fontId="3" numFmtId="1000" quotePrefix="false">
      <alignment horizontal="center" vertical="center" wrapText="true"/>
    </xf>
    <xf applyAlignment="true" applyBorder="true" applyFill="false" applyFont="true" applyNumberFormat="true" borderId="79" fillId="0" fontId="3" numFmtId="1000" quotePrefix="false">
      <alignment horizontal="center" vertical="center" wrapText="true"/>
    </xf>
    <xf applyAlignment="true" applyBorder="true" applyFill="false" applyFont="true" applyNumberFormat="true" borderId="80" fillId="0" fontId="3" numFmtId="1000" quotePrefix="false">
      <alignment horizontal="center" vertical="center" wrapText="true"/>
    </xf>
    <xf applyAlignment="true" applyBorder="true" applyFill="false" applyFont="true" applyNumberFormat="true" borderId="81" fillId="0" fontId="3" numFmtId="1004" quotePrefix="false">
      <alignment horizontal="center" vertical="center" wrapText="true"/>
    </xf>
    <xf applyAlignment="true" applyBorder="true" applyFill="false" applyFont="true" applyNumberFormat="true" borderId="82" fillId="0" fontId="3" numFmtId="1005" quotePrefix="false">
      <alignment horizontal="center" vertical="center" wrapText="true"/>
    </xf>
    <xf applyAlignment="true" applyBorder="true" applyFill="false" applyFont="true" applyNumberFormat="true" borderId="82" fillId="0" fontId="3" numFmtId="1003" quotePrefix="false">
      <alignment horizontal="center" vertical="center" wrapText="true"/>
    </xf>
    <xf applyAlignment="true" applyBorder="true" applyFill="false" applyFont="true" applyNumberFormat="true" borderId="82" fillId="0" fontId="3" numFmtId="1002" quotePrefix="false">
      <alignment horizontal="center" vertical="center" wrapText="true"/>
    </xf>
    <xf applyAlignment="true" applyBorder="true" applyFill="false" applyFont="true" applyNumberFormat="true" borderId="83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true" applyFont="true" applyNumberFormat="true" borderId="0" fillId="4" fontId="4" numFmtId="1002" quotePrefix="false">
      <alignment horizontal="center" vertical="top" wrapText="true"/>
    </xf>
    <xf applyBorder="false" applyFill="true" applyFont="true" applyNumberFormat="true" borderId="0" fillId="5" fontId="1" numFmtId="1000" quotePrefix="false"/>
    <xf applyAlignment="true" applyBorder="true" applyFill="true" applyFont="true" applyNumberFormat="true" borderId="1" fillId="5" fontId="3" numFmtId="1000" quotePrefix="false">
      <alignment vertical="center"/>
    </xf>
    <xf applyAlignment="true" applyBorder="true" applyFill="true" applyFont="true" applyNumberFormat="true" borderId="1" fillId="6" fontId="3" numFmtId="1000" quotePrefix="false">
      <alignment horizontal="center" vertical="center"/>
    </xf>
    <xf applyAlignment="true" applyBorder="true" applyFill="true" applyFont="true" applyNumberFormat="true" borderId="1" fillId="6" fontId="3" numFmtId="1002" quotePrefix="false">
      <alignment horizontal="center" vertical="center"/>
    </xf>
    <xf applyAlignment="true" applyBorder="true" applyFill="true" applyFont="true" applyNumberFormat="true" borderId="1" fillId="5" fontId="3" numFmtId="1007" quotePrefix="false">
      <alignment horizontal="center" vertical="center"/>
    </xf>
    <xf applyAlignment="true" applyBorder="true" applyFill="true" applyFont="true" applyNumberFormat="true" borderId="1" fillId="5" fontId="5" numFmtId="1001" quotePrefix="false">
      <alignment horizontal="center" vertical="center"/>
    </xf>
    <xf applyAlignment="true" applyBorder="true" applyFill="true" applyFont="true" applyNumberFormat="true" borderId="1" fillId="7" fontId="5" numFmtId="1002" quotePrefix="false">
      <alignment horizontal="center" vertical="center"/>
    </xf>
    <xf applyBorder="false" applyFill="true" applyFont="true" applyNumberFormat="true" borderId="0" fillId="5" fontId="1" numFmtId="1001" quotePrefix="false"/>
    <xf applyAlignment="true" applyBorder="true" applyFill="false" applyFont="true" applyNumberFormat="true" borderId="1" fillId="0" fontId="2" numFmtId="1000" quotePrefix="false">
      <alignment vertical="center"/>
    </xf>
    <xf applyAlignment="true" applyBorder="true" applyFill="false" applyFont="true" applyNumberFormat="true" borderId="1" fillId="0" fontId="2" numFmtId="1008" quotePrefix="false">
      <alignment horizontal="left" vertical="center" wrapText="true"/>
    </xf>
    <xf applyAlignment="true" applyBorder="true" applyFill="false" applyFont="true" applyNumberFormat="true" borderId="1" fillId="0" fontId="2" numFmtId="1003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7" quotePrefix="false">
      <alignment horizontal="center" vertical="center"/>
    </xf>
    <xf applyAlignment="true" applyBorder="true" applyFill="false" applyFont="true" applyNumberFormat="true" borderId="1" fillId="0" fontId="2" numFmtId="1002" quotePrefix="false">
      <alignment horizontal="center" vertical="center"/>
    </xf>
    <xf applyAlignment="true" applyBorder="true" applyFill="false" applyFont="true" applyNumberFormat="true" borderId="1" fillId="0" fontId="2" numFmtId="1006" quotePrefix="false">
      <alignment horizontal="center" vertical="center"/>
    </xf>
    <xf applyAlignment="true" applyBorder="false" applyFill="false" applyFont="true" applyNumberFormat="true" borderId="0" fillId="0" fontId="4" numFmtId="1001" quotePrefix="false">
      <alignment horizontal="center" vertical="center" wrapText="true"/>
    </xf>
    <xf applyAlignment="true" applyBorder="false" applyFill="false" applyFont="true" applyNumberFormat="true" borderId="0" fillId="0" fontId="6" numFmtId="1002" quotePrefix="false">
      <alignment vertical="center"/>
    </xf>
    <xf applyAlignment="true" applyBorder="true" applyFill="false" applyFont="true" applyNumberFormat="true" borderId="1" fillId="0" fontId="2" numFmtId="1001" quotePrefix="false">
      <alignment vertical="center"/>
    </xf>
    <xf applyAlignment="true" applyBorder="true" applyFill="false" applyFont="true" applyNumberFormat="true" borderId="1" fillId="0" fontId="1" numFmtId="1002" quotePrefix="false">
      <alignment horizontal="right" vertical="center" wrapText="true"/>
    </xf>
    <xf applyAlignment="true" applyBorder="true" applyFill="false" applyFont="true" applyNumberFormat="true" borderId="1" fillId="0" fontId="2" numFmtId="1008" quotePrefix="false">
      <alignment wrapText="true"/>
    </xf>
    <xf applyBorder="true" applyFill="false" applyFont="true" applyNumberFormat="true" borderId="1" fillId="0" fontId="1" numFmtId="1001" quotePrefix="false"/>
    <xf applyBorder="false" applyFill="false" applyFont="true" applyNumberFormat="true" borderId="0" fillId="0" fontId="1" numFmtId="1003" quotePrefix="false"/>
    <xf applyBorder="false" applyFill="false" applyFont="true" applyNumberFormat="true" borderId="0" fillId="0" fontId="1" numFmtId="1006" quotePrefix="false"/>
    <xf applyAlignment="true" applyBorder="false" applyFill="false" applyFont="true" applyNumberFormat="true" borderId="0" fillId="0" fontId="6" numFmtId="1001" quotePrefix="false">
      <alignment vertical="center"/>
    </xf>
    <xf applyAlignment="true" applyBorder="false" applyFill="false" applyFont="true" applyNumberFormat="true" borderId="0" fillId="0" fontId="6" numFmtId="1000" quotePrefix="false">
      <alignment vertical="center"/>
    </xf>
    <xf applyAlignment="true" applyBorder="true" applyFill="false" applyFont="true" applyNumberFormat="true" borderId="1" fillId="0" fontId="3" numFmtId="1001" quotePrefix="false">
      <alignment vertical="center"/>
    </xf>
    <xf applyAlignment="true" applyBorder="true" applyFill="false" applyFont="true" applyNumberFormat="true" borderId="1" fillId="0" fontId="3" numFmtId="1002" quotePrefix="false">
      <alignment horizontal="center" vertical="center"/>
    </xf>
    <xf applyAlignment="true" applyBorder="false" applyFill="false" applyFont="true" applyNumberFormat="true" borderId="0" fillId="0" fontId="6" numFmtId="1002" quotePrefix="false">
      <alignment horizontal="center" vertical="center" wrapText="true"/>
    </xf>
    <xf applyAlignment="true" applyBorder="false" applyFill="false" applyFont="true" applyNumberFormat="true" borderId="0" fillId="0" fontId="6" numFmtId="1001" quotePrefix="false">
      <alignment horizontal="center" vertical="center"/>
    </xf>
    <xf applyAlignment="true" applyBorder="false" applyFill="false" applyFont="true" applyNumberFormat="true" borderId="0" fillId="0" fontId="6" numFmtId="1001" quotePrefix="false">
      <alignment horizontal="center" vertical="center" wrapText="true"/>
    </xf>
    <xf applyAlignment="true" applyBorder="false" applyFill="false" applyFont="true" applyNumberFormat="true" borderId="0" fillId="0" fontId="6" numFmtId="1009" quotePrefix="false">
      <alignment vertical="center"/>
    </xf>
    <xf applyAlignment="true" applyBorder="true" applyFill="true" applyFont="true" applyNumberFormat="true" borderId="1" fillId="6" fontId="2" numFmtId="1000" quotePrefix="false">
      <alignment vertical="center"/>
    </xf>
    <xf applyAlignment="true" applyBorder="true" applyFill="true" applyFont="true" applyNumberFormat="true" borderId="84" fillId="5" fontId="6" numFmtId="1000" quotePrefix="false">
      <alignment vertical="center"/>
    </xf>
    <xf applyAlignment="true" applyBorder="false" applyFill="true" applyFont="true" applyNumberFormat="true" borderId="0" fillId="5" fontId="4" numFmtId="1000" quotePrefix="false">
      <alignment horizontal="center" vertical="center"/>
    </xf>
    <xf applyAlignment="true" applyBorder="true" applyFill="true" applyFont="true" applyNumberFormat="true" borderId="85" fillId="5" fontId="6" numFmtId="1000" quotePrefix="false">
      <alignment horizontal="center" vertical="center"/>
    </xf>
    <xf applyAlignment="true" applyBorder="true" applyFill="true" applyFont="true" applyNumberFormat="true" borderId="85" fillId="5" fontId="4" numFmtId="1002" quotePrefix="false">
      <alignment vertical="center"/>
    </xf>
    <xf applyAlignment="true" applyBorder="true" applyFill="true" applyFont="true" applyNumberFormat="true" borderId="86" fillId="5" fontId="6" numFmtId="1000" quotePrefix="false">
      <alignment horizontal="center" vertical="center"/>
    </xf>
    <xf applyAlignment="true" applyBorder="true" applyFill="true" applyFont="true" applyNumberFormat="true" borderId="1" fillId="5" fontId="3" numFmtId="1001" quotePrefix="false">
      <alignment vertical="center"/>
    </xf>
    <xf applyAlignment="true" applyBorder="true" applyFill="true" applyFont="true" applyNumberFormat="true" borderId="1" fillId="8" fontId="3" numFmtId="1000" quotePrefix="false">
      <alignment vertical="center"/>
    </xf>
    <xf applyAlignment="true" applyBorder="true" applyFill="true" applyFont="true" applyNumberFormat="true" borderId="1" fillId="8" fontId="3" numFmtId="1000" quotePrefix="false">
      <alignment horizontal="center" vertical="center"/>
    </xf>
    <xf applyAlignment="true" applyBorder="true" applyFill="true" applyFont="true" applyNumberFormat="true" borderId="1" fillId="8" fontId="3" numFmtId="1002" quotePrefix="false">
      <alignment horizontal="center" vertical="center"/>
    </xf>
    <xf applyAlignment="true" applyBorder="true" applyFill="true" applyFont="true" applyNumberFormat="true" borderId="1" fillId="8" fontId="3" numFmtId="1004" quotePrefix="false">
      <alignment horizontal="center" vertical="center"/>
    </xf>
    <xf applyAlignment="true" applyBorder="true" applyFill="true" applyFont="true" applyNumberFormat="true" borderId="1" fillId="8" fontId="3" numFmtId="1007" quotePrefix="false">
      <alignment horizontal="center" vertical="center"/>
    </xf>
    <xf applyAlignment="true" applyBorder="true" applyFill="true" applyFont="true" applyNumberFormat="true" borderId="1" fillId="2" fontId="5" numFmtId="1001" quotePrefix="false">
      <alignment horizontal="center" vertical="center"/>
    </xf>
    <xf applyAlignment="true" applyBorder="true" applyFill="false" applyFont="true" applyNumberFormat="true" borderId="1" fillId="0" fontId="2" numFmtId="1002" quotePrefix="false">
      <alignment vertical="center"/>
    </xf>
    <xf applyAlignment="true" applyBorder="true" applyFill="false" applyFont="true" applyNumberFormat="true" borderId="1" fillId="0" fontId="3" numFmtId="1002" quotePrefix="false">
      <alignment vertical="center"/>
    </xf>
    <xf applyAlignment="true" applyBorder="true" applyFill="false" applyFont="true" applyNumberFormat="true" borderId="87" fillId="0" fontId="6" numFmtId="1009" quotePrefix="false">
      <alignment vertical="center"/>
    </xf>
    <xf applyAlignment="true" applyBorder="true" applyFill="false" applyFont="true" applyNumberFormat="true" borderId="88" fillId="0" fontId="6" numFmtId="1009" quotePrefix="false">
      <alignment vertical="center"/>
    </xf>
    <xf applyAlignment="true" applyBorder="true" applyFill="false" applyFont="true" applyNumberFormat="true" borderId="1" fillId="0" fontId="2" numFmtId="1002" quotePrefix="false">
      <alignment horizontal="center" vertical="center" wrapText="true"/>
    </xf>
    <xf applyAlignment="true" applyBorder="true" applyFill="false" applyFont="true" applyNumberFormat="true" borderId="82" fillId="0" fontId="2" numFmtId="1008" quotePrefix="false">
      <alignment wrapText="true"/>
    </xf>
    <xf applyAlignment="true" applyBorder="true" applyFill="false" applyFont="true" applyNumberFormat="true" borderId="82" fillId="0" fontId="2" numFmtId="1008" quotePrefix="false">
      <alignment horizontal="left" vertical="center" wrapText="true"/>
    </xf>
    <xf applyAlignment="true" applyBorder="true" applyFill="false" applyFont="true" applyNumberFormat="true" borderId="82" fillId="0" fontId="2" numFmtId="1007" quotePrefix="false">
      <alignment horizontal="center" vertical="center"/>
    </xf>
    <xf applyAlignment="true" applyBorder="true" applyFill="false" applyFont="true" applyNumberFormat="true" borderId="82" fillId="0" fontId="2" numFmtId="1000" quotePrefix="false">
      <alignment horizontal="center" vertical="center"/>
    </xf>
    <xf applyAlignment="true" applyBorder="true" applyFill="false" applyFont="true" applyNumberFormat="true" borderId="82" fillId="0" fontId="2" numFmtId="1008" quotePrefix="false">
      <alignment horizontal="center" vertical="center"/>
    </xf>
    <xf applyAlignment="true" applyBorder="true" applyFill="false" applyFont="true" applyNumberFormat="true" borderId="82" fillId="0" fontId="2" numFmtId="1003" quotePrefix="false">
      <alignment horizontal="center" vertical="center"/>
    </xf>
    <xf applyAlignment="true" applyBorder="true" applyFill="false" applyFont="true" applyNumberFormat="true" borderId="82" fillId="0" fontId="2" numFmtId="1002" quotePrefix="false">
      <alignment horizontal="center" vertical="center"/>
    </xf>
    <xf applyAlignment="true" applyBorder="true" applyFill="true" applyFont="true" applyNumberFormat="true" borderId="89" fillId="6" fontId="3" numFmtId="1000" quotePrefix="false">
      <alignment vertical="center"/>
    </xf>
    <xf applyAlignment="true" applyBorder="true" applyFill="true" applyFont="true" applyNumberFormat="true" borderId="90" fillId="5" fontId="3" numFmtId="1000" quotePrefix="false">
      <alignment vertical="center"/>
    </xf>
    <xf applyAlignment="true" applyBorder="true" applyFill="true" applyFont="true" applyNumberFormat="true" borderId="91" fillId="5" fontId="3" numFmtId="1000" quotePrefix="false">
      <alignment vertical="center"/>
    </xf>
    <xf applyAlignment="true" applyBorder="true" applyFill="true" applyFont="true" applyNumberFormat="true" borderId="92" fillId="5" fontId="3" numFmtId="1000" quotePrefix="false">
      <alignment vertical="center"/>
    </xf>
    <xf applyAlignment="true" applyBorder="true" applyFill="true" applyFont="true" applyNumberFormat="true" borderId="93" fillId="5" fontId="3" numFmtId="1000" quotePrefix="false">
      <alignment vertical="center"/>
    </xf>
    <xf applyAlignment="true" applyBorder="true" applyFill="true" applyFont="true" applyNumberFormat="true" borderId="94" fillId="5" fontId="3" numFmtId="1000" quotePrefix="false">
      <alignment vertical="center"/>
    </xf>
    <xf applyAlignment="true" applyBorder="true" applyFill="true" applyFont="true" applyNumberFormat="true" borderId="95" fillId="5" fontId="3" numFmtId="1000" quotePrefix="false">
      <alignment vertical="center"/>
    </xf>
    <xf applyAlignment="true" applyBorder="true" applyFill="true" applyFont="true" applyNumberFormat="true" borderId="96" fillId="5" fontId="3" numFmtId="1000" quotePrefix="false">
      <alignment vertical="center"/>
    </xf>
    <xf applyAlignment="true" applyBorder="true" applyFill="true" applyFont="true" applyNumberFormat="true" borderId="97" fillId="5" fontId="3" numFmtId="1000" quotePrefix="false">
      <alignment vertical="center"/>
    </xf>
    <xf applyAlignment="true" applyBorder="true" applyFill="true" applyFont="true" applyNumberFormat="true" borderId="98" fillId="5" fontId="3" numFmtId="1000" quotePrefix="false">
      <alignment vertical="center"/>
    </xf>
    <xf applyAlignment="true" applyBorder="true" applyFill="true" applyFont="true" applyNumberFormat="true" borderId="99" fillId="5" fontId="3" numFmtId="1000" quotePrefix="false">
      <alignment vertical="center"/>
    </xf>
    <xf applyAlignment="true" applyBorder="true" applyFill="true" applyFont="true" applyNumberFormat="true" borderId="100" fillId="5" fontId="3" numFmtId="1000" quotePrefix="false">
      <alignment vertical="center"/>
    </xf>
    <xf applyAlignment="true" applyBorder="true" applyFill="true" applyFont="true" applyNumberFormat="true" borderId="101" fillId="5" fontId="3" numFmtId="1000" quotePrefix="false">
      <alignment vertical="center"/>
    </xf>
    <xf applyAlignment="true" applyBorder="true" applyFill="true" applyFont="true" applyNumberFormat="true" borderId="102" fillId="5" fontId="3" numFmtId="1000" quotePrefix="false">
      <alignment vertical="center"/>
    </xf>
    <xf applyAlignment="true" applyBorder="true" applyFill="true" applyFont="true" applyNumberFormat="true" borderId="103" fillId="5" fontId="3" numFmtId="1000" quotePrefix="false">
      <alignment vertical="center"/>
    </xf>
    <xf applyAlignment="true" applyBorder="true" applyFill="true" applyFont="true" applyNumberFormat="true" borderId="1" fillId="6" fontId="3" numFmtId="1000" quotePrefix="false">
      <alignment horizontal="center" wrapText="true"/>
    </xf>
    <xf applyAlignment="true" applyBorder="true" applyFill="true" applyFont="true" applyNumberFormat="true" borderId="104" fillId="6" fontId="3" numFmtId="1000" quotePrefix="false">
      <alignment horizontal="center" wrapText="true"/>
    </xf>
    <xf applyAlignment="true" applyBorder="true" applyFill="true" applyFont="true" applyNumberFormat="true" borderId="105" fillId="6" fontId="3" numFmtId="1000" quotePrefix="false">
      <alignment horizontal="center" wrapText="true"/>
    </xf>
    <xf applyAlignment="true" applyBorder="false" applyFill="true" applyFont="true" applyNumberFormat="true" borderId="0" fillId="6" fontId="3" numFmtId="1000" quotePrefix="false">
      <alignment horizontal="center" wrapText="true"/>
    </xf>
    <xf applyAlignment="true" applyBorder="false" applyFill="true" applyFont="true" applyNumberFormat="true" borderId="0" fillId="6" fontId="3" numFmtId="1000" quotePrefix="false">
      <alignment horizontal="center" vertical="center" wrapText="true"/>
    </xf>
    <xf applyAlignment="true" applyBorder="true" applyFill="true" applyFont="true" applyNumberFormat="true" borderId="9" fillId="6" fontId="3" numFmtId="1002" quotePrefix="false">
      <alignment horizontal="center" vertical="center"/>
    </xf>
    <xf applyAlignment="true" applyBorder="true" applyFill="true" applyFont="true" applyNumberFormat="true" borderId="106" fillId="6" fontId="3" numFmtId="1002" quotePrefix="false">
      <alignment horizontal="center" vertical="center"/>
    </xf>
    <xf applyAlignment="true" applyBorder="true" applyFill="true" applyFont="true" applyNumberFormat="true" borderId="107" fillId="6" fontId="3" numFmtId="1000" quotePrefix="false">
      <alignment vertical="center"/>
    </xf>
    <xf applyAlignment="true" applyBorder="true" applyFill="true" applyFont="true" applyNumberFormat="true" borderId="1" fillId="6" fontId="2" numFmtId="1007" quotePrefix="false">
      <alignment horizontal="center" vertical="center"/>
    </xf>
    <xf applyAlignment="true" applyBorder="true" applyFill="true" applyFont="true" applyNumberFormat="true" borderId="1" fillId="6" fontId="2" numFmtId="1000" quotePrefix="false">
      <alignment horizontal="center" vertical="center"/>
    </xf>
    <xf applyAlignment="true" applyBorder="true" applyFill="true" applyFont="true" applyNumberFormat="true" borderId="108" fillId="6" fontId="7" numFmtId="1002" quotePrefix="false">
      <alignment horizontal="center" vertical="center"/>
    </xf>
    <xf applyAlignment="true" applyBorder="true" applyFill="true" applyFont="true" applyNumberFormat="true" borderId="1" fillId="6" fontId="7" numFmtId="1002" quotePrefix="false">
      <alignment horizontal="center" vertical="center"/>
    </xf>
    <xf applyAlignment="true" applyBorder="true" applyFill="true" applyFont="true" applyNumberFormat="true" borderId="1" fillId="2" fontId="5" numFmtId="1007" quotePrefix="false">
      <alignment horizontal="center" vertical="center"/>
    </xf>
    <xf applyAlignment="true" applyBorder="true" applyFill="false" applyFont="true" applyNumberFormat="true" borderId="108" fillId="0" fontId="7" numFmtId="1002" quotePrefix="false">
      <alignment horizontal="center" vertical="center"/>
    </xf>
    <xf applyAlignment="true" applyBorder="true" applyFill="false" applyFont="true" applyNumberFormat="true" borderId="1" fillId="0" fontId="7" numFmtId="1002" quotePrefix="false">
      <alignment horizontal="center" vertical="center"/>
    </xf>
    <xf applyAlignment="true" applyBorder="true" applyFill="false" applyFont="true" applyNumberFormat="true" borderId="1" fillId="0" fontId="8" numFmtId="1000" quotePrefix="false">
      <alignment horizontal="center" vertical="center"/>
    </xf>
    <xf applyAlignment="true" applyBorder="true" applyFill="false" applyFont="true" applyNumberFormat="true" borderId="1" fillId="0" fontId="2" numFmtId="1006" quotePrefix="false">
      <alignment vertical="center"/>
    </xf>
    <xf applyAlignment="true" applyBorder="true" applyFill="false" applyFont="true" applyNumberFormat="true" borderId="1" fillId="0" fontId="2" numFmtId="1001" quotePrefix="false">
      <alignment horizontal="center" vertical="center"/>
    </xf>
    <xf applyAlignment="true" applyBorder="true" applyFill="false" applyFont="true" applyNumberFormat="true" borderId="1" fillId="0" fontId="2" numFmtId="1008" quotePrefix="false">
      <alignment horizontal="center" vertical="center"/>
    </xf>
    <xf applyAlignment="true" applyBorder="true" applyFill="true" applyFont="true" applyNumberFormat="true" borderId="1" fillId="8" fontId="2" numFmtId="1000" quotePrefix="false">
      <alignment vertical="center"/>
    </xf>
    <xf applyAlignment="true" applyBorder="true" applyFill="true" applyFont="true" applyNumberFormat="true" borderId="1" fillId="8" fontId="2" numFmtId="1007" quotePrefix="false">
      <alignment horizontal="center" vertical="center"/>
    </xf>
    <xf applyAlignment="true" applyBorder="true" applyFill="true" applyFont="true" applyNumberFormat="true" borderId="1" fillId="8" fontId="2" numFmtId="1000" quotePrefix="false">
      <alignment horizontal="center" vertical="center"/>
    </xf>
    <xf applyAlignment="true" applyBorder="true" applyFill="true" applyFont="true" applyNumberFormat="true" borderId="1" fillId="8" fontId="2" numFmtId="1002" quotePrefix="false">
      <alignment horizontal="center" vertical="center"/>
    </xf>
    <xf applyAlignment="true" applyBorder="true" applyFill="true" applyFont="true" applyNumberFormat="true" borderId="1" fillId="8" fontId="3" numFmtId="1001" quotePrefix="false">
      <alignment vertical="center"/>
    </xf>
    <xf applyBorder="false" applyFill="false" applyFont="false" applyNumberFormat="true" borderId="0" fillId="0" fontId="0" numFmtId="1000" quotePrefix="false"/>
    <xf applyAlignment="true" applyBorder="true" applyFill="false" applyFont="true" applyNumberFormat="true" borderId="1" fillId="0" fontId="2" numFmtId="1000" quotePrefix="false">
      <alignment horizontal="left" vertical="center"/>
    </xf>
    <xf applyBorder="false" applyFill="false" applyFont="true" applyNumberFormat="true" borderId="0" fillId="0" fontId="9" numFmtId="1001" quotePrefix="false"/>
    <xf applyAlignment="true" applyBorder="true" applyFill="false" applyFont="true" applyNumberFormat="true" borderId="9" fillId="0" fontId="2" numFmtId="1002" quotePrefix="false">
      <alignment horizontal="center" vertical="center"/>
    </xf>
    <xf applyAlignment="true" applyBorder="true" applyFill="false" applyFont="true" applyNumberFormat="true" borderId="1" fillId="0" fontId="7" numFmtId="1001" quotePrefix="false">
      <alignment horizontal="center" vertical="center"/>
    </xf>
    <xf applyAlignment="true" applyBorder="false" applyFill="false" applyFont="true" applyNumberFormat="true" borderId="0" fillId="0" fontId="2" numFmtId="1006" quotePrefix="false">
      <alignment vertical="center"/>
    </xf>
    <xf applyAlignment="true" applyBorder="false" applyFill="false" applyFont="true" applyNumberFormat="true" borderId="0" fillId="0" fontId="10" numFmtId="1000" quotePrefix="false">
      <alignment vertical="center"/>
    </xf>
    <xf applyAlignment="true" applyBorder="false" applyFill="false" applyFont="true" applyNumberFormat="true" borderId="0" fillId="0" fontId="2" numFmtId="1007" quotePrefix="false">
      <alignment vertical="center"/>
    </xf>
    <xf applyAlignment="true" applyBorder="false" applyFill="false" applyFont="true" applyNumberFormat="true" borderId="0" fillId="0" fontId="2" numFmtId="1001" quotePrefix="false">
      <alignment vertical="center"/>
    </xf>
    <xf applyAlignment="true" applyBorder="false" applyFill="false" applyFont="true" applyNumberFormat="true" borderId="0" fillId="0" fontId="11" numFmtId="1001" quotePrefix="false">
      <alignment vertical="center"/>
    </xf>
    <xf applyAlignment="true" applyBorder="false" applyFill="true" applyFont="true" applyNumberFormat="true" borderId="0" fillId="2" fontId="11" numFmtId="1001" quotePrefix="false">
      <alignment vertical="center"/>
    </xf>
    <xf applyAlignment="true" applyBorder="false" applyFill="false" applyFont="false" applyNumberFormat="true" borderId="0" fillId="0" fontId="0" numFmtId="1001" quotePrefix="false">
      <alignment vertical="center"/>
    </xf>
    <xf applyAlignment="true" applyBorder="false" applyFill="true" applyFont="false" applyNumberFormat="true" borderId="0" fillId="2" fontId="0" numFmtId="1001" quotePrefix="false">
      <alignment vertical="center"/>
    </xf>
    <xf applyAlignment="true" applyBorder="true" applyFill="false" applyFont="true" applyNumberFormat="true" borderId="1" fillId="0" fontId="5" numFmtId="1001" quotePrefix="false">
      <alignment horizontal="center" vertical="center"/>
    </xf>
    <xf applyAlignment="true" applyBorder="true" applyFill="false" applyFont="true" applyNumberFormat="true" borderId="1" fillId="0" fontId="5" numFmtId="1002" quotePrefix="false">
      <alignment horizontal="center" vertical="center"/>
    </xf>
    <xf applyBorder="true" applyFill="false" applyFont="true" applyNumberFormat="true" borderId="1" fillId="0" fontId="2" numFmtId="1000" quotePrefix="false"/>
    <xf applyAlignment="true" applyBorder="true" applyFill="false" applyFont="true" applyNumberFormat="true" borderId="1" fillId="0" fontId="8" numFmtId="1001" quotePrefix="false">
      <alignment horizontal="center" vertical="center"/>
    </xf>
    <xf applyAlignment="true" applyBorder="true" applyFill="false" applyFont="true" applyNumberFormat="true" borderId="9" fillId="0" fontId="3" numFmtId="1000" quotePrefix="false">
      <alignment horizontal="center" vertical="center"/>
    </xf>
    <xf applyAlignment="true" applyBorder="true" applyFill="false" applyFont="true" applyNumberFormat="true" borderId="82" fillId="0" fontId="3" numFmtId="1000" quotePrefix="false">
      <alignment horizontal="center" vertical="center" wrapText="true"/>
    </xf>
    <xf applyAlignment="true" applyBorder="true" applyFill="false" applyFont="true" applyNumberFormat="true" borderId="109" fillId="0" fontId="3" numFmtId="1002" quotePrefix="false">
      <alignment horizontal="center" vertical="center" wrapText="true"/>
    </xf>
    <xf applyAlignment="true" applyBorder="true" applyFill="false" applyFont="true" applyNumberFormat="true" borderId="110" fillId="0" fontId="3" numFmtId="1002" quotePrefix="false">
      <alignment horizontal="center" vertical="center" wrapText="true"/>
    </xf>
    <xf applyAlignment="true" applyBorder="true" applyFill="false" applyFont="true" applyNumberFormat="true" borderId="111" fillId="0" fontId="3" numFmtId="1002" quotePrefix="false">
      <alignment horizontal="center" vertical="center" wrapText="true"/>
    </xf>
    <xf applyAlignment="true" applyBorder="true" applyFill="false" applyFont="true" applyNumberFormat="true" borderId="112" fillId="0" fontId="3" numFmtId="1002" quotePrefix="false">
      <alignment horizontal="center" vertical="center" wrapText="true"/>
    </xf>
    <xf applyAlignment="true" applyBorder="true" applyFill="false" applyFont="true" applyNumberFormat="true" borderId="113" fillId="0" fontId="3" numFmtId="1002" quotePrefix="false">
      <alignment horizontal="center" vertical="center" wrapText="true"/>
    </xf>
    <xf applyAlignment="true" applyBorder="true" applyFill="false" applyFont="true" applyNumberFormat="true" borderId="114" fillId="0" fontId="3" numFmtId="1002" quotePrefix="false">
      <alignment horizontal="center" vertical="center" wrapText="true"/>
    </xf>
    <xf applyAlignment="true" applyBorder="true" applyFill="false" applyFont="true" applyNumberFormat="true" borderId="115" fillId="0" fontId="3" numFmtId="1002" quotePrefix="false">
      <alignment horizontal="center" vertical="center" wrapText="true"/>
    </xf>
    <xf applyAlignment="true" applyBorder="true" applyFill="false" applyFont="true" applyNumberFormat="true" borderId="116" fillId="0" fontId="3" numFmtId="1002" quotePrefix="false">
      <alignment horizontal="center" vertical="center" wrapText="true"/>
    </xf>
    <xf applyAlignment="true" applyBorder="true" applyFill="false" applyFont="true" applyNumberFormat="true" borderId="117" fillId="0" fontId="3" numFmtId="1002" quotePrefix="false">
      <alignment horizontal="center" vertical="center" wrapText="true"/>
    </xf>
    <xf applyAlignment="true" applyBorder="true" applyFill="false" applyFont="true" applyNumberFormat="true" borderId="118" fillId="0" fontId="3" numFmtId="1002" quotePrefix="false">
      <alignment horizontal="center" vertical="center" wrapText="true"/>
    </xf>
    <xf applyAlignment="true" applyBorder="true" applyFill="false" applyFont="true" applyNumberFormat="true" borderId="119" fillId="0" fontId="3" numFmtId="1002" quotePrefix="false">
      <alignment horizontal="center" vertical="center" wrapText="true"/>
    </xf>
    <xf applyAlignment="true" applyBorder="true" applyFill="false" applyFont="true" applyNumberFormat="true" borderId="120" fillId="0" fontId="3" numFmtId="1002" quotePrefix="false">
      <alignment horizontal="center" vertical="center" wrapText="true"/>
    </xf>
    <xf applyAlignment="true" applyBorder="true" applyFill="false" applyFont="true" applyNumberFormat="true" borderId="121" fillId="0" fontId="3" numFmtId="1002" quotePrefix="false">
      <alignment horizontal="center" vertical="center" wrapText="true"/>
    </xf>
    <xf applyAlignment="true" applyBorder="true" applyFill="false" applyFont="true" applyNumberFormat="true" borderId="122" fillId="0" fontId="3" numFmtId="1002" quotePrefix="false">
      <alignment horizontal="center" vertical="center" wrapText="true"/>
    </xf>
    <xf applyAlignment="true" applyBorder="true" applyFill="false" applyFont="true" applyNumberFormat="true" borderId="123" fillId="0" fontId="3" numFmtId="1000" quotePrefix="false">
      <alignment horizontal="center" vertical="center"/>
    </xf>
    <xf applyAlignment="true" applyBorder="true" applyFill="false" applyFont="true" applyNumberFormat="true" borderId="124" fillId="0" fontId="3" numFmtId="1000" quotePrefix="false">
      <alignment horizontal="center" vertical="center"/>
    </xf>
    <xf applyAlignment="true" applyBorder="true" applyFill="false" applyFont="true" applyNumberFormat="true" borderId="125" fillId="0" fontId="3" numFmtId="1000" quotePrefix="false">
      <alignment horizontal="center" vertical="center" wrapText="true"/>
    </xf>
    <xf applyAlignment="true" applyBorder="true" applyFill="false" applyFont="true" applyNumberFormat="true" borderId="126" fillId="0" fontId="3" numFmtId="1000" quotePrefix="false">
      <alignment horizontal="center" vertical="center" wrapText="true"/>
    </xf>
    <xf applyAlignment="true" applyBorder="true" applyFill="false" applyFont="true" applyNumberFormat="true" borderId="127" fillId="0" fontId="3" numFmtId="1002" quotePrefix="false">
      <alignment horizontal="center" vertical="center" wrapText="true"/>
    </xf>
    <xf applyAlignment="true" applyBorder="true" applyFill="false" applyFont="true" applyNumberFormat="true" borderId="128" fillId="0" fontId="3" numFmtId="1002" quotePrefix="false">
      <alignment horizontal="center" vertical="center" wrapText="true"/>
    </xf>
    <xf applyAlignment="true" applyBorder="true" applyFill="false" applyFont="true" applyNumberFormat="true" borderId="129" fillId="0" fontId="3" numFmtId="1002" quotePrefix="false">
      <alignment horizontal="center" vertical="center" wrapText="true"/>
    </xf>
    <xf applyAlignment="true" applyBorder="true" applyFill="false" applyFont="true" applyNumberFormat="true" borderId="130" fillId="0" fontId="3" numFmtId="1002" quotePrefix="false">
      <alignment horizontal="center" vertical="center" wrapText="true"/>
    </xf>
    <xf applyAlignment="true" applyBorder="true" applyFill="false" applyFont="true" applyNumberFormat="true" borderId="131" fillId="0" fontId="3" numFmtId="1002" quotePrefix="false">
      <alignment horizontal="center" vertical="center" wrapText="true"/>
    </xf>
    <xf applyAlignment="true" applyBorder="true" applyFill="false" applyFont="true" applyNumberFormat="true" borderId="132" fillId="0" fontId="3" numFmtId="1002" quotePrefix="false">
      <alignment horizontal="center" vertical="center" wrapText="true"/>
    </xf>
    <xf applyAlignment="true" applyBorder="true" applyFill="false" applyFont="true" applyNumberFormat="true" borderId="133" fillId="0" fontId="3" numFmtId="1002" quotePrefix="false">
      <alignment horizontal="center" vertical="center" wrapText="true"/>
    </xf>
    <xf applyAlignment="true" applyBorder="true" applyFill="false" applyFont="true" applyNumberFormat="true" borderId="134" fillId="0" fontId="3" numFmtId="1000" quotePrefix="false">
      <alignment horizontal="center" vertical="center"/>
    </xf>
    <xf applyAlignment="true" applyBorder="true" applyFill="false" applyFont="true" applyNumberFormat="true" borderId="135" fillId="0" fontId="3" numFmtId="1000" quotePrefix="false">
      <alignment horizontal="center" vertical="center"/>
    </xf>
    <xf applyAlignment="true" applyBorder="true" applyFill="false" applyFont="true" applyNumberFormat="true" borderId="136" fillId="0" fontId="3" numFmtId="1000" quotePrefix="false">
      <alignment horizontal="center" vertical="center" wrapText="true"/>
    </xf>
    <xf applyAlignment="true" applyBorder="true" applyFill="false" applyFont="true" applyNumberFormat="true" borderId="137" fillId="0" fontId="3" numFmtId="1000" quotePrefix="false">
      <alignment horizontal="center" vertical="center" wrapText="true"/>
    </xf>
    <xf applyAlignment="true" applyBorder="true" applyFill="false" applyFont="true" applyNumberFormat="true" borderId="138" fillId="0" fontId="3" numFmtId="1002" quotePrefix="false">
      <alignment horizontal="center" vertical="center" wrapText="true"/>
    </xf>
    <xf applyAlignment="true" applyBorder="true" applyFill="false" applyFont="true" applyNumberFormat="true" borderId="139" fillId="0" fontId="3" numFmtId="1002" quotePrefix="false">
      <alignment horizontal="center" vertical="center" wrapText="true"/>
    </xf>
    <xf applyAlignment="true" applyBorder="true" applyFill="false" applyFont="true" applyNumberFormat="true" borderId="140" fillId="0" fontId="3" numFmtId="1002" quotePrefix="false">
      <alignment horizontal="center" vertical="center" wrapText="true"/>
    </xf>
    <xf applyAlignment="true" applyBorder="true" applyFill="false" applyFont="true" applyNumberFormat="true" borderId="141" fillId="0" fontId="3" numFmtId="1002" quotePrefix="false">
      <alignment horizontal="center" vertical="center" wrapText="true"/>
    </xf>
    <xf applyAlignment="true" applyBorder="true" applyFill="false" applyFont="true" applyNumberFormat="true" borderId="142" fillId="0" fontId="3" numFmtId="1002" quotePrefix="false">
      <alignment horizontal="center" vertical="center" wrapText="true"/>
    </xf>
    <xf applyAlignment="true" applyBorder="true" applyFill="false" applyFont="true" applyNumberFormat="true" borderId="143" fillId="0" fontId="3" numFmtId="1002" quotePrefix="false">
      <alignment horizontal="center" vertical="center" wrapText="true"/>
    </xf>
    <xf applyAlignment="true" applyBorder="true" applyFill="false" applyFont="true" applyNumberFormat="true" borderId="144" fillId="0" fontId="3" numFmtId="1002" quotePrefix="false">
      <alignment horizontal="center" vertical="center" wrapText="true"/>
    </xf>
    <xf applyAlignment="true" applyBorder="true" applyFill="false" applyFont="true" applyNumberFormat="true" borderId="145" fillId="0" fontId="3" numFmtId="1002" quotePrefix="false">
      <alignment horizontal="center" vertical="center" wrapText="true"/>
    </xf>
    <xf applyAlignment="true" applyBorder="true" applyFill="false" applyFont="true" applyNumberFormat="true" borderId="146" fillId="0" fontId="3" numFmtId="1002" quotePrefix="false">
      <alignment horizontal="center" vertical="center" wrapText="true"/>
    </xf>
    <xf applyAlignment="true" applyBorder="true" applyFill="false" applyFont="true" applyNumberFormat="true" borderId="147" fillId="0" fontId="3" numFmtId="1000" quotePrefix="false">
      <alignment horizontal="center" vertical="center"/>
    </xf>
    <xf applyAlignment="true" applyBorder="true" applyFill="false" applyFont="true" applyNumberFormat="true" borderId="148" fillId="0" fontId="3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vertical="center" wrapText="true"/>
    </xf>
    <xf applyAlignment="true" applyBorder="true" applyFill="true" applyFont="true" applyNumberFormat="true" borderId="1" fillId="5" fontId="3" numFmtId="1008" quotePrefix="false">
      <alignment horizontal="left" vertical="center" wrapText="true"/>
    </xf>
    <xf applyAlignment="true" applyBorder="true" applyFill="true" applyFont="true" applyNumberFormat="true" borderId="1" fillId="5" fontId="3" numFmtId="1008" quotePrefix="false">
      <alignment horizontal="center" vertical="center" wrapText="true"/>
    </xf>
    <xf applyAlignment="true" applyBorder="true" applyFill="true" applyFont="true" applyNumberFormat="true" borderId="149" fillId="8" fontId="3" numFmtId="1000" quotePrefix="false">
      <alignment vertical="center"/>
    </xf>
    <xf applyAlignment="true" applyBorder="true" applyFill="true" applyFont="true" applyNumberFormat="true" borderId="149" fillId="8" fontId="3" numFmtId="1000" quotePrefix="false">
      <alignment horizontal="center" vertical="center"/>
    </xf>
    <xf applyBorder="false" applyFill="false" applyFont="true" applyNumberFormat="true" borderId="0" fillId="0" fontId="12" numFmtId="1000" quotePrefix="false"/>
    <xf applyAlignment="true" applyBorder="false" applyFill="false" applyFont="true" applyNumberFormat="true" borderId="0" fillId="0" fontId="13" numFmtId="1003" quotePrefix="false">
      <alignment horizontal="center"/>
    </xf>
    <xf applyAlignment="true" applyBorder="true" applyFill="false" applyFont="true" applyNumberFormat="true" borderId="1" fillId="0" fontId="2" numFmtId="1008" quotePrefix="false">
      <alignment horizontal="left" vertical="center"/>
    </xf>
    <xf applyAlignment="true" applyBorder="true" applyFill="true" applyFont="true" applyNumberFormat="true" borderId="9" fillId="6" fontId="3" numFmtId="1000" quotePrefix="false">
      <alignment vertical="center"/>
    </xf>
    <xf applyAlignment="true" applyBorder="true" applyFill="true" applyFont="true" applyNumberFormat="true" borderId="9" fillId="6" fontId="3" numFmtId="1000" quotePrefix="false">
      <alignment horizontal="center" vertical="center"/>
    </xf>
    <xf applyAlignment="true" applyBorder="false" applyFill="false" applyFont="true" applyNumberFormat="true" borderId="0" fillId="0" fontId="8" numFmtId="1002" quotePrefix="false">
      <alignment horizontal="center" vertical="center"/>
    </xf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externalLinks/externalLink4.xml" Type="http://schemas.openxmlformats.org/officeDocument/2006/relationships/externalLink"/>
  <Relationship Id="rId1" Target="worksheets/sheet1.xml" Type="http://schemas.openxmlformats.org/officeDocument/2006/relationships/worksheet"/>
  <Relationship Id="rId10" Target="theme/theme1.xml" Type="http://schemas.openxmlformats.org/officeDocument/2006/relationships/theme"/>
  <Relationship Id="rId2" Target="worksheets/sheet2.xml" Type="http://schemas.openxmlformats.org/officeDocument/2006/relationships/worksheet"/>
  <Relationship Id="rId3" Target="externalLinks/externalLink1.xml" Type="http://schemas.openxmlformats.org/officeDocument/2006/relationships/externalLink"/>
  <Relationship Id="rId8" Target="sharedStrings.xml" Type="http://schemas.openxmlformats.org/officeDocument/2006/relationships/sharedStrings"/>
  <Relationship Id="rId4" Target="externalLinks/externalLink2.xml" Type="http://schemas.openxmlformats.org/officeDocument/2006/relationships/externalLink"/>
  <Relationship Id="rId9" Target="styles.xml" Type="http://schemas.openxmlformats.org/officeDocument/2006/relationships/styles"/>
  <Relationship Id="rId7" Target="externalLinks/externalLink5.xml" Type="http://schemas.openxmlformats.org/officeDocument/2006/relationships/externalLink"/>
  <Relationship Id="rId5" Target="externalLinks/externalLink3.xml" Type="http://schemas.openxmlformats.org/officeDocument/2006/relationships/externalLink"/>
</Relationships>

</file>

<file path=xl/externalLinks/_rels/externalLink1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56)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85).xlsx" TargetMode="External" Type="http://schemas.openxmlformats.org/officeDocument/2006/relationships/externalLinkPath"/>
</Relationships>

</file>

<file path=xl/externalLinks/_rels/externalLink3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4%20&#1085;&#1072;%2012.12.xlsx" TargetMode="External" Type="http://schemas.openxmlformats.org/officeDocument/2006/relationships/externalLinkPath"/>
</Relationships>

</file>

<file path=xl/externalLinks/_rels/externalLink4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5-27%20&#1076;&#1086;&#1087;%20&#1085;&#1072;%2012.12.xlsx" TargetMode="External" Type="http://schemas.openxmlformats.org/officeDocument/2006/relationships/externalLinkPath"/>
</Relationships>

</file>

<file path=xl/externalLinks/_rels/externalLink5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95;&#1077;&#1090;%20&#1086;%20&#1076;&#1074;&#1080;&#1078;&#1077;&#1085;&#1080;&#1080;%20&#1089;&#1088;&#1077;&#1076;&#1089;&#1090;&#1074;%20-%202024-12-11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14">
          <cell r="BC14" t="n" vm="0">
            <v>-14830987.23</v>
          </cell>
        </row>
        <row r="15">
          <cell r="BC15" t="n" vm="0">
            <v>-4946513.41</v>
          </cell>
        </row>
        <row r="13">
          <cell r="BC13" t="n" vm="0">
            <v>-12299040.29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-4913537.31</v>
          </cell>
        </row>
        <row r="8">
          <cell r="BC8" t="n" vm="0">
            <v>-3438485.09</v>
          </cell>
        </row>
        <row r="9">
          <cell r="BC9" t="n" vm="0">
            <v>-13936047.13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21">
          <cell r="AQ321" t="n" vm="0">
            <v>11312117.16</v>
          </cell>
        </row>
        <row r="219">
          <cell r="AQ219" t="n" vm="0">
            <v>3039797.88</v>
          </cell>
        </row>
        <row r="7">
          <cell r="AQ7" t="n" vm="0">
            <v>885903.07</v>
          </cell>
        </row>
        <row r="326">
          <cell r="AQ326" t="n" vm="0">
            <v>7084835.59</v>
          </cell>
        </row>
        <row r="221">
          <cell r="AQ221" t="n" vm="0">
            <v>2450496.4</v>
          </cell>
        </row>
        <row r="62">
          <cell r="AQ62" t="n" vm="0">
            <v>4507683.05</v>
          </cell>
        </row>
        <row r="329">
          <cell r="AQ329" t="n" vm="0">
            <v>12560656.25</v>
          </cell>
        </row>
        <row r="123">
          <cell r="AQ123" t="n" vm="0">
            <v>9166474.66</v>
          </cell>
        </row>
        <row r="177">
          <cell r="AQ177" t="n" vm="0">
            <v>2986804.01</v>
          </cell>
        </row>
        <row r="178">
          <cell r="AQ178" t="n" vm="0">
            <v>2258335.56</v>
          </cell>
        </row>
        <row r="133">
          <cell r="AQ133" t="n" vm="0">
            <v>8639018.34</v>
          </cell>
        </row>
        <row r="239">
          <cell r="AQ239" t="n" vm="0">
            <v>694019.06</v>
          </cell>
        </row>
        <row r="240">
          <cell r="AQ240" t="n" vm="0">
            <v>382947.32</v>
          </cell>
        </row>
        <row r="294">
          <cell r="AQ294" t="n" vm="0">
            <v>8730853.5</v>
          </cell>
        </row>
        <row r="242">
          <cell r="AQ242" t="n" vm="0">
            <v>286565.39</v>
          </cell>
        </row>
        <row r="243">
          <cell r="AQ243" t="n" vm="0">
            <v>932702.73</v>
          </cell>
        </row>
        <row r="296">
          <cell r="AQ296" t="n" vm="0">
            <v>18416942.32</v>
          </cell>
        </row>
        <row r="244">
          <cell r="AQ244" t="n" vm="0">
            <v>587400.24</v>
          </cell>
        </row>
        <row r="245">
          <cell r="AQ245" t="n" vm="0">
            <v>537889.12</v>
          </cell>
        </row>
        <row r="193">
          <cell r="AQ193" t="n" vm="0">
            <v>2385964.81</v>
          </cell>
        </row>
        <row r="247">
          <cell r="AQ247" t="n" vm="0">
            <v>1976459.92</v>
          </cell>
        </row>
        <row r="248">
          <cell r="AQ248" t="n" vm="0">
            <v>1144880.46</v>
          </cell>
        </row>
        <row r="249">
          <cell r="AQ249" t="n" vm="0">
            <v>1170079.83</v>
          </cell>
        </row>
        <row r="304">
          <cell r="AQ304" t="n" vm="0">
            <v>7399885.41</v>
          </cell>
        </row>
        <row r="199">
          <cell r="AQ199" t="n" vm="0">
            <v>4665933</v>
          </cell>
        </row>
        <row r="43">
          <cell r="AQ43" t="n" vm="0">
            <v>4603539.23</v>
          </cell>
        </row>
        <row r="204">
          <cell r="AQ204" t="n" vm="0">
            <v>23394015.18</v>
          </cell>
        </row>
        <row r="313">
          <cell r="AQ313" t="n" vm="0">
            <v>8806394.18</v>
          </cell>
        </row>
        <row r="316">
          <cell r="AQ316" t="n" vm="0">
            <v>6490885.24</v>
          </cell>
        </row>
        <row r="263">
          <cell r="AQ263" t="n" vm="0">
            <v>674023.75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0">
          <cell r="AQ30" t="n" vm="0">
            <v>2198222.75</v>
          </cell>
        </row>
        <row r="31">
          <cell r="AQ31" t="n" vm="0">
            <v>1529614.29</v>
          </cell>
        </row>
        <row r="32">
          <cell r="AQ32" t="n" vm="0">
            <v>1051452.47</v>
          </cell>
        </row>
        <row r="33">
          <cell r="AQ33" t="n" vm="0">
            <v>2703590.61</v>
          </cell>
        </row>
        <row r="7">
          <cell r="AQ7" t="n" vm="0">
            <v>492820.11</v>
          </cell>
        </row>
        <row r="13">
          <cell r="AQ13" t="n" vm="0">
            <v>2945028.53</v>
          </cell>
        </row>
        <row r="14">
          <cell r="AQ14" t="n" vm="0">
            <v>5646042.88</v>
          </cell>
        </row>
        <row r="16">
          <cell r="AQ16" t="n" vm="0">
            <v>6125209.94</v>
          </cell>
        </row>
        <row r="19">
          <cell r="AQ19" t="n" vm="0">
            <v>5000015.43</v>
          </cell>
        </row>
        <row r="24">
          <cell r="AQ24" t="n" vm="0">
            <v>2629891.24</v>
          </cell>
        </row>
        <row r="25">
          <cell r="AQ25" t="n" vm="0">
            <v>5290300.69</v>
          </cell>
        </row>
        <row r="27">
          <cell r="AQ27" t="n" vm="0">
            <v>2192805.84</v>
          </cell>
        </row>
        <row r="28">
          <cell r="AQ28" t="n" vm="0">
            <v>2486212.76</v>
          </cell>
        </row>
        <row r="29">
          <cell r="AQ29" t="n" vm="0">
            <v>10501294.46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519">
          <cell r="AQ519" t="n" vm="0">
            <v>2967198.67</v>
          </cell>
        </row>
        <row r="132">
          <cell r="AQ132" t="n" vm="0">
            <v>1255024.8</v>
          </cell>
        </row>
        <row r="134">
          <cell r="AQ134" t="n" vm="0">
            <v>66427.03</v>
          </cell>
        </row>
        <row r="135">
          <cell r="AQ135" t="n" vm="0">
            <v>11537118.59</v>
          </cell>
        </row>
        <row r="525">
          <cell r="AQ525" t="n" vm="0">
            <v>867233.79</v>
          </cell>
        </row>
        <row r="136">
          <cell r="AQ136" t="n" vm="0">
            <v>2905596.63</v>
          </cell>
        </row>
        <row r="140">
          <cell r="AQ140" t="n" vm="0">
            <v>20031820.43</v>
          </cell>
        </row>
        <row r="141">
          <cell r="AQ141" t="n" vm="0">
            <v>5781070.68</v>
          </cell>
        </row>
        <row r="532">
          <cell r="AQ532" t="n" vm="0">
            <v>5243604.92</v>
          </cell>
        </row>
        <row r="144">
          <cell r="AQ144" t="n" vm="0">
            <v>998.55</v>
          </cell>
        </row>
        <row r="534">
          <cell r="AQ534" t="n" vm="0">
            <v>11398516.96</v>
          </cell>
        </row>
        <row r="145">
          <cell r="AQ145" t="n" vm="0">
            <v>3574266.78</v>
          </cell>
        </row>
        <row r="535">
          <cell r="AQ535" t="n" vm="0">
            <v>1738631.14</v>
          </cell>
        </row>
        <row r="146">
          <cell r="AQ146" t="n" vm="0">
            <v>4528219.86</v>
          </cell>
        </row>
        <row r="536">
          <cell r="AQ536" t="n" vm="0">
            <v>4361525.63</v>
          </cell>
        </row>
        <row r="147">
          <cell r="AQ147" t="n" vm="0">
            <v>182804.58</v>
          </cell>
        </row>
        <row r="148">
          <cell r="AQ148" t="n" vm="0">
            <v>370491.83</v>
          </cell>
        </row>
        <row r="538">
          <cell r="AQ538" t="n" vm="0">
            <v>22948650.67</v>
          </cell>
        </row>
        <row r="149">
          <cell r="AQ149" t="n" vm="0">
            <v>3286302.16</v>
          </cell>
        </row>
        <row r="539">
          <cell r="AQ539" t="n" vm="0">
            <v>14193033.2</v>
          </cell>
        </row>
        <row r="150">
          <cell r="AQ150" t="n" vm="0">
            <v>5848220.16</v>
          </cell>
        </row>
        <row r="151">
          <cell r="AQ151" t="n" vm="0">
            <v>6508461.51</v>
          </cell>
        </row>
        <row r="152">
          <cell r="AQ152" t="n" vm="0">
            <v>9414823.15</v>
          </cell>
        </row>
        <row r="541">
          <cell r="AQ541" t="n" vm="0">
            <v>4536979.76</v>
          </cell>
        </row>
        <row r="543">
          <cell r="AQ543" t="n" vm="0">
            <v>385670.86</v>
          </cell>
        </row>
        <row r="154">
          <cell r="AQ154" t="n" vm="0">
            <v>10700884.34</v>
          </cell>
        </row>
        <row r="155">
          <cell r="AQ155" t="n" vm="0">
            <v>4568061.05</v>
          </cell>
        </row>
        <row r="545">
          <cell r="AQ545" t="n" vm="0">
            <v>2599341.79</v>
          </cell>
        </row>
        <row r="156">
          <cell r="AQ156" t="n" vm="0">
            <v>144119.26</v>
          </cell>
        </row>
        <row r="546">
          <cell r="AQ546" t="n" vm="0">
            <v>6195673.94</v>
          </cell>
        </row>
        <row r="157">
          <cell r="AQ157" t="n" vm="0">
            <v>178436.86</v>
          </cell>
        </row>
        <row r="547">
          <cell r="AQ547" t="n" vm="0">
            <v>674023.75</v>
          </cell>
        </row>
        <row r="158">
          <cell r="AQ158" t="n" vm="0">
            <v>172879.96</v>
          </cell>
        </row>
        <row r="548">
          <cell r="AQ548" t="n" vm="0">
            <v>4464041.49</v>
          </cell>
        </row>
        <row r="160">
          <cell r="AQ160" t="n" vm="0">
            <v>5982119.79</v>
          </cell>
        </row>
        <row r="550">
          <cell r="AQ550" t="n" vm="0">
            <v>2540910.87</v>
          </cell>
        </row>
        <row r="161">
          <cell r="AQ161" t="n" vm="0">
            <v>4533727.71</v>
          </cell>
        </row>
        <row r="162">
          <cell r="AQ162" t="n" vm="0">
            <v>35504.25</v>
          </cell>
        </row>
        <row r="554">
          <cell r="AQ554" t="n" vm="0">
            <v>539328.45</v>
          </cell>
        </row>
        <row r="168">
          <cell r="AQ168" t="n" vm="0">
            <v>5899310.84</v>
          </cell>
        </row>
        <row r="169">
          <cell r="AQ169" t="n" vm="0">
            <v>2114829.56</v>
          </cell>
        </row>
        <row r="170">
          <cell r="AQ170" t="n" vm="0">
            <v>1384019.52</v>
          </cell>
        </row>
        <row r="560">
          <cell r="AQ560" t="n" vm="0">
            <v>5849533.31</v>
          </cell>
        </row>
        <row r="171">
          <cell r="AQ171" t="n" vm="0">
            <v>4984989.52</v>
          </cell>
        </row>
        <row r="174">
          <cell r="AQ174" t="n" vm="0">
            <v>3284878.3</v>
          </cell>
        </row>
        <row r="563">
          <cell r="AQ563" t="n" vm="0">
            <v>5448498.3</v>
          </cell>
        </row>
        <row r="176">
          <cell r="AQ176" t="n" vm="0">
            <v>2871973.96</v>
          </cell>
        </row>
        <row r="177">
          <cell r="AQ177" t="n" vm="0">
            <v>521443.59</v>
          </cell>
        </row>
        <row r="178">
          <cell r="AQ178" t="n" vm="0">
            <v>631501.51</v>
          </cell>
        </row>
        <row r="179">
          <cell r="AQ179" t="n" vm="0">
            <v>1846176.91</v>
          </cell>
        </row>
        <row r="569">
          <cell r="AQ569" t="n" vm="0">
            <v>12528150.33</v>
          </cell>
        </row>
        <row r="180">
          <cell r="AQ180" t="n" vm="0">
            <v>1970629.7</v>
          </cell>
        </row>
        <row r="570">
          <cell r="AQ570" t="n" vm="0">
            <v>9382907.26</v>
          </cell>
        </row>
        <row r="571">
          <cell r="AQ571" t="n" vm="0">
            <v>15132631.02</v>
          </cell>
        </row>
        <row r="573">
          <cell r="AQ573" t="n" vm="0">
            <v>21209818.11</v>
          </cell>
        </row>
        <row r="184">
          <cell r="AQ184" t="n" vm="0">
            <v>178533.04</v>
          </cell>
        </row>
        <row r="574">
          <cell r="AQ574" t="n" vm="0">
            <v>4987595.96</v>
          </cell>
        </row>
        <row r="575">
          <cell r="AQ575" t="n" vm="0">
            <v>3473860.61</v>
          </cell>
        </row>
        <row r="187">
          <cell r="AQ187" t="n" vm="0">
            <v>860720.22</v>
          </cell>
        </row>
        <row r="577">
          <cell r="AQ577" t="n" vm="0">
            <v>13954913.58</v>
          </cell>
        </row>
        <row r="190">
          <cell r="AQ190" t="n" vm="0">
            <v>2237571.18</v>
          </cell>
        </row>
        <row r="191">
          <cell r="AQ191" t="n" vm="0">
            <v>368907.23</v>
          </cell>
        </row>
        <row r="66">
          <cell r="AQ66" t="n" vm="0">
            <v>1286904.64</v>
          </cell>
        </row>
        <row r="455">
          <cell r="AQ455" t="n" vm="0">
            <v>122985.37</v>
          </cell>
        </row>
        <row r="456">
          <cell r="AQ456" t="n" vm="0">
            <v>12964.88</v>
          </cell>
        </row>
        <row r="68">
          <cell r="AQ68" t="n" vm="0">
            <v>524471.71</v>
          </cell>
        </row>
        <row r="69">
          <cell r="AQ69" t="n" vm="0">
            <v>80218.12</v>
          </cell>
        </row>
        <row r="458">
          <cell r="AQ458" t="n" vm="0">
            <v>3094601.11</v>
          </cell>
        </row>
        <row r="459">
          <cell r="AQ459" t="n" vm="0">
            <v>2131225.85</v>
          </cell>
        </row>
        <row r="70">
          <cell r="AQ70" t="n" vm="0">
            <v>579011.45</v>
          </cell>
        </row>
        <row r="461">
          <cell r="AQ461" t="n" vm="0">
            <v>1363488.54</v>
          </cell>
        </row>
        <row r="72">
          <cell r="AQ72" t="n" vm="0">
            <v>4747636.08</v>
          </cell>
        </row>
        <row r="74">
          <cell r="AQ74" t="n" vm="0">
            <v>4862563.44</v>
          </cell>
        </row>
        <row r="464">
          <cell r="AQ464" t="n" vm="0">
            <v>656992.96</v>
          </cell>
        </row>
        <row r="75">
          <cell r="AQ75" t="n" vm="0">
            <v>4954779.28</v>
          </cell>
        </row>
        <row r="466">
          <cell r="AQ466" t="n" vm="0">
            <v>4299547.02</v>
          </cell>
        </row>
        <row r="467">
          <cell r="AQ467" t="n" vm="0">
            <v>1723301</v>
          </cell>
        </row>
        <row r="468">
          <cell r="AQ468" t="n" vm="0">
            <v>644664.91</v>
          </cell>
        </row>
        <row r="469">
          <cell r="AQ469" t="n" vm="0">
            <v>354519.53</v>
          </cell>
        </row>
        <row r="485">
          <cell r="AQ485" t="n" vm="0">
            <v>1924487.13</v>
          </cell>
        </row>
        <row r="487">
          <cell r="AQ487" t="n" vm="0">
            <v>7034305.5</v>
          </cell>
        </row>
        <row r="98">
          <cell r="AQ98" t="n" vm="0">
            <v>61556.39</v>
          </cell>
        </row>
        <row r="488">
          <cell r="AQ488" t="n" vm="0">
            <v>3100707.91</v>
          </cell>
        </row>
        <row r="489">
          <cell r="AQ489" t="n" vm="0">
            <v>909824.81</v>
          </cell>
        </row>
        <row r="494">
          <cell r="AQ494" t="n" vm="0">
            <v>1284454.46</v>
          </cell>
        </row>
        <row r="495">
          <cell r="AQ495" t="n" vm="0">
            <v>1233805.89</v>
          </cell>
        </row>
        <row r="496">
          <cell r="AQ496" t="n" vm="0">
            <v>1208504.38</v>
          </cell>
        </row>
        <row r="497">
          <cell r="AQ497" t="n" vm="0">
            <v>868583.44</v>
          </cell>
        </row>
        <row r="498">
          <cell r="AQ498" t="n" vm="0">
            <v>767995.54</v>
          </cell>
        </row>
        <row r="110">
          <cell r="AQ110" t="n" vm="0">
            <v>50743.87</v>
          </cell>
        </row>
        <row r="500">
          <cell r="AQ500" t="n" vm="0">
            <v>1735012.16</v>
          </cell>
        </row>
        <row r="501">
          <cell r="AQ501" t="n" vm="0">
            <v>1576004.07</v>
          </cell>
        </row>
        <row r="502">
          <cell r="AQ502" t="n" vm="0">
            <v>953572.68</v>
          </cell>
        </row>
        <row r="115">
          <cell r="AQ115" t="n" vm="0">
            <v>790638.81</v>
          </cell>
        </row>
        <row r="504">
          <cell r="AQ504" t="n" vm="0">
            <v>4831900.9</v>
          </cell>
        </row>
        <row r="505">
          <cell r="AQ505" t="n" vm="0">
            <v>528593.28</v>
          </cell>
        </row>
        <row r="117">
          <cell r="AQ117" t="n" vm="0">
            <v>4347741.47</v>
          </cell>
        </row>
        <row r="506">
          <cell r="AQ506" t="n" vm="0">
            <v>7891631.46</v>
          </cell>
        </row>
        <row r="118">
          <cell r="AQ118" t="n" vm="0">
            <v>569010.41</v>
          </cell>
        </row>
        <row r="508">
          <cell r="AQ508" t="n" vm="0">
            <v>786813.2</v>
          </cell>
        </row>
        <row r="119">
          <cell r="AQ119" t="n" vm="0">
            <v>540715.56</v>
          </cell>
        </row>
        <row r="509">
          <cell r="AQ509" t="n" vm="0">
            <v>1570987.94</v>
          </cell>
        </row>
        <row r="510">
          <cell r="AQ510" t="n" vm="0">
            <v>10467736.8</v>
          </cell>
        </row>
        <row r="511">
          <cell r="AQ511" t="n" vm="0">
            <v>8768181.9</v>
          </cell>
        </row>
        <row r="122">
          <cell r="AQ122" t="n" vm="0">
            <v>819421.97</v>
          </cell>
        </row>
        <row r="512">
          <cell r="AQ512" t="n" vm="0">
            <v>1634775.18</v>
          </cell>
        </row>
        <row r="126">
          <cell r="AQ126" t="n" vm="0">
            <v>293818.08</v>
          </cell>
        </row>
        <row r="128">
          <cell r="AQ128" t="n" vm="0">
            <v>1098958.2</v>
          </cell>
        </row>
        <row r="260">
          <cell r="AQ260" t="n" vm="0">
            <v>393666.3</v>
          </cell>
        </row>
        <row r="261">
          <cell r="AQ261" t="n" vm="0">
            <v>2206163.35</v>
          </cell>
        </row>
        <row r="262">
          <cell r="AQ262" t="n" vm="0">
            <v>9079399.39</v>
          </cell>
        </row>
        <row r="263">
          <cell r="AQ263" t="n" vm="0">
            <v>1922790.69</v>
          </cell>
        </row>
        <row r="265">
          <cell r="AQ265" t="n" vm="0">
            <v>984707.34</v>
          </cell>
        </row>
        <row r="658">
          <cell r="AQ658" t="n" vm="0">
            <v>2446917.83</v>
          </cell>
        </row>
        <row r="660">
          <cell r="AQ660" t="n" vm="0">
            <v>11166727.55</v>
          </cell>
        </row>
        <row r="272">
          <cell r="AQ272" t="n" vm="0">
            <v>1491210.11</v>
          </cell>
        </row>
        <row r="663">
          <cell r="AQ663" t="n" vm="0">
            <v>9402022.45</v>
          </cell>
        </row>
        <row r="664">
          <cell r="AQ664" t="n" vm="0">
            <v>10332856.23</v>
          </cell>
        </row>
        <row r="276">
          <cell r="AQ276" t="n" vm="0">
            <v>1984926.18</v>
          </cell>
        </row>
        <row r="277">
          <cell r="AQ277" t="n" vm="0">
            <v>5786629.37</v>
          </cell>
        </row>
        <row r="667">
          <cell r="AQ667" t="n" vm="0">
            <v>4085687.69</v>
          </cell>
        </row>
        <row r="278">
          <cell r="AQ278" t="n" vm="0">
            <v>2994279.08</v>
          </cell>
        </row>
        <row r="668">
          <cell r="AQ668" t="n" vm="0">
            <v>8487496.94</v>
          </cell>
        </row>
        <row r="279">
          <cell r="AQ279" t="n" vm="0">
            <v>12463928.46</v>
          </cell>
        </row>
        <row r="281">
          <cell r="AQ281" t="n" vm="0">
            <v>28704.23</v>
          </cell>
        </row>
        <row r="671">
          <cell r="AQ671" t="n" vm="0">
            <v>8067636.85</v>
          </cell>
        </row>
        <row r="672">
          <cell r="AQ672" t="n" vm="0">
            <v>3334709.81</v>
          </cell>
        </row>
        <row r="673">
          <cell r="AQ673" t="n" vm="0">
            <v>2778064.99</v>
          </cell>
        </row>
        <row r="284">
          <cell r="AQ284" t="n" vm="0">
            <v>5685203.5</v>
          </cell>
        </row>
        <row r="675">
          <cell r="AQ675" t="n" vm="0">
            <v>15593304.69</v>
          </cell>
        </row>
        <row r="677">
          <cell r="AQ677" t="n" vm="0">
            <v>1803288.65</v>
          </cell>
        </row>
        <row r="680">
          <cell r="AQ680" t="n" vm="0">
            <v>163963.81</v>
          </cell>
        </row>
        <row r="681">
          <cell r="AQ681" t="n" vm="0">
            <v>8163043.88</v>
          </cell>
        </row>
        <row r="292">
          <cell r="AQ292" t="n" vm="0">
            <v>986805.12</v>
          </cell>
        </row>
        <row r="293">
          <cell r="AQ293" t="n" vm="0">
            <v>5025789.79</v>
          </cell>
        </row>
        <row r="682">
          <cell r="AQ682" t="n" vm="0">
            <v>8154096.95</v>
          </cell>
        </row>
        <row r="683">
          <cell r="AQ683" t="n" vm="0">
            <v>8447222.17</v>
          </cell>
        </row>
        <row r="294">
          <cell r="AQ294" t="n" vm="0">
            <v>12866380.99</v>
          </cell>
        </row>
        <row r="295">
          <cell r="AQ295" t="n" vm="0">
            <v>14969262.47</v>
          </cell>
        </row>
        <row r="685">
          <cell r="AQ685" t="n" vm="0">
            <v>4709295.12</v>
          </cell>
        </row>
        <row r="296">
          <cell r="AQ296" t="n" vm="0">
            <v>11925864.12</v>
          </cell>
        </row>
        <row r="691">
          <cell r="AQ691" t="n" vm="0">
            <v>11738083.39</v>
          </cell>
        </row>
        <row r="302">
          <cell r="AQ302" t="n" vm="0">
            <v>780874.19</v>
          </cell>
        </row>
        <row r="692">
          <cell r="AQ692" t="n" vm="0">
            <v>3284740.04</v>
          </cell>
        </row>
        <row r="304">
          <cell r="AQ304" t="n" vm="0">
            <v>671889.51</v>
          </cell>
        </row>
        <row r="306">
          <cell r="AQ306" t="n" vm="0">
            <v>4543523.1</v>
          </cell>
        </row>
        <row r="695">
          <cell r="AQ695" t="n" vm="0">
            <v>956005.14</v>
          </cell>
        </row>
        <row r="307">
          <cell r="AQ307" t="n" vm="0">
            <v>536980.39</v>
          </cell>
        </row>
        <row r="697">
          <cell r="AQ697" t="n" vm="0">
            <v>10533289.19</v>
          </cell>
        </row>
        <row r="698">
          <cell r="AQ698" t="n" vm="0">
            <v>11182586.96</v>
          </cell>
        </row>
        <row r="310">
          <cell r="AQ310" t="n" vm="0">
            <v>9505446.8</v>
          </cell>
        </row>
        <row r="311">
          <cell r="AQ311" t="n" vm="0">
            <v>7233905.25</v>
          </cell>
        </row>
        <row r="314">
          <cell r="AQ314" t="n" vm="0">
            <v>451053.55</v>
          </cell>
        </row>
        <row r="704">
          <cell r="AQ704" t="n" vm="0">
            <v>3724967.43</v>
          </cell>
        </row>
        <row r="315">
          <cell r="AQ315" t="n" vm="0">
            <v>6542621.16</v>
          </cell>
        </row>
        <row r="705">
          <cell r="AQ705" t="n" vm="0">
            <v>1913882.97</v>
          </cell>
        </row>
        <row r="316">
          <cell r="AQ316" t="n" vm="0">
            <v>4006242.98</v>
          </cell>
        </row>
        <row r="706">
          <cell r="AQ706" t="n" vm="0">
            <v>1252751.09</v>
          </cell>
        </row>
        <row r="317">
          <cell r="AQ317" t="n" vm="0">
            <v>6297532.22</v>
          </cell>
        </row>
        <row r="707">
          <cell r="AQ707" t="n" vm="0">
            <v>1736226</v>
          </cell>
        </row>
        <row r="318">
          <cell r="AQ318" t="n" vm="0">
            <v>1793609.55</v>
          </cell>
        </row>
        <row r="319">
          <cell r="AQ319" t="n" vm="0">
            <v>2290331.27</v>
          </cell>
        </row>
        <row r="583">
          <cell r="AQ583" t="n" vm="0">
            <v>2107381.47</v>
          </cell>
        </row>
        <row r="584">
          <cell r="AQ584" t="n" vm="0">
            <v>915534.38</v>
          </cell>
        </row>
        <row r="198">
          <cell r="AQ198" t="n" vm="0">
            <v>6333364.97</v>
          </cell>
        </row>
        <row r="587">
          <cell r="AQ587" t="n" vm="0">
            <v>325034.2</v>
          </cell>
        </row>
        <row r="589">
          <cell r="AQ589" t="n" vm="0">
            <v>2633357.2</v>
          </cell>
        </row>
        <row r="200">
          <cell r="AQ200" t="n" vm="0">
            <v>811833.05</v>
          </cell>
        </row>
        <row r="592">
          <cell r="AQ592" t="n" vm="0">
            <v>12904864.82</v>
          </cell>
        </row>
        <row r="593">
          <cell r="AQ593" t="n" vm="0">
            <v>11589974.07</v>
          </cell>
        </row>
        <row r="206">
          <cell r="AQ206" t="n" vm="0">
            <v>1144701.42</v>
          </cell>
        </row>
        <row r="597">
          <cell r="AQ597" t="n" vm="0">
            <v>14736184.47</v>
          </cell>
        </row>
        <row r="598">
          <cell r="AQ598" t="n" vm="0">
            <v>14514773.21</v>
          </cell>
        </row>
        <row r="601">
          <cell r="AQ601" t="n" vm="0">
            <v>5567792.8</v>
          </cell>
        </row>
        <row r="602">
          <cell r="AQ602" t="n" vm="0">
            <v>22687559.74</v>
          </cell>
        </row>
        <row r="214">
          <cell r="AQ214" t="n" vm="0">
            <v>351412.05</v>
          </cell>
        </row>
        <row r="605">
          <cell r="AQ605" t="n" vm="0">
            <v>19038428.47</v>
          </cell>
        </row>
        <row r="606">
          <cell r="AQ606" t="n" vm="0">
            <v>1269955.48</v>
          </cell>
        </row>
        <row r="217">
          <cell r="AQ217" t="n" vm="0">
            <v>7294241.75</v>
          </cell>
        </row>
        <row r="607">
          <cell r="AQ607" t="n" vm="0">
            <v>18915637.04</v>
          </cell>
        </row>
        <row r="218">
          <cell r="AQ218" t="n" vm="0">
            <v>216918.01</v>
          </cell>
        </row>
        <row r="219">
          <cell r="AQ219" t="n" vm="0">
            <v>10891373.02</v>
          </cell>
        </row>
        <row r="222">
          <cell r="AQ222" t="n" vm="0">
            <v>19834487.57</v>
          </cell>
        </row>
        <row r="228">
          <cell r="AQ228" t="n" vm="0">
            <v>12046514.9</v>
          </cell>
        </row>
        <row r="229">
          <cell r="AQ229" t="n" vm="0">
            <v>2895862.34</v>
          </cell>
        </row>
        <row r="230">
          <cell r="AQ230" t="n" vm="0">
            <v>12397462.62</v>
          </cell>
        </row>
        <row r="625">
          <cell r="AQ625" t="n" vm="0">
            <v>23464933.76</v>
          </cell>
        </row>
        <row r="238">
          <cell r="AQ238" t="n" vm="0">
            <v>11883203.08</v>
          </cell>
        </row>
        <row r="627">
          <cell r="AQ627" t="n" vm="0">
            <v>7588181.1</v>
          </cell>
        </row>
        <row r="628">
          <cell r="AQ628" t="n" vm="0">
            <v>1628267.57</v>
          </cell>
        </row>
        <row r="239">
          <cell r="AQ239" t="n" vm="0">
            <v>13628893.04</v>
          </cell>
        </row>
        <row r="630">
          <cell r="AQ630" t="n" vm="0">
            <v>6018407.85</v>
          </cell>
        </row>
        <row r="242">
          <cell r="AQ242" t="n" vm="0">
            <v>6855623.87</v>
          </cell>
        </row>
        <row r="243">
          <cell r="AQ243" t="n" vm="0">
            <v>4665107.47</v>
          </cell>
        </row>
        <row r="634">
          <cell r="AQ634" t="n" vm="0">
            <v>15456844.87</v>
          </cell>
        </row>
        <row r="637">
          <cell r="AQ637" t="n" vm="0">
            <v>1130875.09</v>
          </cell>
        </row>
        <row r="638">
          <cell r="AQ638" t="n" vm="0">
            <v>3226929.76</v>
          </cell>
        </row>
        <row r="640">
          <cell r="AQ640" t="n" vm="0">
            <v>3832456.98</v>
          </cell>
        </row>
        <row r="641">
          <cell r="AQ641" t="n" vm="0">
            <v>8855577.9</v>
          </cell>
        </row>
        <row r="643">
          <cell r="AQ643" t="n" vm="0">
            <v>537875</v>
          </cell>
        </row>
        <row r="390">
          <cell r="AQ390" t="n" vm="0">
            <v>8102944.83</v>
          </cell>
        </row>
        <row r="780">
          <cell r="AQ780" t="n" vm="0">
            <v>2460898.1</v>
          </cell>
        </row>
        <row r="391">
          <cell r="AQ391" t="n" vm="0">
            <v>13001394.36</v>
          </cell>
        </row>
        <row r="781">
          <cell r="AQ781" t="n" vm="0">
            <v>130219.21</v>
          </cell>
        </row>
        <row r="782">
          <cell r="AQ782" t="n" vm="0">
            <v>159622.23</v>
          </cell>
        </row>
        <row r="393">
          <cell r="AQ393" t="n" vm="0">
            <v>9108751.27</v>
          </cell>
        </row>
        <row r="395">
          <cell r="AQ395" t="n" vm="0">
            <v>1248922.71</v>
          </cell>
        </row>
        <row r="396">
          <cell r="AQ396" t="n" vm="0">
            <v>1125635.88</v>
          </cell>
        </row>
        <row r="785">
          <cell r="AQ785" t="n" vm="0">
            <v>1063714.08</v>
          </cell>
        </row>
        <row r="397">
          <cell r="AQ397" t="n" vm="0">
            <v>6064140.2</v>
          </cell>
        </row>
        <row r="787">
          <cell r="AQ787" t="n" vm="0">
            <v>168831.53</v>
          </cell>
        </row>
        <row r="402">
          <cell r="AQ402" t="n" vm="0">
            <v>9360266.22</v>
          </cell>
        </row>
        <row r="14">
          <cell r="AQ14" t="n" vm="0">
            <v>2468479.58</v>
          </cell>
        </row>
        <row r="404">
          <cell r="AQ404" t="n" vm="0">
            <v>1529371.52</v>
          </cell>
        </row>
        <row r="405">
          <cell r="AQ405" t="n" vm="0">
            <v>1080286.11</v>
          </cell>
        </row>
        <row r="406">
          <cell r="AQ406" t="n" vm="0">
            <v>3622743.38</v>
          </cell>
        </row>
        <row r="408">
          <cell r="AQ408" t="n" vm="0">
            <v>6039312.19</v>
          </cell>
        </row>
        <row r="19">
          <cell r="AQ19" t="n" vm="0">
            <v>2717686.14</v>
          </cell>
        </row>
        <row r="409">
          <cell r="AQ409" t="n" vm="0">
            <v>6445943.09</v>
          </cell>
        </row>
        <row r="21">
          <cell r="AQ21" t="n" vm="0">
            <v>2925938</v>
          </cell>
        </row>
        <row r="22">
          <cell r="AQ22" t="n" vm="0">
            <v>2833443.62</v>
          </cell>
        </row>
        <row r="23">
          <cell r="AQ23" t="n" vm="0">
            <v>2627686.87</v>
          </cell>
        </row>
        <row r="417">
          <cell r="AQ417" t="n" vm="0">
            <v>7906539.88</v>
          </cell>
        </row>
        <row r="420">
          <cell r="AQ420" t="n" vm="0">
            <v>1299942.26</v>
          </cell>
        </row>
        <row r="31">
          <cell r="AQ31" t="n" vm="0">
            <v>19571.91</v>
          </cell>
        </row>
        <row r="421">
          <cell r="AQ421" t="n" vm="0">
            <v>8198593.14</v>
          </cell>
        </row>
        <row r="38">
          <cell r="AQ38" t="n" vm="0">
            <v>722434.19</v>
          </cell>
        </row>
        <row r="430">
          <cell r="AQ430" t="n" vm="0">
            <v>4817012.77</v>
          </cell>
        </row>
        <row r="41">
          <cell r="AQ41" t="n" vm="0">
            <v>246138.17</v>
          </cell>
        </row>
        <row r="43">
          <cell r="AQ43" t="n" vm="0">
            <v>531442.36</v>
          </cell>
        </row>
        <row r="44">
          <cell r="AQ44" t="n" vm="0">
            <v>659512.01</v>
          </cell>
        </row>
        <row r="433">
          <cell r="AQ433" t="n" vm="0">
            <v>589067.45</v>
          </cell>
        </row>
        <row r="46">
          <cell r="AQ46" t="n" vm="0">
            <v>10156.64</v>
          </cell>
        </row>
        <row r="435">
          <cell r="AQ435" t="n" vm="0">
            <v>1131552.07</v>
          </cell>
        </row>
        <row r="436">
          <cell r="AQ436" t="n" vm="0">
            <v>286710.4</v>
          </cell>
        </row>
        <row r="47">
          <cell r="AQ47" t="n" vm="0">
            <v>264108.52</v>
          </cell>
        </row>
        <row r="48">
          <cell r="AQ48" t="n" vm="0">
            <v>224821.47</v>
          </cell>
        </row>
        <row r="437">
          <cell r="AQ437" t="n" vm="0">
            <v>580204.14</v>
          </cell>
        </row>
        <row r="440">
          <cell r="AQ440" t="n" vm="0">
            <v>6184420.58</v>
          </cell>
        </row>
        <row r="442">
          <cell r="AQ442" t="n" vm="0">
            <v>3594321.69</v>
          </cell>
        </row>
        <row r="53">
          <cell r="AQ53" t="n" vm="0">
            <v>3149217.09</v>
          </cell>
        </row>
        <row r="447">
          <cell r="AQ447" t="n" vm="0">
            <v>154443.68</v>
          </cell>
        </row>
        <row r="59">
          <cell r="AQ59" t="n" vm="0">
            <v>719272.98</v>
          </cell>
        </row>
        <row r="60">
          <cell r="AQ60" t="n" vm="0">
            <v>193658.47</v>
          </cell>
        </row>
        <row r="64">
          <cell r="AQ64" t="n" vm="0">
            <v>4029554.73</v>
          </cell>
        </row>
        <row r="321">
          <cell r="AQ321" t="n" vm="0">
            <v>1475368.01</v>
          </cell>
        </row>
        <row r="323">
          <cell r="AQ323" t="n" vm="0">
            <v>2237833.17</v>
          </cell>
        </row>
        <row r="324">
          <cell r="AQ324" t="n" vm="0">
            <v>9051831.83</v>
          </cell>
        </row>
        <row r="715">
          <cell r="AQ715" t="n" vm="0">
            <v>18698876.2</v>
          </cell>
        </row>
        <row r="326">
          <cell r="AQ326" t="n" vm="0">
            <v>8593907.44</v>
          </cell>
        </row>
        <row r="716">
          <cell r="AQ716" t="n" vm="0">
            <v>18036802.25</v>
          </cell>
        </row>
        <row r="717">
          <cell r="AQ717" t="n" vm="0">
            <v>18030618.65</v>
          </cell>
        </row>
        <row r="328">
          <cell r="AQ328" t="n" vm="0">
            <v>16026195.47</v>
          </cell>
        </row>
        <row r="329">
          <cell r="AQ329" t="n" vm="0">
            <v>7738691.93</v>
          </cell>
        </row>
        <row r="330">
          <cell r="AQ330" t="n" vm="0">
            <v>4342906.42</v>
          </cell>
        </row>
        <row r="720">
          <cell r="AQ720" t="n" vm="0">
            <v>14294587.53</v>
          </cell>
        </row>
        <row r="331">
          <cell r="AQ331" t="n" vm="0">
            <v>1311609.89</v>
          </cell>
        </row>
        <row r="332">
          <cell r="AQ332" t="n" vm="0">
            <v>571057.78</v>
          </cell>
        </row>
        <row r="333">
          <cell r="AQ333" t="n" vm="0">
            <v>518237.52</v>
          </cell>
        </row>
        <row r="724">
          <cell r="AQ724" t="n" vm="0">
            <v>357044.43</v>
          </cell>
        </row>
        <row r="725">
          <cell r="AQ725" t="n" vm="0">
            <v>489552.25</v>
          </cell>
        </row>
        <row r="336">
          <cell r="AQ336" t="n" vm="0">
            <v>929402.22</v>
          </cell>
        </row>
        <row r="726">
          <cell r="AQ726" t="n" vm="0">
            <v>94557.64</v>
          </cell>
        </row>
        <row r="732">
          <cell r="AQ732" t="n" vm="0">
            <v>5585586.42</v>
          </cell>
        </row>
        <row r="344">
          <cell r="AQ344" t="n" vm="0">
            <v>5112771.44</v>
          </cell>
        </row>
        <row r="346">
          <cell r="AQ346" t="n" vm="0">
            <v>4061599.78</v>
          </cell>
        </row>
        <row r="736">
          <cell r="AQ736" t="n" vm="0">
            <v>9452769.73</v>
          </cell>
        </row>
        <row r="348">
          <cell r="AQ348" t="n" vm="0">
            <v>9998890.77</v>
          </cell>
        </row>
        <row r="738">
          <cell r="AQ738" t="n" vm="0">
            <v>6747408.44</v>
          </cell>
        </row>
        <row r="740">
          <cell r="AQ740" t="n" vm="0">
            <v>15072335.31</v>
          </cell>
        </row>
        <row r="743">
          <cell r="AQ743" t="n" vm="0">
            <v>3529855.17</v>
          </cell>
        </row>
        <row r="746">
          <cell r="AQ746" t="n" vm="0">
            <v>6364236.35</v>
          </cell>
        </row>
        <row r="749">
          <cell r="AQ749" t="n" vm="0">
            <v>1519155.71</v>
          </cell>
        </row>
        <row r="360">
          <cell r="AQ360" t="n" vm="0">
            <v>1908798.6</v>
          </cell>
        </row>
        <row r="364">
          <cell r="AQ364" t="n" vm="0">
            <v>5721211.37</v>
          </cell>
        </row>
        <row r="365">
          <cell r="AQ365" t="n" vm="0">
            <v>1595517.32</v>
          </cell>
        </row>
        <row r="755">
          <cell r="AQ755" t="n" vm="0">
            <v>2600659.37</v>
          </cell>
        </row>
        <row r="757">
          <cell r="AQ757" t="n" vm="0">
            <v>10512567.16</v>
          </cell>
        </row>
        <row r="758">
          <cell r="AQ758" t="n" vm="0">
            <v>10332530.45</v>
          </cell>
        </row>
        <row r="369">
          <cell r="AQ369" t="n" vm="0">
            <v>8782978.42</v>
          </cell>
        </row>
        <row r="759">
          <cell r="AQ759" t="n" vm="0">
            <v>10955223.63</v>
          </cell>
        </row>
        <row r="760">
          <cell r="AQ760" t="n" vm="0">
            <v>6587465.42</v>
          </cell>
        </row>
        <row r="372">
          <cell r="AQ372" t="n" vm="0">
            <v>7090536.96</v>
          </cell>
        </row>
        <row r="762">
          <cell r="AQ762" t="n" vm="0">
            <v>14083325.11</v>
          </cell>
        </row>
        <row r="373">
          <cell r="AQ373" t="n" vm="0">
            <v>22356425.49</v>
          </cell>
        </row>
        <row r="763">
          <cell r="AQ763" t="n" vm="0">
            <v>6844399.69</v>
          </cell>
        </row>
        <row r="764">
          <cell r="AQ764" t="n" vm="0">
            <v>7290368.43</v>
          </cell>
        </row>
        <row r="375">
          <cell r="AQ375" t="n" vm="0">
            <v>2945289.84</v>
          </cell>
        </row>
        <row r="376">
          <cell r="AQ376" t="n" vm="0">
            <v>3556479.89</v>
          </cell>
        </row>
        <row r="377">
          <cell r="AQ377" t="n" vm="0">
            <v>1417080.88</v>
          </cell>
        </row>
        <row r="378">
          <cell r="AQ378" t="n" vm="0">
            <v>8903644.71</v>
          </cell>
        </row>
        <row r="768">
          <cell r="AQ768" t="n" vm="0">
            <v>3364542.49</v>
          </cell>
        </row>
        <row r="379">
          <cell r="AQ379" t="n" vm="0">
            <v>1264872.92</v>
          </cell>
        </row>
        <row r="380">
          <cell r="AQ380" t="n" vm="0">
            <v>1446869.31</v>
          </cell>
        </row>
        <row r="381">
          <cell r="AQ381" t="n" vm="0">
            <v>835020.07</v>
          </cell>
        </row>
        <row r="382">
          <cell r="AQ382" t="n" vm="0">
            <v>4553146.77</v>
          </cell>
        </row>
        <row r="772">
          <cell r="AQ772" t="n" vm="0">
            <v>14833057.1</v>
          </cell>
        </row>
        <row r="383">
          <cell r="AQ383" t="n" vm="0">
            <v>13286936.66</v>
          </cell>
        </row>
        <row r="773">
          <cell r="AQ773" t="n" vm="0">
            <v>7467855.2</v>
          </cell>
        </row>
        <row r="774">
          <cell r="AQ774" t="n" vm="0">
            <v>2168702.09</v>
          </cell>
        </row>
        <row r="389">
          <cell r="AQ389" t="n" vm="0">
            <v>25973388.67</v>
          </cell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C1348"/>
  <sheetViews>
    <sheetView showZeros="true" topLeftCell="A7" workbookViewId="0">
      <pane activePane="bottomRight" state="frozen" topLeftCell="E11" xSplit="4" ySplit="4"/>
    </sheetView>
  </sheetViews>
  <sheetFormatPr baseColWidth="8" customHeight="false" defaultColWidth="9.00000016916618" defaultRowHeight="15" zeroHeight="false"/>
  <cols>
    <col customWidth="true" max="1" min="1" outlineLevel="0" style="1" width="6.85546898194269"/>
    <col customWidth="true" max="2" min="2" outlineLevel="0" style="1" width="6.99999983083382"/>
    <col customWidth="true" max="3" min="3" outlineLevel="0" style="1" width="43.4257816365712"/>
    <col customWidth="true" max="4" min="4" outlineLevel="0" style="1" width="95.0000032141574"/>
    <col customWidth="true" max="5" min="5" outlineLevel="0" style="1" width="14.8554689819427"/>
    <col customWidth="true" max="6" min="6" outlineLevel="0" style="1" width="14.7109374563868"/>
    <col customWidth="true" max="7" min="7" outlineLevel="0" style="1" width="13.1406246325922"/>
    <col customWidth="true" max="8" min="8" outlineLevel="0" style="1" width="12.2851566656466"/>
    <col customWidth="true" max="9" min="9" outlineLevel="0" style="1" width="19.710937625553"/>
    <col customWidth="true" max="10" min="10" outlineLevel="0" style="1" width="18.5703123162961"/>
    <col customWidth="true" max="11" min="11" outlineLevel="0" style="1" width="15.4257809599064"/>
    <col customWidth="true" max="12" min="12" outlineLevel="0" style="1" width="16.4257818057373"/>
    <col customWidth="true" max="13" min="13" outlineLevel="0" style="1" width="23.140626324254"/>
    <col customWidth="true" max="14" min="14" outlineLevel="0" style="1" width="14.2851556506495"/>
    <col customWidth="true" max="15" min="15" outlineLevel="0" style="1" width="21.5703121471299"/>
    <col customWidth="true" max="16" min="16" outlineLevel="0" style="1" width="18.4257807907402"/>
    <col customWidth="true" max="17" min="17" outlineLevel="0" style="1" width="21.285156158148"/>
    <col customWidth="true" max="19" min="18" outlineLevel="0" style="1" width="24.8554679669456"/>
    <col customWidth="true" max="21" min="20" outlineLevel="0" style="1" width="19.570313162127"/>
    <col customWidth="true" max="22" min="22" outlineLevel="0" style="1" width="16.140624463426"/>
    <col customWidth="true" hidden="true" max="23" min="23" outlineLevel="0" style="1" width="20.2851566656466"/>
    <col customWidth="true" hidden="true" max="24" min="24" outlineLevel="0" style="1" width="21.1406246325922"/>
    <col customWidth="true" hidden="true" max="25" min="25" outlineLevel="0" style="2" width="19.8554691511089"/>
    <col customWidth="true" hidden="true" max="26" min="26" outlineLevel="0" style="2" width="20.4257811290726"/>
    <col customWidth="true" hidden="true" max="27" min="27" outlineLevel="0" style="2" width="16.140624463426"/>
    <col customWidth="true" hidden="true" max="28" min="28" outlineLevel="0" width="24.4257804524079"/>
    <col customWidth="true" hidden="true" max="29" min="29" outlineLevel="0" width="23.2851564964804"/>
    <col customWidth="true" hidden="true" max="30" min="30" outlineLevel="0" width="20.4257811290726"/>
    <col customWidth="true" hidden="true" max="31" min="31" outlineLevel="0" width="27.9999993233353"/>
    <col customWidth="true" hidden="true" max="32" min="32" outlineLevel="0" width="28.2851566656466"/>
    <col customWidth="true" hidden="true" max="33" min="33" outlineLevel="0" width="23.5703138387917"/>
    <col customWidth="true" hidden="true" max="35" min="34" outlineLevel="0" width="16.140624463426"/>
    <col customWidth="true" hidden="true" max="36" min="36" outlineLevel="0" width="25.8554674594471"/>
    <col customWidth="true" hidden="true" max="37" min="37" outlineLevel="0" width="22.1406254784231"/>
    <col customWidth="true" hidden="true" max="38" min="38" outlineLevel="0" width="20.8554686436103"/>
    <col customWidth="true" hidden="true" max="39" min="39" outlineLevel="0" width="21.5703121471299"/>
    <col customWidth="true" hidden="true" max="41" min="40" outlineLevel="0" width="21.8554681361118"/>
    <col customWidth="true" hidden="true" max="42" min="42" outlineLevel="0" width="18.9999998308338"/>
    <col customWidth="true" hidden="true" max="43" min="43" outlineLevel="0" width="21.4257806215741"/>
    <col customWidth="true" hidden="true" max="46" min="44" outlineLevel="0" width="16.140624463426"/>
    <col customWidth="true" hidden="true" max="48" min="47" outlineLevel="0" style="3" width="16.140624463426"/>
    <col customWidth="true" hidden="true" max="49" min="49" outlineLevel="0" width="16.140624463426"/>
    <col customWidth="true" hidden="true" max="50" min="50" outlineLevel="0" style="3" width="16.140624463426"/>
    <col customWidth="true" max="53" min="51" outlineLevel="0" width="16.140624463426"/>
    <col customWidth="true" max="54" min="54" outlineLevel="0" width="13.5703121471299"/>
    <col customWidth="true" max="55" min="55" outlineLevel="0" width="23.8554684744441"/>
  </cols>
  <sheetData>
    <row outlineLevel="0" r="1">
      <c r="U1" s="4" t="n"/>
      <c r="V1" s="4" t="s">
        <v>0</v>
      </c>
      <c r="W1" s="4" t="n"/>
      <c r="X1" s="4" t="n"/>
    </row>
    <row outlineLevel="0" r="2">
      <c r="M2" s="5" t="n"/>
      <c r="U2" s="4" t="n"/>
      <c r="V2" s="4" t="s">
        <v>1</v>
      </c>
      <c r="W2" s="4" t="n"/>
      <c r="X2" s="4" t="n"/>
    </row>
    <row ht="15.75" outlineLevel="0" r="4">
      <c r="D4" s="6" t="s">
        <v>2</v>
      </c>
      <c r="E4" s="7" t="n"/>
      <c r="L4" s="8" t="n"/>
    </row>
    <row outlineLevel="0" r="5">
      <c r="E5" s="7" t="n"/>
      <c r="L5" s="8" t="n"/>
    </row>
    <row outlineLevel="0" r="6">
      <c r="E6" s="7" t="n"/>
      <c r="L6" s="8" t="n"/>
    </row>
    <row customHeight="true" ht="15" outlineLevel="0" r="7">
      <c r="A7" s="9" t="s">
        <v>3</v>
      </c>
      <c r="B7" s="9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1" t="s">
        <v>10</v>
      </c>
      <c r="I7" s="12" t="s">
        <v>11</v>
      </c>
      <c r="J7" s="12" t="s">
        <v>12</v>
      </c>
      <c r="K7" s="13" t="s"/>
      <c r="L7" s="14" t="s">
        <v>13</v>
      </c>
      <c r="M7" s="15" t="s">
        <v>14</v>
      </c>
      <c r="N7" s="16" t="s"/>
      <c r="O7" s="17" t="s"/>
      <c r="P7" s="18" t="s"/>
      <c r="Q7" s="19" t="s"/>
      <c r="R7" s="20" t="s"/>
      <c r="S7" s="21" t="s"/>
      <c r="T7" s="15" t="s">
        <v>15</v>
      </c>
      <c r="U7" s="15" t="s">
        <v>16</v>
      </c>
      <c r="V7" s="22" t="s">
        <v>17</v>
      </c>
      <c r="W7" s="23" t="n"/>
      <c r="X7" s="23" t="n"/>
      <c r="Y7" s="23" t="n"/>
      <c r="Z7" s="23" t="n"/>
      <c r="AA7" s="24" t="n"/>
      <c r="AB7" s="25" t="s">
        <v>18</v>
      </c>
      <c r="AC7" s="15" t="s">
        <v>19</v>
      </c>
      <c r="AD7" s="26" t="s"/>
      <c r="AE7" s="27" t="s"/>
      <c r="AF7" s="28" t="s"/>
      <c r="AG7" s="29" t="s"/>
      <c r="AH7" s="30" t="s"/>
      <c r="AI7" s="31" t="s"/>
      <c r="AJ7" s="32" t="s"/>
      <c r="AK7" s="33" t="s"/>
      <c r="AL7" s="34" t="s"/>
      <c r="AM7" s="35" t="s"/>
      <c r="AN7" s="36" t="s"/>
      <c r="AO7" s="37" t="s"/>
      <c r="AP7" s="38" t="s"/>
      <c r="AQ7" s="39" t="s"/>
    </row>
    <row customHeight="true" ht="11.25" outlineLevel="0" r="8">
      <c r="A8" s="40" t="s"/>
      <c r="B8" s="41" t="s"/>
      <c r="C8" s="42" t="s"/>
      <c r="D8" s="43" t="s"/>
      <c r="E8" s="44" t="s"/>
      <c r="F8" s="45" t="s"/>
      <c r="G8" s="46" t="s"/>
      <c r="H8" s="47" t="s"/>
      <c r="I8" s="48" t="s"/>
      <c r="J8" s="12" t="s">
        <v>20</v>
      </c>
      <c r="K8" s="12" t="s">
        <v>21</v>
      </c>
      <c r="L8" s="49" t="s"/>
      <c r="M8" s="15" t="s">
        <v>22</v>
      </c>
      <c r="N8" s="15" t="s">
        <v>23</v>
      </c>
      <c r="O8" s="50" t="s"/>
      <c r="P8" s="51" t="s"/>
      <c r="Q8" s="52" t="s"/>
      <c r="R8" s="53" t="s"/>
      <c r="S8" s="54" t="s"/>
      <c r="T8" s="55" t="s"/>
      <c r="U8" s="56" t="s"/>
      <c r="V8" s="57" t="s"/>
      <c r="W8" s="58" t="n"/>
      <c r="X8" s="58" t="n"/>
      <c r="Y8" s="24" t="n"/>
      <c r="Z8" s="24" t="n"/>
      <c r="AA8" s="24" t="n"/>
      <c r="AB8" s="59" t="s"/>
      <c r="AC8" s="25" t="s">
        <v>24</v>
      </c>
      <c r="AD8" s="60" t="s"/>
      <c r="AE8" s="61" t="s"/>
      <c r="AF8" s="62" t="s"/>
      <c r="AG8" s="63" t="s"/>
      <c r="AH8" s="64" t="s"/>
      <c r="AI8" s="65" t="s"/>
      <c r="AJ8" s="25" t="s">
        <v>25</v>
      </c>
      <c r="AK8" s="25" t="s">
        <v>26</v>
      </c>
      <c r="AL8" s="25" t="s">
        <v>27</v>
      </c>
      <c r="AM8" s="25" t="s">
        <v>28</v>
      </c>
      <c r="AN8" s="25" t="s">
        <v>29</v>
      </c>
      <c r="AO8" s="25" t="s">
        <v>30</v>
      </c>
      <c r="AP8" s="25" t="s">
        <v>31</v>
      </c>
      <c r="AQ8" s="25" t="s">
        <v>32</v>
      </c>
      <c r="AW8" s="66" t="n"/>
    </row>
    <row customHeight="true" ht="102.75" outlineLevel="0" r="9">
      <c r="A9" s="67" t="s"/>
      <c r="B9" s="68" t="s"/>
      <c r="C9" s="69" t="s"/>
      <c r="D9" s="70" t="s"/>
      <c r="E9" s="71" t="s"/>
      <c r="F9" s="72" t="s"/>
      <c r="G9" s="73" t="s"/>
      <c r="H9" s="74" t="s"/>
      <c r="I9" s="75" t="s"/>
      <c r="J9" s="76" t="s"/>
      <c r="K9" s="77" t="s"/>
      <c r="L9" s="78" t="s"/>
      <c r="M9" s="79" t="s"/>
      <c r="N9" s="15" t="s">
        <v>33</v>
      </c>
      <c r="O9" s="15" t="s">
        <v>34</v>
      </c>
      <c r="P9" s="15" t="s">
        <v>35</v>
      </c>
      <c r="Q9" s="15" t="s">
        <v>36</v>
      </c>
      <c r="R9" s="15" t="s">
        <v>37</v>
      </c>
      <c r="S9" s="15" t="s">
        <v>38</v>
      </c>
      <c r="T9" s="80" t="s"/>
      <c r="U9" s="81" t="s"/>
      <c r="V9" s="82" t="s"/>
      <c r="W9" s="83" t="n"/>
      <c r="X9" s="83" t="n"/>
      <c r="Y9" s="24" t="n"/>
      <c r="Z9" s="24" t="s">
        <v>39</v>
      </c>
      <c r="AA9" s="24" t="s">
        <v>40</v>
      </c>
      <c r="AB9" s="84" t="s"/>
      <c r="AC9" s="25" t="s">
        <v>41</v>
      </c>
      <c r="AD9" s="25" t="s">
        <v>42</v>
      </c>
      <c r="AE9" s="25" t="s">
        <v>43</v>
      </c>
      <c r="AF9" s="25" t="s">
        <v>44</v>
      </c>
      <c r="AG9" s="25" t="s">
        <v>45</v>
      </c>
      <c r="AH9" s="25" t="s">
        <v>46</v>
      </c>
      <c r="AI9" s="25" t="s">
        <v>47</v>
      </c>
      <c r="AJ9" s="85" t="s"/>
      <c r="AK9" s="86" t="s"/>
      <c r="AL9" s="87" t="s"/>
      <c r="AM9" s="88" t="s"/>
      <c r="AN9" s="89" t="s"/>
      <c r="AO9" s="90" t="s"/>
      <c r="AP9" s="91" t="s"/>
      <c r="AQ9" s="92" t="s"/>
      <c r="AZ9" s="66" t="n"/>
    </row>
    <row ht="15.75" outlineLevel="0" r="10">
      <c r="A10" s="93" t="s"/>
      <c r="B10" s="94" t="s"/>
      <c r="C10" s="95" t="s"/>
      <c r="D10" s="96" t="s"/>
      <c r="E10" s="97" t="s"/>
      <c r="F10" s="98" t="s"/>
      <c r="G10" s="99" t="s"/>
      <c r="H10" s="100" t="s"/>
      <c r="I10" s="101" t="s">
        <v>48</v>
      </c>
      <c r="J10" s="101" t="s">
        <v>49</v>
      </c>
      <c r="K10" s="101" t="s">
        <v>50</v>
      </c>
      <c r="L10" s="102" t="s">
        <v>51</v>
      </c>
      <c r="M10" s="103" t="s">
        <v>52</v>
      </c>
      <c r="N10" s="103" t="s">
        <v>53</v>
      </c>
      <c r="O10" s="103" t="n"/>
      <c r="P10" s="103" t="s">
        <v>54</v>
      </c>
      <c r="Q10" s="103" t="s">
        <v>55</v>
      </c>
      <c r="R10" s="103" t="s">
        <v>56</v>
      </c>
      <c r="S10" s="103" t="n"/>
      <c r="T10" s="103" t="s">
        <v>57</v>
      </c>
      <c r="U10" s="103" t="s">
        <v>58</v>
      </c>
      <c r="V10" s="104" t="s"/>
      <c r="W10" s="105" t="n"/>
      <c r="X10" s="105" t="n"/>
      <c r="Y10" s="24" t="n"/>
      <c r="Z10" s="24" t="n"/>
      <c r="AA10" s="24" t="n"/>
      <c r="AB10" s="106" t="n"/>
    </row>
    <row customFormat="true" customHeight="true" ht="20.25" outlineLevel="0" r="11" s="107">
      <c r="A11" s="108" t="n"/>
      <c r="B11" s="108" t="n"/>
      <c r="C11" s="108" t="n"/>
      <c r="D11" s="109" t="s">
        <v>59</v>
      </c>
      <c r="E11" s="109" t="n"/>
      <c r="F11" s="109" t="n"/>
      <c r="G11" s="109" t="n"/>
      <c r="H11" s="109" t="n"/>
      <c r="I11" s="110" t="n">
        <f aca="false" ca="false" dt2D="false" dtr="false" t="normal">SUM(I12:I113)</f>
        <v>346511.85000000015</v>
      </c>
      <c r="J11" s="110" t="n">
        <f aca="false" ca="false" dt2D="false" dtr="false" t="normal">SUM(J12:J113)</f>
        <v>286225.07000000007</v>
      </c>
      <c r="K11" s="110" t="n">
        <f aca="false" ca="false" dt2D="false" dtr="false" t="normal">SUM(K12:K113)</f>
        <v>15811.510000000002</v>
      </c>
      <c r="L11" s="110" t="n">
        <f aca="false" ca="false" dt2D="false" dtr="false" t="normal">SUM(L12:L113)</f>
        <v>12491</v>
      </c>
      <c r="M11" s="110" t="n">
        <f aca="false" ca="false" dt2D="false" dtr="false" t="normal">SUM(M12:M113)</f>
        <v>733697313.9900001</v>
      </c>
      <c r="N11" s="110" t="n">
        <f aca="false" ca="false" dt2D="false" dtr="false" t="normal">SUM(N12:N113)</f>
        <v>0</v>
      </c>
      <c r="O11" s="110" t="n">
        <f aca="false" ca="false" dt2D="false" dtr="false" t="normal">SUM(O12:O113)</f>
        <v>0</v>
      </c>
      <c r="P11" s="110" t="n">
        <f aca="false" ca="false" dt2D="false" dtr="false" t="normal">SUM(P12:P113)</f>
        <v>3106710</v>
      </c>
      <c r="Q11" s="110" t="n">
        <f aca="false" ca="false" dt2D="false" dtr="false" t="normal">SUM(Q12:Q113)</f>
        <v>83600037.21999998</v>
      </c>
      <c r="R11" s="110" t="n">
        <f aca="false" ca="false" dt2D="false" dtr="false" t="normal">SUM(R12:R113)</f>
        <v>487378347.9699998</v>
      </c>
      <c r="S11" s="110" t="n">
        <f aca="false" ca="false" dt2D="false" dtr="false" t="normal">SUM(S12:S113)</f>
        <v>159612218.8</v>
      </c>
      <c r="T11" s="110" t="n"/>
      <c r="U11" s="110" t="n"/>
      <c r="V11" s="111" t="n"/>
      <c r="W11" s="111" t="n"/>
      <c r="X11" s="111" t="n"/>
      <c r="Y11" s="112" t="n"/>
      <c r="Z11" s="112" t="n"/>
      <c r="AA11" s="112" t="n"/>
      <c r="AB11" s="110" t="n">
        <f aca="false" ca="false" dt2D="false" dtr="false" t="normal">SUM(AB12:AB113)</f>
        <v>733697313.9942304</v>
      </c>
      <c r="AC11" s="110" t="n">
        <f aca="false" ca="false" dt2D="false" dtr="false" t="normal">SUM(AC12:AC113)</f>
        <v>199502948.64999998</v>
      </c>
      <c r="AD11" s="110" t="n">
        <f aca="false" ca="false" dt2D="false" dtr="false" t="normal">SUM(AD12:AD113)</f>
        <v>89852886.59</v>
      </c>
      <c r="AE11" s="110" t="n">
        <f aca="false" ca="false" dt2D="false" dtr="false" t="normal">SUM(AE12:AE113)</f>
        <v>56395488.96999999</v>
      </c>
      <c r="AF11" s="110" t="n">
        <f aca="false" ca="false" dt2D="false" dtr="false" t="normal">SUM(AF12:AF113)</f>
        <v>40445239.24</v>
      </c>
      <c r="AG11" s="110" t="n">
        <f aca="false" ca="false" dt2D="false" dtr="false" t="normal">SUM(AG12:AG113)</f>
        <v>23996069.400000002</v>
      </c>
      <c r="AH11" s="110" t="n">
        <f aca="false" ca="false" dt2D="false" dtr="false" t="normal">SUM(AH12:AH113)</f>
        <v>0</v>
      </c>
      <c r="AI11" s="110" t="n">
        <f aca="false" ca="false" dt2D="false" dtr="false" t="normal">SUM(AI12:AI113)</f>
        <v>0</v>
      </c>
      <c r="AJ11" s="110" t="n">
        <f aca="false" ca="false" dt2D="false" dtr="false" t="normal">SUM(AJ12:AJ113)</f>
        <v>8024927.1</v>
      </c>
      <c r="AK11" s="110" t="n">
        <f aca="false" ca="false" dt2D="false" dtr="false" t="normal">SUM(AK12:AK113)</f>
        <v>119873353.63999999</v>
      </c>
      <c r="AL11" s="110" t="n">
        <f aca="false" ca="false" dt2D="false" dtr="false" t="normal">SUM(AL12:AL113)</f>
        <v>73790352.09</v>
      </c>
      <c r="AM11" s="110" t="n">
        <f aca="false" ca="false" dt2D="false" dtr="false" t="normal">SUM(AM12:AM113)</f>
        <v>86912711.71000001</v>
      </c>
      <c r="AN11" s="110" t="n">
        <f aca="false" ca="false" dt2D="false" dtr="false" t="normal">SUM(AN12:AN113)</f>
        <v>29749844.53</v>
      </c>
      <c r="AO11" s="110" t="n">
        <f aca="false" ca="false" dt2D="false" dtr="false" t="normal">SUM(AO12:AO113)</f>
        <v>3960158.2142302007</v>
      </c>
      <c r="AP11" s="110" t="n">
        <f aca="false" ca="false" dt2D="false" dtr="false" t="normal">SUM(AP12:AP113)</f>
        <v>744000</v>
      </c>
      <c r="AQ11" s="110" t="n">
        <f aca="false" ca="false" dt2D="false" dtr="false" t="normal">SUM(AQ12:AQ113)</f>
        <v>449333.86</v>
      </c>
      <c r="AR11" s="113" t="n"/>
      <c r="AS11" s="113" t="n"/>
      <c r="AT11" s="113" t="n"/>
      <c r="AU11" s="114" t="n"/>
      <c r="AV11" s="114" t="n"/>
      <c r="AX11" s="114" t="n"/>
    </row>
    <row ht="15.75" outlineLevel="0" r="12">
      <c r="A12" s="115" t="n">
        <v>1</v>
      </c>
      <c r="B12" s="115" t="n">
        <v>1</v>
      </c>
      <c r="C12" s="116" t="s">
        <v>60</v>
      </c>
      <c r="D12" s="116" t="s">
        <v>61</v>
      </c>
      <c r="E12" s="117" t="n">
        <v>1991</v>
      </c>
      <c r="F12" s="118" t="s">
        <v>62</v>
      </c>
      <c r="G12" s="118" t="n">
        <v>5</v>
      </c>
      <c r="H12" s="118" t="n">
        <v>5</v>
      </c>
      <c r="I12" s="118" t="n">
        <v>11474.2</v>
      </c>
      <c r="J12" s="118" t="n">
        <v>7084.2</v>
      </c>
      <c r="K12" s="119" t="n">
        <v>82.6</v>
      </c>
      <c r="L12" s="117" t="n">
        <v>178</v>
      </c>
      <c r="M12" s="120" t="n">
        <f aca="false" ca="false" dt2D="false" dtr="false" t="normal">SUM(N12:S12)</f>
        <v>14771841.55</v>
      </c>
      <c r="N12" s="120" t="n"/>
      <c r="O12" s="120" t="n"/>
      <c r="P12" s="120" t="n"/>
      <c r="Q12" s="120" t="n">
        <v>854051.81</v>
      </c>
      <c r="R12" s="120" t="n">
        <v>13917789.74</v>
      </c>
      <c r="S12" s="120" t="n"/>
      <c r="T12" s="120" t="n">
        <v>2077.99822914089</v>
      </c>
      <c r="U12" s="120" t="n">
        <v>1176.283020064</v>
      </c>
      <c r="V12" s="118" t="n">
        <v>2025</v>
      </c>
      <c r="W12" s="105" t="n"/>
      <c r="X12" s="121" t="n">
        <f aca="false" ca="false" dt2D="false" dtr="false" t="normal">AA12-R12</f>
        <v>13446975.15</v>
      </c>
      <c r="Y12" s="122" t="n"/>
      <c r="Z12" s="123" t="n">
        <v>939818.2896</v>
      </c>
      <c r="AA12" s="123" t="n">
        <v>27364764.89</v>
      </c>
      <c r="AB12" s="124" t="n">
        <f aca="false" ca="true" dt2D="false" dtr="false" t="normal">SUBTOTAL(9, AC12:AQ12)</f>
        <v>14771841.549999999</v>
      </c>
      <c r="AC12" s="124" t="n">
        <v>0</v>
      </c>
      <c r="AD12" s="124" t="n">
        <v>0</v>
      </c>
      <c r="AE12" s="124" t="n">
        <v>0</v>
      </c>
      <c r="AF12" s="124" t="n">
        <v>0</v>
      </c>
      <c r="AG12" s="124" t="n">
        <v>0</v>
      </c>
      <c r="AH12" s="124" t="n"/>
      <c r="AI12" s="124" t="n"/>
      <c r="AJ12" s="124" t="n">
        <v>0</v>
      </c>
      <c r="AK12" s="124" t="n">
        <v>0</v>
      </c>
      <c r="AL12" s="124" t="n">
        <v>14405926.62</v>
      </c>
      <c r="AM12" s="124" t="n">
        <v>0</v>
      </c>
      <c r="AN12" s="124" t="n">
        <v>0</v>
      </c>
      <c r="AO12" s="124" t="n">
        <v>341914.93</v>
      </c>
      <c r="AP12" s="124" t="n">
        <v>24000</v>
      </c>
      <c r="AQ12" s="124" t="n"/>
    </row>
    <row ht="15.75" outlineLevel="0" r="13">
      <c r="A13" s="115" t="n">
        <f aca="false" ca="false" dt2D="false" dtr="false" t="normal">A12+1</f>
        <v>2</v>
      </c>
      <c r="B13" s="115" t="n">
        <f aca="false" ca="false" dt2D="false" dtr="false" t="normal">B12+1</f>
        <v>2</v>
      </c>
      <c r="C13" s="116" t="s">
        <v>60</v>
      </c>
      <c r="D13" s="116" t="s">
        <v>63</v>
      </c>
      <c r="E13" s="117" t="n">
        <v>1997</v>
      </c>
      <c r="F13" s="118" t="s">
        <v>62</v>
      </c>
      <c r="G13" s="118" t="n">
        <v>3</v>
      </c>
      <c r="H13" s="118" t="n">
        <v>3</v>
      </c>
      <c r="I13" s="118" t="n">
        <v>2554.7</v>
      </c>
      <c r="J13" s="118" t="n">
        <v>1158.4</v>
      </c>
      <c r="K13" s="119" t="n">
        <v>157.9</v>
      </c>
      <c r="L13" s="117" t="n">
        <v>40</v>
      </c>
      <c r="M13" s="120" t="n">
        <f aca="false" ca="false" dt2D="false" dtr="false" t="normal">SUM(N13:S13)</f>
        <v>18884780.16</v>
      </c>
      <c r="N13" s="120" t="n"/>
      <c r="O13" s="120" t="n"/>
      <c r="P13" s="120" t="n"/>
      <c r="Q13" s="120" t="n"/>
      <c r="R13" s="120" t="n">
        <v>2925756.27</v>
      </c>
      <c r="S13" s="120" t="n">
        <v>15959023.89</v>
      </c>
      <c r="T13" s="120" t="n">
        <v>7543.5478082504</v>
      </c>
      <c r="U13" s="120" t="n">
        <v>7543.5478082504</v>
      </c>
      <c r="V13" s="118" t="n">
        <v>2025</v>
      </c>
      <c r="W13" s="105" t="n"/>
      <c r="X13" s="121" t="n">
        <f aca="false" ca="false" dt2D="false" dtr="false" t="normal">AA13-R13</f>
        <v>0</v>
      </c>
      <c r="Y13" s="122" t="n"/>
      <c r="Z13" s="123" t="n">
        <v>191102.1306</v>
      </c>
      <c r="AA13" s="123" t="n">
        <v>2925756.27</v>
      </c>
      <c r="AB13" s="124" t="n">
        <f aca="false" ca="true" dt2D="false" dtr="false" t="normal">SUBTOTAL(9, AC13:AQ13)</f>
        <v>18884780.159999996</v>
      </c>
      <c r="AC13" s="124" t="n">
        <v>2320624.28</v>
      </c>
      <c r="AD13" s="124" t="n">
        <v>1208886.87</v>
      </c>
      <c r="AE13" s="124" t="n"/>
      <c r="AF13" s="124" t="n"/>
      <c r="AG13" s="124" t="n">
        <v>0</v>
      </c>
      <c r="AH13" s="124" t="n"/>
      <c r="AI13" s="124" t="n"/>
      <c r="AJ13" s="124" t="n">
        <v>0</v>
      </c>
      <c r="AK13" s="124" t="n">
        <v>4272787.71</v>
      </c>
      <c r="AL13" s="124" t="n">
        <v>4924704.85</v>
      </c>
      <c r="AM13" s="124" t="n">
        <v>5939807.05</v>
      </c>
      <c r="AN13" s="124" t="n"/>
      <c r="AO13" s="124" t="n"/>
      <c r="AP13" s="124" t="n"/>
      <c r="AQ13" s="124" t="n">
        <v>217969.4</v>
      </c>
    </row>
    <row ht="15.75" outlineLevel="0" r="14">
      <c r="A14" s="115" t="n">
        <f aca="false" ca="false" dt2D="false" dtr="false" t="normal">A13+1</f>
        <v>3</v>
      </c>
      <c r="B14" s="115" t="n">
        <f aca="false" ca="false" dt2D="false" dtr="false" t="normal">B13+1</f>
        <v>3</v>
      </c>
      <c r="C14" s="116" t="s">
        <v>64</v>
      </c>
      <c r="D14" s="116" t="s">
        <v>65</v>
      </c>
      <c r="E14" s="117" t="n">
        <v>1990</v>
      </c>
      <c r="F14" s="118" t="s">
        <v>62</v>
      </c>
      <c r="G14" s="118" t="n">
        <v>5</v>
      </c>
      <c r="H14" s="118" t="n">
        <v>6</v>
      </c>
      <c r="I14" s="118" t="n">
        <v>5208.7</v>
      </c>
      <c r="J14" s="118" t="n">
        <v>4621.34</v>
      </c>
      <c r="K14" s="119" t="n">
        <v>0</v>
      </c>
      <c r="L14" s="117" t="n">
        <v>183</v>
      </c>
      <c r="M14" s="120" t="n">
        <f aca="false" ca="false" dt2D="false" dtr="false" t="normal">SUM(N14:S14)</f>
        <v>16766703.96</v>
      </c>
      <c r="N14" s="120" t="n"/>
      <c r="O14" s="120" t="n"/>
      <c r="P14" s="120" t="n"/>
      <c r="Q14" s="120" t="n">
        <v>544440.07</v>
      </c>
      <c r="R14" s="120" t="n">
        <v>16222263.89</v>
      </c>
      <c r="S14" s="120" t="n"/>
      <c r="T14" s="120" t="n">
        <v>7126.22820861775</v>
      </c>
      <c r="U14" s="120" t="n">
        <v>1181.283020064</v>
      </c>
      <c r="V14" s="118" t="n">
        <v>2025</v>
      </c>
      <c r="W14" s="58" t="n"/>
      <c r="X14" s="121" t="n">
        <f aca="false" ca="false" dt2D="false" dtr="false" t="normal">AA14-R14</f>
        <v>137119.58399999887</v>
      </c>
      <c r="Y14" s="122" t="n"/>
      <c r="Z14" s="123" t="n">
        <v>599119.76028</v>
      </c>
      <c r="AA14" s="123" t="n">
        <v>16359383.474</v>
      </c>
      <c r="AB14" s="124" t="n">
        <f aca="false" ca="true" dt2D="false" dtr="false" t="normal">SUBTOTAL(9, AC14:AQ14)</f>
        <v>16766703.959999999</v>
      </c>
      <c r="AC14" s="124" t="n">
        <v>6755517.92</v>
      </c>
      <c r="AD14" s="124" t="n">
        <v>5827642.53</v>
      </c>
      <c r="AE14" s="124" t="n"/>
      <c r="AF14" s="124" t="n">
        <v>4050089.45</v>
      </c>
      <c r="AG14" s="124" t="n">
        <v>0</v>
      </c>
      <c r="AH14" s="124" t="n"/>
      <c r="AI14" s="124" t="n"/>
      <c r="AJ14" s="124" t="n">
        <v>0</v>
      </c>
      <c r="AK14" s="124" t="n">
        <v>0</v>
      </c>
      <c r="AL14" s="124" t="n">
        <v>0</v>
      </c>
      <c r="AM14" s="124" t="n">
        <v>0</v>
      </c>
      <c r="AN14" s="124" t="n"/>
      <c r="AO14" s="124" t="n">
        <v>109454.06</v>
      </c>
      <c r="AP14" s="124" t="n">
        <v>24000</v>
      </c>
      <c r="AQ14" s="124" t="n"/>
    </row>
    <row ht="15.75" outlineLevel="0" r="15">
      <c r="A15" s="115" t="n">
        <f aca="false" ca="false" dt2D="false" dtr="false" t="normal">A14+1</f>
        <v>4</v>
      </c>
      <c r="B15" s="115" t="n">
        <f aca="false" ca="false" dt2D="false" dtr="false" t="normal">B14+1</f>
        <v>4</v>
      </c>
      <c r="C15" s="116" t="s">
        <v>66</v>
      </c>
      <c r="D15" s="116" t="s">
        <v>67</v>
      </c>
      <c r="E15" s="117" t="n">
        <v>1992</v>
      </c>
      <c r="F15" s="118" t="s">
        <v>62</v>
      </c>
      <c r="G15" s="118" t="n">
        <v>9</v>
      </c>
      <c r="H15" s="118" t="n">
        <v>1</v>
      </c>
      <c r="I15" s="118" t="n">
        <v>2875.6</v>
      </c>
      <c r="J15" s="118" t="n">
        <v>2204.5</v>
      </c>
      <c r="K15" s="119" t="n">
        <v>292.8</v>
      </c>
      <c r="L15" s="117" t="n">
        <v>65</v>
      </c>
      <c r="M15" s="120" t="n">
        <f aca="false" ca="false" dt2D="false" dtr="false" t="normal">SUM(N15:S15)</f>
        <v>7668023.680000001</v>
      </c>
      <c r="N15" s="120" t="n"/>
      <c r="O15" s="120" t="n"/>
      <c r="P15" s="120" t="n"/>
      <c r="Q15" s="120" t="n">
        <v>422868.86</v>
      </c>
      <c r="R15" s="120" t="n">
        <v>7245154.82</v>
      </c>
      <c r="S15" s="120" t="n"/>
      <c r="T15" s="120" t="n">
        <v>3446.02235929589</v>
      </c>
      <c r="U15" s="120" t="n">
        <v>1198.283020064</v>
      </c>
      <c r="V15" s="118" t="n">
        <v>2025</v>
      </c>
      <c r="W15" s="105" t="n"/>
      <c r="X15" s="121" t="n">
        <f aca="false" ca="false" dt2D="false" dtr="false" t="normal">AA15-R15</f>
        <v>8743196.18</v>
      </c>
      <c r="Y15" s="122" t="n"/>
      <c r="Z15" s="123" t="n">
        <v>465262.1982</v>
      </c>
      <c r="AA15" s="123" t="n">
        <v>15988351</v>
      </c>
      <c r="AB15" s="124" t="n">
        <f aca="false" ca="true" dt2D="false" dtr="false" t="normal">SUBTOTAL(9, AC15:AQ15)</f>
        <v>7668023.680000001</v>
      </c>
      <c r="AC15" s="124" t="n">
        <v>7568788.15</v>
      </c>
      <c r="AD15" s="124" t="n">
        <v>0</v>
      </c>
      <c r="AE15" s="124" t="n">
        <v>0</v>
      </c>
      <c r="AF15" s="124" t="n">
        <v>0</v>
      </c>
      <c r="AG15" s="124" t="n">
        <v>0</v>
      </c>
      <c r="AH15" s="124" t="n"/>
      <c r="AI15" s="124" t="n"/>
      <c r="AJ15" s="124" t="n">
        <v>0</v>
      </c>
      <c r="AK15" s="124" t="n">
        <v>0</v>
      </c>
      <c r="AL15" s="124" t="n">
        <v>0</v>
      </c>
      <c r="AM15" s="124" t="n">
        <v>0</v>
      </c>
      <c r="AN15" s="124" t="n">
        <v>0</v>
      </c>
      <c r="AO15" s="124" t="n">
        <v>75235.53</v>
      </c>
      <c r="AP15" s="124" t="n">
        <v>24000</v>
      </c>
      <c r="AQ15" s="124" t="n"/>
    </row>
    <row ht="15.75" outlineLevel="0" r="16">
      <c r="A16" s="115" t="n">
        <f aca="false" ca="false" dt2D="false" dtr="false" t="normal">A15+1</f>
        <v>5</v>
      </c>
      <c r="B16" s="115" t="n">
        <f aca="false" ca="false" dt2D="false" dtr="false" t="normal">B15+1</f>
        <v>5</v>
      </c>
      <c r="C16" s="116" t="s">
        <v>66</v>
      </c>
      <c r="D16" s="116" t="s">
        <v>68</v>
      </c>
      <c r="E16" s="117" t="n">
        <v>1987</v>
      </c>
      <c r="F16" s="118" t="s">
        <v>62</v>
      </c>
      <c r="G16" s="118" t="n">
        <v>5</v>
      </c>
      <c r="H16" s="118" t="n">
        <v>4</v>
      </c>
      <c r="I16" s="118" t="n">
        <v>5812.1</v>
      </c>
      <c r="J16" s="118" t="n">
        <v>4766.5</v>
      </c>
      <c r="K16" s="119" t="n">
        <v>87</v>
      </c>
      <c r="L16" s="117" t="n">
        <v>201</v>
      </c>
      <c r="M16" s="120" t="n">
        <f aca="false" ca="false" dt2D="false" dtr="false" t="normal">SUM(N16:S16)</f>
        <v>10004903.51</v>
      </c>
      <c r="N16" s="120" t="n"/>
      <c r="O16" s="120" t="n"/>
      <c r="P16" s="120" t="n"/>
      <c r="Q16" s="120" t="n">
        <v>1007322.43</v>
      </c>
      <c r="R16" s="120" t="n">
        <v>8997581.08</v>
      </c>
      <c r="S16" s="120" t="n"/>
      <c r="T16" s="120" t="n">
        <v>7227.38217010749</v>
      </c>
      <c r="U16" s="120" t="n">
        <v>1201.283020064</v>
      </c>
      <c r="V16" s="118" t="n">
        <v>2025</v>
      </c>
      <c r="W16" s="105" t="n"/>
      <c r="X16" s="121" t="n">
        <f aca="false" ca="false" dt2D="false" dtr="false" t="normal">AA16-R16</f>
        <v>13607857.520000001</v>
      </c>
      <c r="Y16" s="125" t="n">
        <v>2820894.2</v>
      </c>
      <c r="Z16" s="123" t="n">
        <v>640487.427</v>
      </c>
      <c r="AA16" s="123" t="n">
        <v>22605438.6</v>
      </c>
      <c r="AB16" s="124" t="n">
        <f aca="false" ca="true" dt2D="false" dtr="false" t="normal">SUBTOTAL(9, AC16:AQ16)</f>
        <v>10004903.51</v>
      </c>
      <c r="AC16" s="124" t="n">
        <v>0</v>
      </c>
      <c r="AD16" s="124" t="n">
        <v>0</v>
      </c>
      <c r="AE16" s="124" t="n">
        <v>0</v>
      </c>
      <c r="AF16" s="124" t="n">
        <v>0</v>
      </c>
      <c r="AG16" s="124" t="n">
        <v>0</v>
      </c>
      <c r="AH16" s="124" t="n"/>
      <c r="AI16" s="124" t="n"/>
      <c r="AJ16" s="124" t="n">
        <v>0</v>
      </c>
      <c r="AK16" s="124" t="n">
        <v>0</v>
      </c>
      <c r="AL16" s="124" t="n">
        <v>9755981.03</v>
      </c>
      <c r="AM16" s="124" t="n"/>
      <c r="AN16" s="124" t="n">
        <v>0</v>
      </c>
      <c r="AO16" s="124" t="n">
        <v>224922.48</v>
      </c>
      <c r="AP16" s="124" t="n">
        <v>24000</v>
      </c>
      <c r="AQ16" s="124" t="n"/>
    </row>
    <row ht="15.75" outlineLevel="0" r="17">
      <c r="A17" s="115" t="n">
        <f aca="false" ca="false" dt2D="false" dtr="false" t="normal">A16+1</f>
        <v>6</v>
      </c>
      <c r="B17" s="115" t="n">
        <f aca="false" ca="false" dt2D="false" dtr="false" t="normal">B16+1</f>
        <v>6</v>
      </c>
      <c r="C17" s="116" t="s">
        <v>66</v>
      </c>
      <c r="D17" s="116" t="s">
        <v>74</v>
      </c>
      <c r="E17" s="117" t="n">
        <v>1994</v>
      </c>
      <c r="F17" s="118" t="s">
        <v>62</v>
      </c>
      <c r="G17" s="118" t="n">
        <v>10</v>
      </c>
      <c r="H17" s="118" t="n">
        <v>1</v>
      </c>
      <c r="I17" s="118" t="n">
        <v>3265.2</v>
      </c>
      <c r="J17" s="118" t="n">
        <v>2810.5</v>
      </c>
      <c r="K17" s="119" t="n">
        <v>0</v>
      </c>
      <c r="L17" s="117" t="n">
        <v>90</v>
      </c>
      <c r="M17" s="120" t="n">
        <f aca="false" ca="false" dt2D="false" dtr="false" t="normal">SUM(N17:S17)</f>
        <v>2622854.51</v>
      </c>
      <c r="N17" s="120" t="n"/>
      <c r="O17" s="120" t="n"/>
      <c r="P17" s="120" t="n"/>
      <c r="Q17" s="120" t="n">
        <v>786856.35</v>
      </c>
      <c r="R17" s="120" t="n">
        <v>1835998.16</v>
      </c>
      <c r="S17" s="120" t="n">
        <v>0</v>
      </c>
      <c r="T17" s="120" t="n">
        <v>1190.671234272</v>
      </c>
      <c r="U17" s="120" t="n">
        <v>1207.283020064</v>
      </c>
      <c r="V17" s="118" t="n">
        <v>2025</v>
      </c>
      <c r="W17" s="105" t="n"/>
      <c r="X17" s="121" t="n">
        <f aca="false" ca="false" dt2D="false" dtr="false" t="normal">AA17-R17</f>
        <v>10942522.72</v>
      </c>
      <c r="Y17" s="122" t="n"/>
      <c r="Z17" s="123" t="n">
        <v>484187.319</v>
      </c>
      <c r="AA17" s="123" t="n">
        <v>12778520.88</v>
      </c>
      <c r="AB17" s="124" t="n">
        <f aca="false" ca="true" dt2D="false" dtr="false" t="normal">SUBTOTAL(9, AC17:AQ17)</f>
        <v>2622854.51</v>
      </c>
      <c r="AC17" s="124" t="n">
        <v>0</v>
      </c>
      <c r="AD17" s="124" t="n">
        <v>0</v>
      </c>
      <c r="AE17" s="124" t="n">
        <v>0</v>
      </c>
      <c r="AF17" s="124" t="n">
        <v>0</v>
      </c>
      <c r="AG17" s="124" t="n">
        <v>0</v>
      </c>
      <c r="AH17" s="124" t="n"/>
      <c r="AI17" s="124" t="n"/>
      <c r="AJ17" s="124" t="n">
        <v>0</v>
      </c>
      <c r="AK17" s="124" t="n">
        <v>2622854.51</v>
      </c>
      <c r="AL17" s="124" t="n">
        <v>0</v>
      </c>
      <c r="AM17" s="124" t="n">
        <v>0</v>
      </c>
      <c r="AN17" s="124" t="n">
        <v>0</v>
      </c>
      <c r="AO17" s="124" t="n"/>
      <c r="AP17" s="124" t="n"/>
      <c r="AQ17" s="124" t="n"/>
    </row>
    <row ht="15.75" outlineLevel="0" r="18">
      <c r="A18" s="115" t="n">
        <f aca="false" ca="false" dt2D="false" dtr="false" t="normal">A17+1</f>
        <v>7</v>
      </c>
      <c r="B18" s="115" t="n">
        <f aca="false" ca="false" dt2D="false" dtr="false" t="normal">B17+1</f>
        <v>7</v>
      </c>
      <c r="C18" s="116" t="s">
        <v>66</v>
      </c>
      <c r="D18" s="116" t="s">
        <v>75</v>
      </c>
      <c r="E18" s="117" t="n">
        <v>1989</v>
      </c>
      <c r="F18" s="118" t="s">
        <v>62</v>
      </c>
      <c r="G18" s="118" t="n">
        <v>10</v>
      </c>
      <c r="H18" s="118" t="n">
        <v>1</v>
      </c>
      <c r="I18" s="118" t="n">
        <v>3562.9</v>
      </c>
      <c r="J18" s="118" t="n">
        <v>3068</v>
      </c>
      <c r="K18" s="119" t="n">
        <v>0</v>
      </c>
      <c r="L18" s="117" t="n">
        <v>120</v>
      </c>
      <c r="M18" s="120" t="n">
        <f aca="false" ca="false" dt2D="false" dtr="false" t="normal">SUM(N18:S18)</f>
        <v>6301307.6</v>
      </c>
      <c r="N18" s="120" t="n"/>
      <c r="O18" s="120" t="n"/>
      <c r="P18" s="120" t="n"/>
      <c r="Q18" s="120" t="n">
        <v>1451467.63</v>
      </c>
      <c r="R18" s="120" t="n">
        <v>4849839.97</v>
      </c>
      <c r="S18" s="120" t="n">
        <v>0</v>
      </c>
      <c r="T18" s="120" t="n">
        <v>4712.02335049937</v>
      </c>
      <c r="U18" s="120" t="n">
        <v>1208.283020064</v>
      </c>
      <c r="V18" s="118" t="n">
        <v>2025</v>
      </c>
      <c r="W18" s="58" t="n"/>
      <c r="X18" s="121" t="n">
        <f aca="false" ca="false" dt2D="false" dtr="false" t="normal">AA18-R18</f>
        <v>13804827.23</v>
      </c>
      <c r="Y18" s="125" t="n">
        <v>468663.01</v>
      </c>
      <c r="Z18" s="123" t="n">
        <v>528548.904</v>
      </c>
      <c r="AA18" s="123" t="n">
        <v>18654667.2</v>
      </c>
      <c r="AB18" s="124" t="n">
        <f aca="false" ca="true" dt2D="false" dtr="false" t="normal">SUBTOTAL(9, AC18:AQ18)</f>
        <v>6301307.600000001</v>
      </c>
      <c r="AC18" s="124" t="n"/>
      <c r="AD18" s="124" t="n">
        <v>3725677.85</v>
      </c>
      <c r="AE18" s="124" t="n">
        <v>0</v>
      </c>
      <c r="AF18" s="124" t="n">
        <v>0</v>
      </c>
      <c r="AG18" s="124" t="n">
        <v>0</v>
      </c>
      <c r="AH18" s="124" t="n"/>
      <c r="AI18" s="124" t="n">
        <v>0</v>
      </c>
      <c r="AJ18" s="124" t="n"/>
      <c r="AK18" s="124" t="n">
        <v>2460076.97</v>
      </c>
      <c r="AL18" s="124" t="n"/>
      <c r="AM18" s="124" t="n">
        <v>0</v>
      </c>
      <c r="AN18" s="124" t="n">
        <v>0</v>
      </c>
      <c r="AO18" s="124" t="n">
        <v>91552.78</v>
      </c>
      <c r="AP18" s="124" t="n">
        <v>24000</v>
      </c>
      <c r="AQ18" s="124" t="n"/>
    </row>
    <row ht="15.75" outlineLevel="0" r="19">
      <c r="A19" s="115" t="n">
        <f aca="false" ca="false" dt2D="false" dtr="false" t="normal">A18+1</f>
        <v>8</v>
      </c>
      <c r="B19" s="115" t="n">
        <f aca="false" ca="false" dt2D="false" dtr="false" t="normal">B18+1</f>
        <v>8</v>
      </c>
      <c r="C19" s="116" t="s">
        <v>66</v>
      </c>
      <c r="D19" s="116" t="s">
        <v>76</v>
      </c>
      <c r="E19" s="117" t="n">
        <v>1990</v>
      </c>
      <c r="F19" s="118" t="s">
        <v>62</v>
      </c>
      <c r="G19" s="118" t="n">
        <v>9</v>
      </c>
      <c r="H19" s="118" t="n">
        <v>2</v>
      </c>
      <c r="I19" s="118" t="n">
        <v>9044.7</v>
      </c>
      <c r="J19" s="118" t="n">
        <v>7731.7</v>
      </c>
      <c r="K19" s="119" t="n">
        <v>0</v>
      </c>
      <c r="L19" s="117" t="n">
        <v>294</v>
      </c>
      <c r="M19" s="120" t="n">
        <f aca="false" ca="false" dt2D="false" dtr="false" t="normal">SUM(N19:S19)</f>
        <v>4022669.56</v>
      </c>
      <c r="N19" s="120" t="n"/>
      <c r="O19" s="120" t="n"/>
      <c r="P19" s="120" t="n"/>
      <c r="Q19" s="120" t="n">
        <v>1210552.27</v>
      </c>
      <c r="R19" s="120" t="n">
        <v>2812117.29</v>
      </c>
      <c r="S19" s="120" t="n"/>
      <c r="T19" s="120" t="n">
        <v>635.890939165021</v>
      </c>
      <c r="U19" s="120" t="n">
        <v>635.890939165021</v>
      </c>
      <c r="V19" s="118" t="n">
        <v>2025</v>
      </c>
      <c r="W19" s="105" t="n"/>
      <c r="X19" s="121" t="n">
        <f aca="false" ca="false" dt2D="false" dtr="false" t="normal">AA19-R19</f>
        <v>33175920.25</v>
      </c>
      <c r="Y19" s="122" t="n"/>
      <c r="Z19" s="123" t="n">
        <v>1332001.8126</v>
      </c>
      <c r="AA19" s="123" t="n">
        <v>35988037.54</v>
      </c>
      <c r="AB19" s="124" t="n">
        <f aca="false" ca="true" dt2D="false" dtr="false" t="normal">SUBTOTAL(9, AC19:AQ19)</f>
        <v>4022669.56</v>
      </c>
      <c r="AC19" s="124" t="n"/>
      <c r="AD19" s="124" t="n"/>
      <c r="AE19" s="124" t="n"/>
      <c r="AF19" s="124" t="n"/>
      <c r="AG19" s="124" t="n">
        <v>0</v>
      </c>
      <c r="AH19" s="124" t="n"/>
      <c r="AI19" s="124" t="n"/>
      <c r="AJ19" s="124" t="n">
        <v>0</v>
      </c>
      <c r="AK19" s="124" t="n">
        <v>0</v>
      </c>
      <c r="AL19" s="124" t="n">
        <v>3968655.74</v>
      </c>
      <c r="AM19" s="124" t="n">
        <v>0</v>
      </c>
      <c r="AN19" s="124" t="n">
        <v>0</v>
      </c>
      <c r="AO19" s="124" t="n"/>
      <c r="AP19" s="124" t="n"/>
      <c r="AQ19" s="124" t="n">
        <v>54013.82</v>
      </c>
    </row>
    <row ht="15.75" outlineLevel="0" r="20">
      <c r="A20" s="115" t="n">
        <f aca="false" ca="false" dt2D="false" dtr="false" t="normal">A19+1</f>
        <v>9</v>
      </c>
      <c r="B20" s="115" t="n">
        <f aca="false" ca="false" dt2D="false" dtr="false" t="normal">B19+1</f>
        <v>9</v>
      </c>
      <c r="C20" s="116" t="s">
        <v>66</v>
      </c>
      <c r="D20" s="116" t="s">
        <v>77</v>
      </c>
      <c r="E20" s="117" t="n">
        <v>1989</v>
      </c>
      <c r="F20" s="118" t="s">
        <v>62</v>
      </c>
      <c r="G20" s="118" t="n">
        <v>5</v>
      </c>
      <c r="H20" s="118" t="n">
        <v>4</v>
      </c>
      <c r="I20" s="118" t="n">
        <v>5827.1</v>
      </c>
      <c r="J20" s="118" t="n">
        <v>4877.5</v>
      </c>
      <c r="K20" s="119" t="n">
        <v>0</v>
      </c>
      <c r="L20" s="117" t="n">
        <v>218</v>
      </c>
      <c r="M20" s="120" t="n">
        <f aca="false" ca="false" dt2D="false" dtr="false" t="normal">SUM(N20:S20)</f>
        <v>7989891.39</v>
      </c>
      <c r="N20" s="120" t="n"/>
      <c r="O20" s="120" t="n"/>
      <c r="P20" s="120" t="n"/>
      <c r="Q20" s="120" t="n"/>
      <c r="R20" s="120" t="n">
        <v>7989891.39</v>
      </c>
      <c r="S20" s="120" t="n"/>
      <c r="T20" s="120" t="n">
        <v>2662.17214587269</v>
      </c>
      <c r="U20" s="120" t="n">
        <v>1209.283020064</v>
      </c>
      <c r="V20" s="118" t="n">
        <v>2025</v>
      </c>
      <c r="W20" s="105" t="n"/>
      <c r="X20" s="121" t="n">
        <f aca="false" ca="false" dt2D="false" dtr="false" t="normal">AA20-R20</f>
        <v>11727822.649999999</v>
      </c>
      <c r="Y20" s="122" t="n"/>
      <c r="Z20" s="123" t="n">
        <v>632328.855</v>
      </c>
      <c r="AA20" s="123" t="n">
        <v>19717714.04</v>
      </c>
      <c r="AB20" s="124" t="n">
        <f aca="false" ca="true" dt2D="false" dtr="false" t="normal">SUBTOTAL(9, AC20:AQ20)</f>
        <v>7989891.39</v>
      </c>
      <c r="AC20" s="124" t="n"/>
      <c r="AD20" s="124" t="n">
        <v>7852851.42</v>
      </c>
      <c r="AE20" s="124" t="n">
        <v>0</v>
      </c>
      <c r="AF20" s="124" t="n"/>
      <c r="AG20" s="124" t="n">
        <v>0</v>
      </c>
      <c r="AH20" s="124" t="n"/>
      <c r="AI20" s="124" t="n"/>
      <c r="AJ20" s="124" t="n">
        <v>0</v>
      </c>
      <c r="AK20" s="124" t="n">
        <v>0</v>
      </c>
      <c r="AL20" s="124" t="n">
        <v>0</v>
      </c>
      <c r="AM20" s="124" t="n">
        <v>0</v>
      </c>
      <c r="AN20" s="124" t="n">
        <v>0</v>
      </c>
      <c r="AO20" s="124" t="n">
        <v>113039.97</v>
      </c>
      <c r="AP20" s="124" t="n">
        <v>24000</v>
      </c>
      <c r="AQ20" s="124" t="n"/>
    </row>
    <row ht="15.75" outlineLevel="0" r="21">
      <c r="A21" s="115" t="n">
        <f aca="false" ca="false" dt2D="false" dtr="false" t="normal">A20+1</f>
        <v>10</v>
      </c>
      <c r="B21" s="115" t="n">
        <f aca="false" ca="false" dt2D="false" dtr="false" t="normal">B20+1</f>
        <v>10</v>
      </c>
      <c r="C21" s="116" t="s">
        <v>66</v>
      </c>
      <c r="D21" s="116" t="s">
        <v>78</v>
      </c>
      <c r="E21" s="117" t="n">
        <v>1995</v>
      </c>
      <c r="F21" s="118" t="s">
        <v>62</v>
      </c>
      <c r="G21" s="118" t="n">
        <v>10</v>
      </c>
      <c r="H21" s="118" t="n">
        <v>1</v>
      </c>
      <c r="I21" s="118" t="n">
        <v>3279.6</v>
      </c>
      <c r="J21" s="118" t="n">
        <v>2806.4</v>
      </c>
      <c r="K21" s="119" t="n">
        <v>0</v>
      </c>
      <c r="L21" s="117" t="n">
        <v>105</v>
      </c>
      <c r="M21" s="120" t="n">
        <f aca="false" ca="false" dt2D="false" dtr="false" t="normal">SUM(N21:S21)</f>
        <v>19281360.68</v>
      </c>
      <c r="N21" s="120" t="n"/>
      <c r="O21" s="120" t="n"/>
      <c r="P21" s="120" t="n"/>
      <c r="Q21" s="120" t="n">
        <v>439398.05</v>
      </c>
      <c r="R21" s="120" t="n">
        <v>8814748.43</v>
      </c>
      <c r="S21" s="120" t="n">
        <v>10027214.2</v>
      </c>
      <c r="T21" s="120" t="n">
        <v>7020.7400896081</v>
      </c>
      <c r="U21" s="120" t="n">
        <v>7020.7400896081</v>
      </c>
      <c r="V21" s="118" t="n">
        <v>2025</v>
      </c>
      <c r="W21" s="105" t="n"/>
      <c r="X21" s="121" t="n">
        <f aca="false" ca="false" dt2D="false" dtr="false" t="normal">AA21-R21</f>
        <v>0</v>
      </c>
      <c r="Y21" s="122" t="n"/>
      <c r="Z21" s="123" t="n">
        <v>483480.9792</v>
      </c>
      <c r="AA21" s="123" t="n">
        <v>8814748.43</v>
      </c>
      <c r="AB21" s="124" t="n">
        <f aca="false" ca="true" dt2D="false" dtr="false" t="normal">SUBTOTAL(9, AC21:AQ21)</f>
        <v>19281360.68</v>
      </c>
      <c r="AC21" s="124" t="n">
        <v>0</v>
      </c>
      <c r="AD21" s="124" t="n">
        <v>0</v>
      </c>
      <c r="AE21" s="124" t="n">
        <v>0</v>
      </c>
      <c r="AF21" s="124" t="n">
        <v>0</v>
      </c>
      <c r="AG21" s="124" t="n">
        <v>0</v>
      </c>
      <c r="AH21" s="124" t="n"/>
      <c r="AI21" s="124" t="n"/>
      <c r="AJ21" s="124" t="n">
        <v>0</v>
      </c>
      <c r="AK21" s="124" t="n">
        <v>0</v>
      </c>
      <c r="AL21" s="124" t="n">
        <v>0</v>
      </c>
      <c r="AM21" s="124" t="n">
        <v>19281360.68</v>
      </c>
      <c r="AN21" s="124" t="n">
        <v>0</v>
      </c>
      <c r="AO21" s="124" t="n"/>
      <c r="AP21" s="124" t="n"/>
      <c r="AQ21" s="124" t="n"/>
    </row>
    <row ht="15.75" outlineLevel="0" r="22">
      <c r="A22" s="115" t="n">
        <f aca="false" ca="false" dt2D="false" dtr="false" t="normal">A21+1</f>
        <v>11</v>
      </c>
      <c r="B22" s="115" t="n">
        <f aca="false" ca="false" dt2D="false" dtr="false" t="normal">B21+1</f>
        <v>11</v>
      </c>
      <c r="C22" s="116" t="s">
        <v>66</v>
      </c>
      <c r="D22" s="116" t="s">
        <v>81</v>
      </c>
      <c r="E22" s="117" t="n">
        <v>1986</v>
      </c>
      <c r="F22" s="118" t="s">
        <v>62</v>
      </c>
      <c r="G22" s="118" t="n">
        <v>5</v>
      </c>
      <c r="H22" s="118" t="n">
        <v>4</v>
      </c>
      <c r="I22" s="118" t="n">
        <v>3396.9</v>
      </c>
      <c r="J22" s="118" t="n">
        <v>3059.2</v>
      </c>
      <c r="K22" s="119" t="n">
        <v>0</v>
      </c>
      <c r="L22" s="117" t="n">
        <v>122</v>
      </c>
      <c r="M22" s="120" t="n">
        <f aca="false" ca="false" dt2D="false" dtr="false" t="normal">SUM(N22:S22)</f>
        <v>4980531.98</v>
      </c>
      <c r="N22" s="120" t="n"/>
      <c r="O22" s="120" t="n"/>
      <c r="P22" s="120" t="n"/>
      <c r="Q22" s="120" t="n"/>
      <c r="R22" s="120" t="n">
        <v>4980531.98</v>
      </c>
      <c r="S22" s="120" t="n"/>
      <c r="T22" s="120" t="n">
        <v>5861.05648931689</v>
      </c>
      <c r="U22" s="120" t="n">
        <v>1220.283020064</v>
      </c>
      <c r="V22" s="118" t="n">
        <v>2025</v>
      </c>
      <c r="W22" s="105" t="n"/>
      <c r="X22" s="121" t="n">
        <f aca="false" ca="false" dt2D="false" dtr="false" t="normal">AA22-R22</f>
        <v>8444497.41</v>
      </c>
      <c r="Y22" s="122" t="n"/>
      <c r="Z22" s="123" t="n">
        <v>396600.8064</v>
      </c>
      <c r="AA22" s="123" t="n">
        <v>13425029.39</v>
      </c>
      <c r="AB22" s="124" t="n">
        <f aca="false" ca="true" dt2D="false" dtr="false" t="normal">SUBTOTAL(9, AC22:AQ22)</f>
        <v>4980531.9799999995</v>
      </c>
      <c r="AC22" s="124" t="n"/>
      <c r="AD22" s="124" t="n">
        <v>4925359.93</v>
      </c>
      <c r="AE22" s="124" t="n"/>
      <c r="AF22" s="124" t="n">
        <v>0</v>
      </c>
      <c r="AG22" s="124" t="n">
        <v>0</v>
      </c>
      <c r="AH22" s="124" t="n"/>
      <c r="AI22" s="124" t="n"/>
      <c r="AJ22" s="124" t="n">
        <v>0</v>
      </c>
      <c r="AK22" s="124" t="n">
        <v>0</v>
      </c>
      <c r="AL22" s="124" t="n">
        <v>0</v>
      </c>
      <c r="AM22" s="124" t="n">
        <v>0</v>
      </c>
      <c r="AN22" s="124" t="n">
        <v>0</v>
      </c>
      <c r="AO22" s="124" t="n">
        <v>31172.05</v>
      </c>
      <c r="AP22" s="124" t="n">
        <v>24000</v>
      </c>
      <c r="AQ22" s="124" t="n"/>
    </row>
    <row ht="15.75" outlineLevel="0" r="23">
      <c r="A23" s="115" t="n">
        <f aca="false" ca="false" dt2D="false" dtr="false" t="normal">A22+1</f>
        <v>12</v>
      </c>
      <c r="B23" s="115" t="n">
        <f aca="false" ca="false" dt2D="false" dtr="false" t="normal">B22+1</f>
        <v>12</v>
      </c>
      <c r="C23" s="116" t="s">
        <v>66</v>
      </c>
      <c r="D23" s="116" t="s">
        <v>84</v>
      </c>
      <c r="E23" s="117" t="n">
        <v>1985</v>
      </c>
      <c r="F23" s="118" t="s">
        <v>62</v>
      </c>
      <c r="G23" s="118" t="n">
        <v>5</v>
      </c>
      <c r="H23" s="118" t="n">
        <v>4</v>
      </c>
      <c r="I23" s="118" t="n">
        <v>5739.1</v>
      </c>
      <c r="J23" s="118" t="n">
        <v>4751.1</v>
      </c>
      <c r="K23" s="119" t="n">
        <v>96</v>
      </c>
      <c r="L23" s="117" t="n">
        <v>191</v>
      </c>
      <c r="M23" s="120" t="n">
        <f aca="false" ca="false" dt2D="false" dtr="false" t="normal">SUM(N23:S23)</f>
        <v>6056403.529999999</v>
      </c>
      <c r="N23" s="120" t="n"/>
      <c r="O23" s="120" t="n"/>
      <c r="P23" s="120" t="n"/>
      <c r="Q23" s="120" t="n">
        <v>1152640.76</v>
      </c>
      <c r="R23" s="120" t="n">
        <v>4903762.77</v>
      </c>
      <c r="S23" s="120" t="n"/>
      <c r="T23" s="120" t="n">
        <v>1025.04487891189</v>
      </c>
      <c r="U23" s="120" t="n">
        <v>1216.283020064</v>
      </c>
      <c r="V23" s="118" t="n">
        <v>2025</v>
      </c>
      <c r="W23" s="105" t="n"/>
      <c r="X23" s="121" t="n">
        <f aca="false" ca="false" dt2D="false" dtr="false" t="normal">AA23-R23</f>
        <v>17713539.990000002</v>
      </c>
      <c r="Y23" s="130" t="n">
        <v>570294.15</v>
      </c>
      <c r="Z23" s="123" t="n">
        <v>640823.5782</v>
      </c>
      <c r="AA23" s="123" t="n">
        <v>22617302.76</v>
      </c>
      <c r="AB23" s="124" t="n">
        <f aca="false" ca="true" dt2D="false" dtr="false" t="normal">SUBTOTAL(9, AC23:AQ23)</f>
        <v>6056403.53</v>
      </c>
      <c r="AC23" s="124" t="n">
        <v>0</v>
      </c>
      <c r="AD23" s="124" t="n">
        <v>0</v>
      </c>
      <c r="AE23" s="124" t="n">
        <v>5975267.73</v>
      </c>
      <c r="AF23" s="124" t="n">
        <v>0</v>
      </c>
      <c r="AG23" s="124" t="n">
        <v>0</v>
      </c>
      <c r="AH23" s="124" t="n"/>
      <c r="AI23" s="124" t="n"/>
      <c r="AJ23" s="124" t="n">
        <v>0</v>
      </c>
      <c r="AK23" s="124" t="n">
        <v>0</v>
      </c>
      <c r="AL23" s="124" t="n">
        <v>0</v>
      </c>
      <c r="AM23" s="124" t="n">
        <v>0</v>
      </c>
      <c r="AN23" s="124" t="n">
        <v>0</v>
      </c>
      <c r="AO23" s="124" t="n">
        <v>57135.8</v>
      </c>
      <c r="AP23" s="124" t="n">
        <v>24000</v>
      </c>
      <c r="AQ23" s="124" t="n"/>
    </row>
    <row ht="15.75" outlineLevel="0" r="24">
      <c r="A24" s="115" t="n">
        <f aca="false" ca="false" dt2D="false" dtr="false" t="normal">A23+1</f>
        <v>13</v>
      </c>
      <c r="B24" s="115" t="n">
        <f aca="false" ca="false" dt2D="false" dtr="false" t="normal">B23+1</f>
        <v>13</v>
      </c>
      <c r="C24" s="116" t="s">
        <v>66</v>
      </c>
      <c r="D24" s="116" t="s">
        <v>86</v>
      </c>
      <c r="E24" s="117" t="n">
        <v>1986</v>
      </c>
      <c r="F24" s="118" t="s">
        <v>62</v>
      </c>
      <c r="G24" s="118" t="n">
        <v>5</v>
      </c>
      <c r="H24" s="118" t="n">
        <v>3</v>
      </c>
      <c r="I24" s="118" t="n">
        <v>4418.7</v>
      </c>
      <c r="J24" s="118" t="n">
        <v>3551.6</v>
      </c>
      <c r="K24" s="119" t="n">
        <v>167.4</v>
      </c>
      <c r="L24" s="117" t="n">
        <v>164</v>
      </c>
      <c r="M24" s="120" t="n">
        <f aca="false" ca="false" dt2D="false" dtr="false" t="normal">SUM(N24:S24)</f>
        <v>7679337.79</v>
      </c>
      <c r="N24" s="120" t="n"/>
      <c r="O24" s="120" t="n"/>
      <c r="P24" s="120" t="n"/>
      <c r="Q24" s="120" t="n">
        <v>2025639.12</v>
      </c>
      <c r="R24" s="120" t="n">
        <v>5653698.67</v>
      </c>
      <c r="S24" s="120" t="n"/>
      <c r="T24" s="120" t="n">
        <v>2150.86341622238</v>
      </c>
      <c r="U24" s="120" t="n">
        <v>1217.283020064</v>
      </c>
      <c r="V24" s="118" t="n">
        <v>2025</v>
      </c>
      <c r="W24" s="105" t="n"/>
      <c r="X24" s="121" t="n">
        <f aca="false" ca="false" dt2D="false" dtr="false" t="normal">AA24-R24</f>
        <v>12128310.53</v>
      </c>
      <c r="Y24" s="131" t="n">
        <v>1567782.34</v>
      </c>
      <c r="Z24" s="123" t="n">
        <v>503823.594</v>
      </c>
      <c r="AA24" s="123" t="n">
        <v>17782009.2</v>
      </c>
      <c r="AB24" s="124" t="n">
        <f aca="false" ca="true" dt2D="false" dtr="false" t="normal">SUBTOTAL(9, AC24:AQ24)</f>
        <v>7679337.789999999</v>
      </c>
      <c r="AC24" s="124" t="n">
        <v>0</v>
      </c>
      <c r="AD24" s="124" t="n">
        <v>0</v>
      </c>
      <c r="AE24" s="124" t="n">
        <v>0</v>
      </c>
      <c r="AF24" s="124" t="n">
        <v>0</v>
      </c>
      <c r="AG24" s="124" t="n">
        <v>0</v>
      </c>
      <c r="AH24" s="124" t="n"/>
      <c r="AI24" s="124" t="n"/>
      <c r="AJ24" s="124" t="n">
        <v>0</v>
      </c>
      <c r="AK24" s="124" t="n">
        <v>0</v>
      </c>
      <c r="AL24" s="124" t="n">
        <v>7475531.77</v>
      </c>
      <c r="AM24" s="124" t="n">
        <v>0</v>
      </c>
      <c r="AN24" s="124" t="n">
        <v>0</v>
      </c>
      <c r="AO24" s="124" t="n">
        <v>179806.02</v>
      </c>
      <c r="AP24" s="124" t="n">
        <v>24000</v>
      </c>
      <c r="AQ24" s="124" t="n"/>
    </row>
    <row ht="15.75" outlineLevel="0" r="25">
      <c r="A25" s="115" t="n">
        <f aca="false" ca="false" dt2D="false" dtr="false" t="normal">A24+1</f>
        <v>14</v>
      </c>
      <c r="B25" s="115" t="n">
        <f aca="false" ca="false" dt2D="false" dtr="false" t="normal">B24+1</f>
        <v>14</v>
      </c>
      <c r="C25" s="116" t="s">
        <v>66</v>
      </c>
      <c r="D25" s="116" t="s">
        <v>88</v>
      </c>
      <c r="E25" s="117" t="n">
        <v>1985</v>
      </c>
      <c r="F25" s="118" t="s">
        <v>62</v>
      </c>
      <c r="G25" s="118" t="n">
        <v>5</v>
      </c>
      <c r="H25" s="118" t="n">
        <v>3</v>
      </c>
      <c r="I25" s="118" t="n">
        <v>6741.3</v>
      </c>
      <c r="J25" s="118" t="n">
        <v>3901.9</v>
      </c>
      <c r="K25" s="119" t="n">
        <v>698.1</v>
      </c>
      <c r="L25" s="117" t="n">
        <v>305</v>
      </c>
      <c r="M25" s="120" t="n">
        <f aca="false" ca="false" dt2D="false" dtr="false" t="normal">SUM(N25:S25)</f>
        <v>9536453.33</v>
      </c>
      <c r="N25" s="120" t="n"/>
      <c r="O25" s="120" t="n"/>
      <c r="P25" s="120" t="n"/>
      <c r="Q25" s="120" t="n">
        <v>1973886.88</v>
      </c>
      <c r="R25" s="120" t="n">
        <v>7562566.45</v>
      </c>
      <c r="S25" s="120" t="n"/>
      <c r="T25" s="120" t="n">
        <v>2421.54418876474</v>
      </c>
      <c r="U25" s="120" t="n">
        <v>1218.283020064</v>
      </c>
      <c r="V25" s="118" t="n">
        <v>2025</v>
      </c>
      <c r="W25" s="105" t="n"/>
      <c r="X25" s="121" t="n">
        <f aca="false" ca="false" dt2D="false" dtr="false" t="normal">AA25-R25</f>
        <v>16676906.75</v>
      </c>
      <c r="Y25" s="131" t="n">
        <v>1349717.72</v>
      </c>
      <c r="Z25" s="123" t="n">
        <v>686785.074</v>
      </c>
      <c r="AA25" s="123" t="n">
        <v>24239473.2</v>
      </c>
      <c r="AB25" s="124" t="n">
        <f aca="false" ca="true" dt2D="false" dtr="false" t="normal">SUBTOTAL(9, AC25:AQ25)</f>
        <v>9536453.33</v>
      </c>
      <c r="AC25" s="124" t="n">
        <v>0</v>
      </c>
      <c r="AD25" s="124" t="n">
        <v>0</v>
      </c>
      <c r="AE25" s="124" t="n">
        <v>0</v>
      </c>
      <c r="AF25" s="124" t="n">
        <v>0</v>
      </c>
      <c r="AG25" s="124" t="n">
        <v>0</v>
      </c>
      <c r="AH25" s="124" t="n"/>
      <c r="AI25" s="124" t="n"/>
      <c r="AJ25" s="124" t="n">
        <v>0</v>
      </c>
      <c r="AK25" s="124" t="n">
        <v>0</v>
      </c>
      <c r="AL25" s="124" t="n">
        <v>9246422.73</v>
      </c>
      <c r="AM25" s="124" t="n">
        <v>0</v>
      </c>
      <c r="AN25" s="124" t="n">
        <v>0</v>
      </c>
      <c r="AO25" s="124" t="n">
        <v>266030.6</v>
      </c>
      <c r="AP25" s="124" t="n">
        <v>24000</v>
      </c>
      <c r="AQ25" s="124" t="n"/>
    </row>
    <row ht="15.75" outlineLevel="0" r="26">
      <c r="A26" s="115" t="n">
        <f aca="false" ca="false" dt2D="false" dtr="false" t="normal">A25+1</f>
        <v>15</v>
      </c>
      <c r="B26" s="115" t="n">
        <f aca="false" ca="false" dt2D="false" dtr="false" t="normal">B25+1</f>
        <v>15</v>
      </c>
      <c r="C26" s="116" t="s">
        <v>66</v>
      </c>
      <c r="D26" s="116" t="s">
        <v>91</v>
      </c>
      <c r="E26" s="117" t="n">
        <v>1995</v>
      </c>
      <c r="F26" s="118" t="s">
        <v>62</v>
      </c>
      <c r="G26" s="118" t="n">
        <v>10</v>
      </c>
      <c r="H26" s="118" t="n">
        <v>1</v>
      </c>
      <c r="I26" s="118" t="n">
        <v>3274.9</v>
      </c>
      <c r="J26" s="118" t="n">
        <v>3274.9</v>
      </c>
      <c r="K26" s="119" t="n">
        <v>0</v>
      </c>
      <c r="L26" s="117" t="n">
        <v>107</v>
      </c>
      <c r="M26" s="120" t="n">
        <f aca="false" ca="false" dt2D="false" dtr="false" t="normal">SUM(N26:S26)</f>
        <v>6516218</v>
      </c>
      <c r="N26" s="120" t="n"/>
      <c r="O26" s="120" t="n"/>
      <c r="P26" s="120" t="n"/>
      <c r="Q26" s="120" t="n">
        <v>1530938.1</v>
      </c>
      <c r="R26" s="120" t="n">
        <v>4985279.9</v>
      </c>
      <c r="S26" s="120" t="n"/>
      <c r="T26" s="120" t="n">
        <v>2458.6706249324</v>
      </c>
      <c r="U26" s="120" t="n">
        <v>2458.6706249324</v>
      </c>
      <c r="V26" s="118" t="n">
        <v>2025</v>
      </c>
      <c r="W26" s="105" t="n"/>
      <c r="X26" s="121" t="n">
        <f aca="false" ca="false" dt2D="false" dtr="false" t="normal">AA26-R26</f>
        <v>12634546.319999998</v>
      </c>
      <c r="Y26" s="122" t="n"/>
      <c r="Z26" s="123" t="n">
        <v>564193.2222</v>
      </c>
      <c r="AA26" s="123" t="n">
        <v>17619826.22</v>
      </c>
      <c r="AB26" s="124" t="n">
        <f aca="false" ca="true" dt2D="false" dtr="false" t="normal">SUBTOTAL(9, AC26:AQ26)</f>
        <v>6516218</v>
      </c>
      <c r="AC26" s="124" t="n">
        <v>6483838.38</v>
      </c>
      <c r="AD26" s="124" t="n">
        <v>0</v>
      </c>
      <c r="AE26" s="124" t="n">
        <v>0</v>
      </c>
      <c r="AF26" s="124" t="n"/>
      <c r="AG26" s="124" t="n">
        <v>0</v>
      </c>
      <c r="AH26" s="124" t="n"/>
      <c r="AI26" s="124" t="n"/>
      <c r="AJ26" s="124" t="n">
        <v>0</v>
      </c>
      <c r="AK26" s="124" t="n">
        <v>0</v>
      </c>
      <c r="AL26" s="124" t="n"/>
      <c r="AM26" s="124" t="n">
        <v>0</v>
      </c>
      <c r="AN26" s="124" t="n">
        <v>0</v>
      </c>
      <c r="AO26" s="124" t="n"/>
      <c r="AP26" s="124" t="n"/>
      <c r="AQ26" s="124" t="n">
        <v>32379.62</v>
      </c>
    </row>
    <row ht="15.75" outlineLevel="0" r="27">
      <c r="A27" s="115" t="n">
        <f aca="false" ca="false" dt2D="false" dtr="false" t="normal">A26+1</f>
        <v>16</v>
      </c>
      <c r="B27" s="115" t="n">
        <f aca="false" ca="false" dt2D="false" dtr="false" t="normal">B26+1</f>
        <v>16</v>
      </c>
      <c r="C27" s="116" t="s">
        <v>66</v>
      </c>
      <c r="D27" s="116" t="s">
        <v>92</v>
      </c>
      <c r="E27" s="117" t="n">
        <v>1980</v>
      </c>
      <c r="F27" s="118" t="s">
        <v>62</v>
      </c>
      <c r="G27" s="118" t="n">
        <v>4</v>
      </c>
      <c r="H27" s="118" t="n">
        <v>3</v>
      </c>
      <c r="I27" s="118" t="n">
        <v>5123.6</v>
      </c>
      <c r="J27" s="118" t="n">
        <v>3336.1</v>
      </c>
      <c r="K27" s="119" t="n">
        <v>937.6</v>
      </c>
      <c r="L27" s="117" t="n">
        <v>153</v>
      </c>
      <c r="M27" s="120" t="n">
        <f aca="false" ca="false" dt2D="false" dtr="false" t="normal">SUM(N27:S27)</f>
        <v>23437456.3</v>
      </c>
      <c r="N27" s="120" t="n"/>
      <c r="O27" s="120" t="n"/>
      <c r="P27" s="120" t="n"/>
      <c r="Q27" s="120" t="n">
        <v>3287784.44</v>
      </c>
      <c r="R27" s="120" t="n">
        <v>20149671.86</v>
      </c>
      <c r="S27" s="120" t="n"/>
      <c r="T27" s="120" t="n">
        <v>2880.07018562525</v>
      </c>
      <c r="U27" s="120" t="n">
        <v>1221.283020064</v>
      </c>
      <c r="V27" s="118" t="n">
        <v>2025</v>
      </c>
      <c r="W27" s="105" t="n"/>
      <c r="X27" s="121" t="n">
        <f aca="false" ca="false" dt2D="false" dtr="false" t="normal">AA27-R27</f>
        <v>3691777.0600000024</v>
      </c>
      <c r="Y27" s="125" t="n">
        <v>2673841.19</v>
      </c>
      <c r="Z27" s="123" t="n">
        <v>675507.7194</v>
      </c>
      <c r="AA27" s="123" t="n">
        <v>23841448.92</v>
      </c>
      <c r="AB27" s="124" t="n">
        <f aca="false" ca="true" dt2D="false" dtr="false" t="normal">SUBTOTAL(9, AC27:AQ27)</f>
        <v>23437456.3</v>
      </c>
      <c r="AC27" s="124" t="n">
        <v>0</v>
      </c>
      <c r="AD27" s="124" t="n">
        <v>0</v>
      </c>
      <c r="AE27" s="124" t="n">
        <v>0</v>
      </c>
      <c r="AF27" s="124" t="n">
        <v>0</v>
      </c>
      <c r="AG27" s="124" t="n">
        <v>0</v>
      </c>
      <c r="AH27" s="124" t="n"/>
      <c r="AI27" s="124" t="n"/>
      <c r="AJ27" s="124" t="n">
        <v>0</v>
      </c>
      <c r="AK27" s="124" t="n">
        <v>0</v>
      </c>
      <c r="AL27" s="124" t="n">
        <v>0</v>
      </c>
      <c r="AM27" s="124" t="n">
        <v>23188520.37</v>
      </c>
      <c r="AN27" s="124" t="n">
        <v>0</v>
      </c>
      <c r="AO27" s="124" t="n">
        <v>224935.93</v>
      </c>
      <c r="AP27" s="124" t="n">
        <v>24000</v>
      </c>
      <c r="AQ27" s="124" t="n"/>
    </row>
    <row ht="15.75" outlineLevel="0" r="28">
      <c r="A28" s="115" t="n">
        <f aca="false" ca="false" dt2D="false" dtr="false" t="normal">A27+1</f>
        <v>17</v>
      </c>
      <c r="B28" s="115" t="n">
        <f aca="false" ca="false" dt2D="false" dtr="false" t="normal">B27+1</f>
        <v>17</v>
      </c>
      <c r="C28" s="116" t="s">
        <v>66</v>
      </c>
      <c r="D28" s="116" t="s">
        <v>95</v>
      </c>
      <c r="E28" s="117" t="n">
        <v>1979</v>
      </c>
      <c r="F28" s="118" t="s">
        <v>62</v>
      </c>
      <c r="G28" s="118" t="n">
        <v>5</v>
      </c>
      <c r="H28" s="118" t="n">
        <v>4</v>
      </c>
      <c r="I28" s="118" t="n">
        <v>4063.4</v>
      </c>
      <c r="J28" s="118" t="n">
        <v>3700.2</v>
      </c>
      <c r="K28" s="119" t="n">
        <v>117.2</v>
      </c>
      <c r="L28" s="117" t="n">
        <v>192</v>
      </c>
      <c r="M28" s="120" t="n">
        <f aca="false" ca="false" dt2D="false" dtr="false" t="normal">SUM(N28:S28)</f>
        <v>9248464.34</v>
      </c>
      <c r="N28" s="120" t="n"/>
      <c r="O28" s="120" t="n"/>
      <c r="P28" s="120" t="n"/>
      <c r="Q28" s="120" t="n">
        <v>463535.23</v>
      </c>
      <c r="R28" s="120" t="n">
        <v>8784929.11</v>
      </c>
      <c r="S28" s="120" t="n"/>
      <c r="T28" s="120" t="n">
        <v>3776.05893061532</v>
      </c>
      <c r="U28" s="120" t="n">
        <v>1222.283020064</v>
      </c>
      <c r="V28" s="118" t="n">
        <v>2025</v>
      </c>
      <c r="W28" s="105" t="n"/>
      <c r="X28" s="121" t="n">
        <f aca="false" ca="false" dt2D="false" dtr="false" t="normal">AA28-R28</f>
        <v>5765379.630000001</v>
      </c>
      <c r="Y28" s="122" t="n"/>
      <c r="Z28" s="123" t="n">
        <v>510077.4588</v>
      </c>
      <c r="AA28" s="123" t="n">
        <v>14550308.74</v>
      </c>
      <c r="AB28" s="124" t="n">
        <f aca="false" ca="true" dt2D="false" dtr="false" t="normal">SUBTOTAL(9, AC28:AQ28)</f>
        <v>9248464.34</v>
      </c>
      <c r="AC28" s="124" t="n">
        <v>0</v>
      </c>
      <c r="AD28" s="124" t="n">
        <v>0</v>
      </c>
      <c r="AE28" s="124" t="n">
        <v>0</v>
      </c>
      <c r="AF28" s="124" t="n">
        <v>0</v>
      </c>
      <c r="AG28" s="124" t="n">
        <v>0</v>
      </c>
      <c r="AH28" s="124" t="n"/>
      <c r="AI28" s="124" t="n"/>
      <c r="AJ28" s="124" t="n">
        <v>0</v>
      </c>
      <c r="AK28" s="124" t="n">
        <v>9169688.35</v>
      </c>
      <c r="AL28" s="124" t="n">
        <v>0</v>
      </c>
      <c r="AM28" s="124" t="n">
        <v>0</v>
      </c>
      <c r="AN28" s="124" t="n">
        <v>0</v>
      </c>
      <c r="AO28" s="124" t="n"/>
      <c r="AP28" s="124" t="n"/>
      <c r="AQ28" s="124" t="n">
        <v>78775.99</v>
      </c>
    </row>
    <row ht="15.75" outlineLevel="0" r="29">
      <c r="A29" s="115" t="n">
        <f aca="false" ca="false" dt2D="false" dtr="false" t="normal">A28+1</f>
        <v>18</v>
      </c>
      <c r="B29" s="115" t="n">
        <f aca="false" ca="false" dt2D="false" dtr="false" t="normal">B28+1</f>
        <v>18</v>
      </c>
      <c r="C29" s="116" t="s">
        <v>66</v>
      </c>
      <c r="D29" s="116" t="s">
        <v>97</v>
      </c>
      <c r="E29" s="117" t="n">
        <v>1992</v>
      </c>
      <c r="F29" s="118" t="s">
        <v>62</v>
      </c>
      <c r="G29" s="118" t="n">
        <v>2</v>
      </c>
      <c r="H29" s="118" t="n">
        <v>8</v>
      </c>
      <c r="I29" s="118" t="n">
        <v>962.7</v>
      </c>
      <c r="J29" s="118" t="n">
        <v>961.6</v>
      </c>
      <c r="K29" s="119" t="n">
        <v>0</v>
      </c>
      <c r="L29" s="117" t="n">
        <v>42</v>
      </c>
      <c r="M29" s="120" t="n">
        <f aca="false" ca="false" dt2D="false" dtr="false" t="normal">SUM(N29:S29)</f>
        <v>5103601.54</v>
      </c>
      <c r="N29" s="120" t="n"/>
      <c r="O29" s="120" t="n"/>
      <c r="P29" s="120" t="n"/>
      <c r="Q29" s="120" t="n">
        <v>264678.12</v>
      </c>
      <c r="R29" s="120" t="n">
        <v>4399896.96</v>
      </c>
      <c r="S29" s="120" t="n">
        <v>439026.46</v>
      </c>
      <c r="T29" s="120" t="n">
        <v>22867.4703734881</v>
      </c>
      <c r="U29" s="120" t="n">
        <v>1227.283020064</v>
      </c>
      <c r="V29" s="118" t="n">
        <v>2025</v>
      </c>
      <c r="W29" s="105" t="n"/>
      <c r="X29" s="121" t="n">
        <f aca="false" ca="false" dt2D="false" dtr="false" t="normal">AA29-R29</f>
        <v>0</v>
      </c>
      <c r="Y29" s="125" t="n">
        <v>189434.55</v>
      </c>
      <c r="Z29" s="123" t="n">
        <v>124663.7472</v>
      </c>
      <c r="AA29" s="123" t="n">
        <v>4399896.96</v>
      </c>
      <c r="AB29" s="124" t="n">
        <f aca="false" ca="true" dt2D="false" dtr="false" t="normal">SUBTOTAL(9, AC29:AQ29)</f>
        <v>5103601.54</v>
      </c>
      <c r="AC29" s="124" t="n">
        <v>0</v>
      </c>
      <c r="AD29" s="124" t="n">
        <v>0</v>
      </c>
      <c r="AE29" s="124" t="n">
        <v>0</v>
      </c>
      <c r="AF29" s="124" t="n">
        <v>0</v>
      </c>
      <c r="AG29" s="124" t="n">
        <v>0</v>
      </c>
      <c r="AH29" s="124" t="n"/>
      <c r="AI29" s="124" t="n"/>
      <c r="AJ29" s="124" t="n">
        <v>0</v>
      </c>
      <c r="AK29" s="124" t="n">
        <v>5103601.54</v>
      </c>
      <c r="AL29" s="124" t="n">
        <v>0</v>
      </c>
      <c r="AM29" s="124" t="n"/>
      <c r="AN29" s="124" t="n">
        <v>0</v>
      </c>
      <c r="AO29" s="124" t="n"/>
      <c r="AP29" s="124" t="n"/>
      <c r="AQ29" s="124" t="n"/>
    </row>
    <row ht="15.75" outlineLevel="0" r="30">
      <c r="A30" s="115" t="n">
        <f aca="false" ca="false" dt2D="false" dtr="false" t="normal">A29+1</f>
        <v>19</v>
      </c>
      <c r="B30" s="115" t="n">
        <f aca="false" ca="false" dt2D="false" dtr="false" t="normal">B29+1</f>
        <v>19</v>
      </c>
      <c r="C30" s="116" t="s">
        <v>66</v>
      </c>
      <c r="D30" s="116" t="s">
        <v>98</v>
      </c>
      <c r="E30" s="117" t="n">
        <v>1987</v>
      </c>
      <c r="F30" s="118" t="s">
        <v>62</v>
      </c>
      <c r="G30" s="118" t="n">
        <v>5</v>
      </c>
      <c r="H30" s="118" t="n">
        <v>4</v>
      </c>
      <c r="I30" s="118" t="n">
        <v>5859.43</v>
      </c>
      <c r="J30" s="118" t="n">
        <v>4644.4</v>
      </c>
      <c r="K30" s="119" t="n">
        <v>278.6</v>
      </c>
      <c r="L30" s="117" t="n">
        <v>182</v>
      </c>
      <c r="M30" s="120" t="n">
        <f aca="false" ca="false" dt2D="false" dtr="false" t="normal">SUM(N30:S30)</f>
        <v>10141967.48</v>
      </c>
      <c r="N30" s="120" t="n"/>
      <c r="O30" s="120" t="n"/>
      <c r="P30" s="120" t="n"/>
      <c r="Q30" s="120" t="n">
        <v>3578962.28</v>
      </c>
      <c r="R30" s="120" t="n">
        <v>6563005.2</v>
      </c>
      <c r="S30" s="120" t="n"/>
      <c r="T30" s="120" t="n">
        <v>2177.26314434329</v>
      </c>
      <c r="U30" s="120" t="n">
        <v>1234.283020064</v>
      </c>
      <c r="V30" s="118" t="n">
        <v>2025</v>
      </c>
      <c r="W30" s="105" t="n"/>
      <c r="X30" s="121" t="n">
        <f aca="false" ca="false" dt2D="false" dtr="false" t="normal">AA30-R30</f>
        <v>17236432.8</v>
      </c>
      <c r="Y30" s="125" t="n">
        <v>2966161.78</v>
      </c>
      <c r="Z30" s="123" t="n">
        <v>674317.41</v>
      </c>
      <c r="AA30" s="123" t="n">
        <v>23799438</v>
      </c>
      <c r="AB30" s="124" t="n">
        <f aca="false" ca="true" dt2D="false" dtr="false" t="normal">SUBTOTAL(9, AC30:AQ30)</f>
        <v>10141967.48</v>
      </c>
      <c r="AC30" s="124" t="n">
        <v>0</v>
      </c>
      <c r="AD30" s="124" t="n">
        <v>0</v>
      </c>
      <c r="AE30" s="124" t="n">
        <v>0</v>
      </c>
      <c r="AF30" s="124" t="n">
        <v>0</v>
      </c>
      <c r="AG30" s="124" t="n">
        <v>0</v>
      </c>
      <c r="AH30" s="124" t="n"/>
      <c r="AI30" s="124" t="n"/>
      <c r="AJ30" s="124" t="n">
        <v>0</v>
      </c>
      <c r="AK30" s="124" t="n">
        <v>0</v>
      </c>
      <c r="AL30" s="124" t="n">
        <v>9895682.42</v>
      </c>
      <c r="AM30" s="124" t="n">
        <v>0</v>
      </c>
      <c r="AN30" s="124" t="n">
        <v>0</v>
      </c>
      <c r="AO30" s="124" t="n">
        <v>222285.06</v>
      </c>
      <c r="AP30" s="124" t="n">
        <v>24000</v>
      </c>
      <c r="AQ30" s="124" t="n"/>
    </row>
    <row ht="15.75" outlineLevel="0" r="31">
      <c r="A31" s="115" t="n">
        <f aca="false" ca="false" dt2D="false" dtr="false" t="normal">A30+1</f>
        <v>20</v>
      </c>
      <c r="B31" s="115" t="n">
        <f aca="false" ca="false" dt2D="false" dtr="false" t="normal">B30+1</f>
        <v>20</v>
      </c>
      <c r="C31" s="116" t="s">
        <v>66</v>
      </c>
      <c r="D31" s="116" t="s">
        <v>101</v>
      </c>
      <c r="E31" s="117" t="n">
        <v>1987</v>
      </c>
      <c r="F31" s="118" t="s">
        <v>62</v>
      </c>
      <c r="G31" s="118" t="n">
        <v>5</v>
      </c>
      <c r="H31" s="118" t="n">
        <v>5</v>
      </c>
      <c r="I31" s="118" t="n">
        <v>7155.6</v>
      </c>
      <c r="J31" s="118" t="n">
        <v>5789.5</v>
      </c>
      <c r="K31" s="119" t="n">
        <v>194.7</v>
      </c>
      <c r="L31" s="117" t="n">
        <v>243</v>
      </c>
      <c r="M31" s="120" t="n">
        <f aca="false" ca="false" dt2D="false" dtr="false" t="normal">SUM(N31:S31)</f>
        <v>12313367.020000001</v>
      </c>
      <c r="N31" s="120" t="n"/>
      <c r="O31" s="120" t="n"/>
      <c r="P31" s="120" t="n"/>
      <c r="Q31" s="120" t="n">
        <v>500292.38</v>
      </c>
      <c r="R31" s="120" t="n">
        <v>11813074.64</v>
      </c>
      <c r="S31" s="120" t="n"/>
      <c r="T31" s="120" t="n">
        <v>3248.37212020894</v>
      </c>
      <c r="U31" s="120" t="n">
        <v>1235.283020064</v>
      </c>
      <c r="V31" s="118" t="n">
        <v>2025</v>
      </c>
      <c r="W31" s="105" t="n"/>
      <c r="X31" s="121" t="n">
        <f aca="false" ca="false" dt2D="false" dtr="false" t="normal">AA31-R31</f>
        <v>9963030.71</v>
      </c>
      <c r="Y31" s="125" t="n"/>
      <c r="Z31" s="123" t="n">
        <v>801025.0944</v>
      </c>
      <c r="AA31" s="123" t="n">
        <v>21776105.35</v>
      </c>
      <c r="AB31" s="124" t="n">
        <f aca="false" ca="true" dt2D="false" dtr="false" t="normal">SUBTOTAL(9, AC31:AQ31)</f>
        <v>12313367.02</v>
      </c>
      <c r="AC31" s="124" t="n"/>
      <c r="AD31" s="124" t="n">
        <v>0</v>
      </c>
      <c r="AE31" s="124" t="n">
        <v>0</v>
      </c>
      <c r="AF31" s="124" t="n"/>
      <c r="AG31" s="124" t="n">
        <v>0</v>
      </c>
      <c r="AH31" s="124" t="n"/>
      <c r="AI31" s="124" t="n"/>
      <c r="AJ31" s="124" t="n">
        <v>0</v>
      </c>
      <c r="AK31" s="124" t="n"/>
      <c r="AL31" s="124" t="n">
        <v>12028791.94</v>
      </c>
      <c r="AM31" s="124" t="n">
        <v>0</v>
      </c>
      <c r="AN31" s="124" t="n">
        <v>0</v>
      </c>
      <c r="AO31" s="124" t="n">
        <v>260575.08</v>
      </c>
      <c r="AP31" s="124" t="n">
        <v>24000</v>
      </c>
      <c r="AQ31" s="124" t="n"/>
    </row>
    <row customHeight="true" ht="18" outlineLevel="0" r="32">
      <c r="A32" s="115" t="n">
        <f aca="false" ca="false" dt2D="false" dtr="false" t="normal">A31+1</f>
        <v>21</v>
      </c>
      <c r="B32" s="115" t="n">
        <f aca="false" ca="false" dt2D="false" dtr="false" t="normal">B31+1</f>
        <v>21</v>
      </c>
      <c r="C32" s="116" t="s">
        <v>66</v>
      </c>
      <c r="D32" s="116" t="s">
        <v>104</v>
      </c>
      <c r="E32" s="117" t="n">
        <v>1991</v>
      </c>
      <c r="F32" s="118" t="s">
        <v>62</v>
      </c>
      <c r="G32" s="118" t="n">
        <v>2</v>
      </c>
      <c r="H32" s="118" t="n">
        <v>8</v>
      </c>
      <c r="I32" s="118" t="n">
        <v>1042.9</v>
      </c>
      <c r="J32" s="118" t="n">
        <v>988.8</v>
      </c>
      <c r="K32" s="119" t="n">
        <v>54.1</v>
      </c>
      <c r="L32" s="117" t="n">
        <v>39</v>
      </c>
      <c r="M32" s="120" t="n">
        <f aca="false" ca="false" dt2D="false" dtr="false" t="normal">SUM(N32:S32)</f>
        <v>10768790.21</v>
      </c>
      <c r="N32" s="120" t="n"/>
      <c r="O32" s="120" t="n"/>
      <c r="P32" s="120" t="n"/>
      <c r="Q32" s="120" t="n">
        <v>436812.94</v>
      </c>
      <c r="R32" s="120" t="n">
        <v>5019238.44</v>
      </c>
      <c r="S32" s="120" t="n">
        <v>5312738.83</v>
      </c>
      <c r="T32" s="120" t="n">
        <v>12664.131824465</v>
      </c>
      <c r="U32" s="120" t="n">
        <v>1242.283020064</v>
      </c>
      <c r="V32" s="118" t="n">
        <v>2025</v>
      </c>
      <c r="W32" s="105" t="n"/>
      <c r="X32" s="121" t="n">
        <f aca="false" ca="false" dt2D="false" dtr="false" t="normal">AA32-R32</f>
        <v>0</v>
      </c>
      <c r="Y32" s="125" t="n">
        <v>15373.83</v>
      </c>
      <c r="Z32" s="123" t="n">
        <v>142211.7558</v>
      </c>
      <c r="AA32" s="123" t="n">
        <v>5019238.44</v>
      </c>
      <c r="AB32" s="124" t="n">
        <f aca="false" ca="true" dt2D="false" dtr="false" t="normal">SUBTOTAL(9, AC32:AQ32)</f>
        <v>10768790.21</v>
      </c>
      <c r="AC32" s="124" t="n">
        <v>0</v>
      </c>
      <c r="AD32" s="124" t="n">
        <v>0</v>
      </c>
      <c r="AE32" s="124" t="n">
        <v>0</v>
      </c>
      <c r="AF32" s="124" t="n">
        <v>0</v>
      </c>
      <c r="AG32" s="124" t="n">
        <v>0</v>
      </c>
      <c r="AH32" s="124" t="n"/>
      <c r="AI32" s="124" t="n"/>
      <c r="AJ32" s="124" t="n">
        <v>0</v>
      </c>
      <c r="AK32" s="124" t="n">
        <v>0</v>
      </c>
      <c r="AL32" s="124" t="n">
        <v>0</v>
      </c>
      <c r="AM32" s="124" t="n">
        <v>10768790.21</v>
      </c>
      <c r="AN32" s="124" t="n">
        <v>0</v>
      </c>
      <c r="AO32" s="124" t="n"/>
      <c r="AP32" s="124" t="n"/>
      <c r="AQ32" s="124" t="n"/>
    </row>
    <row ht="15.75" outlineLevel="0" r="33">
      <c r="A33" s="115" t="n">
        <f aca="false" ca="false" dt2D="false" dtr="false" t="normal">A32+1</f>
        <v>22</v>
      </c>
      <c r="B33" s="115" t="n">
        <f aca="false" ca="false" dt2D="false" dtr="false" t="normal">B32+1</f>
        <v>22</v>
      </c>
      <c r="C33" s="116" t="s">
        <v>66</v>
      </c>
      <c r="D33" s="116" t="s">
        <v>108</v>
      </c>
      <c r="E33" s="117" t="n">
        <v>1989</v>
      </c>
      <c r="F33" s="118" t="s">
        <v>62</v>
      </c>
      <c r="G33" s="118" t="n">
        <v>9</v>
      </c>
      <c r="H33" s="118" t="n">
        <v>1</v>
      </c>
      <c r="I33" s="118" t="n">
        <v>3239.5</v>
      </c>
      <c r="J33" s="118" t="n">
        <v>2720.9</v>
      </c>
      <c r="K33" s="119" t="n">
        <v>63.8</v>
      </c>
      <c r="L33" s="117" t="n">
        <v>112</v>
      </c>
      <c r="M33" s="120" t="n">
        <f aca="false" ca="false" dt2D="false" dtr="false" t="normal">SUM(N33:S33)</f>
        <v>2657490.38</v>
      </c>
      <c r="N33" s="120" t="n"/>
      <c r="O33" s="120" t="n"/>
      <c r="P33" s="120" t="n"/>
      <c r="Q33" s="120" t="n">
        <v>868113.48</v>
      </c>
      <c r="R33" s="120" t="n">
        <v>1789376.9</v>
      </c>
      <c r="S33" s="120" t="n"/>
      <c r="T33" s="120" t="n">
        <v>4666.62163552669</v>
      </c>
      <c r="U33" s="120" t="n">
        <v>1246.283020064</v>
      </c>
      <c r="V33" s="118" t="n">
        <v>2025</v>
      </c>
      <c r="W33" s="105" t="n"/>
      <c r="X33" s="121" t="n">
        <f aca="false" ca="false" dt2D="false" dtr="false" t="normal">AA33-R33</f>
        <v>15412127.62</v>
      </c>
      <c r="Y33" s="125" t="n">
        <v>2073222.36</v>
      </c>
      <c r="Z33" s="123" t="n">
        <v>487375.9614</v>
      </c>
      <c r="AA33" s="123" t="n">
        <v>17201504.52</v>
      </c>
      <c r="AB33" s="124" t="n">
        <f aca="false" ca="true" dt2D="false" dtr="false" t="normal">SUBTOTAL(9, AC33:AQ33)</f>
        <v>2657490.38</v>
      </c>
      <c r="AC33" s="124" t="n"/>
      <c r="AD33" s="124" t="n">
        <v>0</v>
      </c>
      <c r="AE33" s="124" t="n"/>
      <c r="AF33" s="124" t="n">
        <v>2586281.94</v>
      </c>
      <c r="AG33" s="124" t="n">
        <v>0</v>
      </c>
      <c r="AH33" s="124" t="n"/>
      <c r="AI33" s="124" t="n"/>
      <c r="AJ33" s="124" t="n">
        <v>0</v>
      </c>
      <c r="AK33" s="124" t="n">
        <v>0</v>
      </c>
      <c r="AL33" s="124" t="n">
        <v>0</v>
      </c>
      <c r="AM33" s="124" t="n">
        <v>0</v>
      </c>
      <c r="AN33" s="124" t="n">
        <v>0</v>
      </c>
      <c r="AO33" s="124" t="n">
        <v>47208.44</v>
      </c>
      <c r="AP33" s="124" t="n">
        <v>24000</v>
      </c>
      <c r="AQ33" s="124" t="n"/>
    </row>
    <row ht="15.75" outlineLevel="0" r="34">
      <c r="A34" s="115" t="n">
        <f aca="false" ca="false" dt2D="false" dtr="false" t="normal">A33+1</f>
        <v>23</v>
      </c>
      <c r="B34" s="115" t="n">
        <f aca="false" ca="false" dt2D="false" dtr="false" t="normal">B33+1</f>
        <v>23</v>
      </c>
      <c r="C34" s="116" t="s">
        <v>110</v>
      </c>
      <c r="D34" s="116" t="s">
        <v>111</v>
      </c>
      <c r="E34" s="117" t="n">
        <v>1989</v>
      </c>
      <c r="F34" s="118" t="s">
        <v>62</v>
      </c>
      <c r="G34" s="118" t="n">
        <v>9</v>
      </c>
      <c r="H34" s="118" t="n">
        <v>3</v>
      </c>
      <c r="I34" s="118" t="n">
        <v>7106.9</v>
      </c>
      <c r="J34" s="118" t="n">
        <v>6247.4</v>
      </c>
      <c r="K34" s="119" t="n">
        <v>0</v>
      </c>
      <c r="L34" s="117" t="n">
        <v>266</v>
      </c>
      <c r="M34" s="120" t="n">
        <f aca="false" ca="false" dt2D="false" dtr="false" t="normal">SUM(N34:S34)</f>
        <v>6402530.38</v>
      </c>
      <c r="N34" s="120" t="n"/>
      <c r="O34" s="120" t="n"/>
      <c r="P34" s="120" t="n"/>
      <c r="Q34" s="120" t="n">
        <v>512202.43</v>
      </c>
      <c r="R34" s="120" t="n">
        <v>5890327.95</v>
      </c>
      <c r="S34" s="120" t="n"/>
      <c r="T34" s="120" t="n">
        <v>7522.68767618924</v>
      </c>
      <c r="U34" s="120" t="n">
        <v>7522.68767618924</v>
      </c>
      <c r="V34" s="118" t="n">
        <v>2025</v>
      </c>
      <c r="W34" s="105" t="n"/>
      <c r="X34" s="121" t="n">
        <f aca="false" ca="false" dt2D="false" dtr="false" t="normal">AA34-R34</f>
        <v>13872642.440000001</v>
      </c>
      <c r="Y34" s="122" t="n"/>
      <c r="Z34" s="123" t="n">
        <v>1099867.2648</v>
      </c>
      <c r="AA34" s="123" t="n">
        <v>19762970.39</v>
      </c>
      <c r="AB34" s="124" t="n">
        <f aca="false" ca="true" dt2D="false" dtr="false" t="normal">SUBTOTAL(9, AC34:AQ34)</f>
        <v>6402530.38</v>
      </c>
      <c r="AC34" s="124" t="n">
        <v>6402530.38</v>
      </c>
      <c r="AD34" s="124" t="n"/>
      <c r="AE34" s="124" t="n"/>
      <c r="AF34" s="124" t="n"/>
      <c r="AG34" s="124" t="n">
        <v>0</v>
      </c>
      <c r="AH34" s="124" t="n"/>
      <c r="AI34" s="124" t="n"/>
      <c r="AJ34" s="124" t="n">
        <v>0</v>
      </c>
      <c r="AK34" s="124" t="n"/>
      <c r="AL34" s="124" t="n">
        <v>0</v>
      </c>
      <c r="AM34" s="124" t="n"/>
      <c r="AN34" s="124" t="n">
        <v>0</v>
      </c>
      <c r="AO34" s="124" t="n"/>
      <c r="AP34" s="124" t="n"/>
      <c r="AQ34" s="124" t="n"/>
    </row>
    <row ht="15.75" outlineLevel="0" r="35">
      <c r="A35" s="115" t="n">
        <f aca="false" ca="false" dt2D="false" dtr="false" t="normal">A34+1</f>
        <v>24</v>
      </c>
      <c r="B35" s="115" t="n">
        <f aca="false" ca="false" dt2D="false" dtr="false" t="normal">B34+1</f>
        <v>24</v>
      </c>
      <c r="C35" s="116" t="s">
        <v>110</v>
      </c>
      <c r="D35" s="116" t="s">
        <v>112</v>
      </c>
      <c r="E35" s="117" t="n">
        <v>1994</v>
      </c>
      <c r="F35" s="118" t="s">
        <v>62</v>
      </c>
      <c r="G35" s="118" t="n">
        <v>9</v>
      </c>
      <c r="H35" s="118" t="n">
        <v>3</v>
      </c>
      <c r="I35" s="118" t="n">
        <v>7891.7</v>
      </c>
      <c r="J35" s="118" t="n">
        <v>6600.8</v>
      </c>
      <c r="K35" s="119" t="n">
        <v>0</v>
      </c>
      <c r="L35" s="117" t="n">
        <v>291</v>
      </c>
      <c r="M35" s="120" t="n">
        <f aca="false" ca="false" dt2D="false" dtr="false" t="normal">SUM(N35:S35)</f>
        <v>4667209.49</v>
      </c>
      <c r="N35" s="120" t="n"/>
      <c r="O35" s="120" t="n"/>
      <c r="P35" s="120" t="n"/>
      <c r="Q35" s="120" t="n"/>
      <c r="R35" s="120" t="n">
        <v>4667209.49</v>
      </c>
      <c r="S35" s="120" t="n"/>
      <c r="T35" s="120" t="n">
        <v>1911.37085745352</v>
      </c>
      <c r="U35" s="120" t="n">
        <v>1911.37085745352</v>
      </c>
      <c r="V35" s="118" t="n">
        <v>2025</v>
      </c>
      <c r="W35" s="105" t="n"/>
      <c r="X35" s="121" t="n">
        <f aca="false" ca="false" dt2D="false" dtr="false" t="normal">AA35-R35</f>
        <v>22153620.200000003</v>
      </c>
      <c r="Y35" s="122" t="n"/>
      <c r="Z35" s="123" t="n">
        <v>1162084.0416</v>
      </c>
      <c r="AA35" s="123" t="n">
        <v>26820829.69</v>
      </c>
      <c r="AB35" s="124" t="n">
        <f aca="false" ca="true" dt2D="false" dtr="false" t="normal">SUBTOTAL(9, AC35:AQ35)</f>
        <v>4667209.49</v>
      </c>
      <c r="AC35" s="124" t="n">
        <v>4667209.49</v>
      </c>
      <c r="AD35" s="124" t="n">
        <v>0</v>
      </c>
      <c r="AE35" s="124" t="n"/>
      <c r="AF35" s="124" t="n"/>
      <c r="AG35" s="124" t="n"/>
      <c r="AH35" s="124" t="n"/>
      <c r="AI35" s="124" t="n"/>
      <c r="AJ35" s="124" t="n">
        <v>0</v>
      </c>
      <c r="AK35" s="124" t="n"/>
      <c r="AL35" s="124" t="n">
        <v>0</v>
      </c>
      <c r="AM35" s="124" t="n"/>
      <c r="AN35" s="124" t="n">
        <v>0</v>
      </c>
      <c r="AO35" s="124" t="n"/>
      <c r="AP35" s="124" t="n"/>
      <c r="AQ35" s="124" t="n"/>
    </row>
    <row ht="15.75" outlineLevel="0" r="36">
      <c r="A36" s="115" t="n">
        <f aca="false" ca="false" dt2D="false" dtr="false" t="normal">A35+1</f>
        <v>25</v>
      </c>
      <c r="B36" s="115" t="n">
        <f aca="false" ca="false" dt2D="false" dtr="false" t="normal">B35+1</f>
        <v>25</v>
      </c>
      <c r="C36" s="116" t="s">
        <v>110</v>
      </c>
      <c r="D36" s="116" t="s">
        <v>114</v>
      </c>
      <c r="E36" s="117" t="n">
        <v>1974</v>
      </c>
      <c r="F36" s="118" t="s">
        <v>62</v>
      </c>
      <c r="G36" s="118" t="n">
        <v>4</v>
      </c>
      <c r="H36" s="118" t="n">
        <v>4</v>
      </c>
      <c r="I36" s="118" t="n">
        <v>3917</v>
      </c>
      <c r="J36" s="118" t="n">
        <v>3431.9</v>
      </c>
      <c r="K36" s="119" t="n">
        <v>0</v>
      </c>
      <c r="L36" s="117" t="n">
        <v>163</v>
      </c>
      <c r="M36" s="120" t="n">
        <f aca="false" ca="false" dt2D="false" dtr="false" t="normal">SUM(N36:S36)</f>
        <v>1849283.73</v>
      </c>
      <c r="N36" s="120" t="n"/>
      <c r="O36" s="120" t="n"/>
      <c r="P36" s="120" t="n"/>
      <c r="Q36" s="120" t="n">
        <v>404312.14</v>
      </c>
      <c r="R36" s="120" t="n">
        <v>1444971.59</v>
      </c>
      <c r="S36" s="120" t="n"/>
      <c r="T36" s="120" t="n">
        <v>1224.82451707789</v>
      </c>
      <c r="U36" s="120" t="n">
        <v>1275.283020064</v>
      </c>
      <c r="V36" s="118" t="n">
        <v>2025</v>
      </c>
      <c r="W36" s="105" t="n"/>
      <c r="X36" s="121" t="n">
        <f aca="false" ca="false" dt2D="false" dtr="false" t="normal">AA36-R36</f>
        <v>7349959.15</v>
      </c>
      <c r="Y36" s="122" t="n"/>
      <c r="Z36" s="123" t="n">
        <v>454369.8324</v>
      </c>
      <c r="AA36" s="123" t="n">
        <v>8794930.74</v>
      </c>
      <c r="AB36" s="124" t="n">
        <f aca="false" ca="true" dt2D="false" dtr="false" t="normal">SUBTOTAL(9, AC36:AQ36)</f>
        <v>1849283.73</v>
      </c>
      <c r="AC36" s="124" t="n"/>
      <c r="AD36" s="124" t="n"/>
      <c r="AE36" s="124" t="n"/>
      <c r="AF36" s="124" t="n"/>
      <c r="AG36" s="132" t="n">
        <v>1768794.02</v>
      </c>
      <c r="AH36" s="124" t="n"/>
      <c r="AI36" s="124" t="n"/>
      <c r="AJ36" s="124" t="n">
        <v>0</v>
      </c>
      <c r="AK36" s="124" t="n">
        <v>0</v>
      </c>
      <c r="AL36" s="124" t="n">
        <v>0</v>
      </c>
      <c r="AM36" s="124" t="n">
        <v>0</v>
      </c>
      <c r="AN36" s="124" t="n">
        <v>0</v>
      </c>
      <c r="AO36" s="124" t="n">
        <v>56489.71</v>
      </c>
      <c r="AP36" s="124" t="n">
        <v>24000</v>
      </c>
      <c r="AQ36" s="124" t="n"/>
    </row>
    <row customHeight="true" ht="14.25" outlineLevel="0" r="37">
      <c r="A37" s="115" t="n">
        <f aca="false" ca="false" dt2D="false" dtr="false" t="normal">A36+1</f>
        <v>26</v>
      </c>
      <c r="B37" s="115" t="n">
        <f aca="false" ca="false" dt2D="false" dtr="false" t="normal">B36+1</f>
        <v>26</v>
      </c>
      <c r="C37" s="116" t="s">
        <v>110</v>
      </c>
      <c r="D37" s="116" t="s">
        <v>116</v>
      </c>
      <c r="E37" s="117" t="s">
        <v>117</v>
      </c>
      <c r="F37" s="118" t="s">
        <v>62</v>
      </c>
      <c r="G37" s="118" t="s">
        <v>118</v>
      </c>
      <c r="H37" s="118" t="s">
        <v>118</v>
      </c>
      <c r="I37" s="118" t="n">
        <v>3131.3</v>
      </c>
      <c r="J37" s="118" t="n">
        <v>2721.1</v>
      </c>
      <c r="K37" s="119" t="n">
        <v>64.9</v>
      </c>
      <c r="L37" s="117" t="n">
        <v>113</v>
      </c>
      <c r="M37" s="120" t="n">
        <f aca="false" ca="false" dt2D="false" dtr="false" t="normal">SUM(N37:S37)</f>
        <v>1477636.64</v>
      </c>
      <c r="N37" s="120" t="n"/>
      <c r="O37" s="120" t="n"/>
      <c r="P37" s="120" t="n"/>
      <c r="Q37" s="120" t="n">
        <v>43277.66</v>
      </c>
      <c r="R37" s="120" t="n">
        <v>1434358.98</v>
      </c>
      <c r="S37" s="120" t="n"/>
      <c r="T37" s="120" t="n">
        <v>13452.1822694802</v>
      </c>
      <c r="U37" s="120" t="n">
        <v>1276.283020064</v>
      </c>
      <c r="V37" s="118" t="n">
        <v>2025</v>
      </c>
      <c r="W37" s="105" t="n"/>
      <c r="X37" s="121" t="n">
        <f aca="false" ca="false" dt2D="false" dtr="false" t="normal">AA37-R37</f>
        <v>11887560.18</v>
      </c>
      <c r="Y37" s="125" t="n">
        <v>961493.23</v>
      </c>
      <c r="Z37" s="123" t="n">
        <v>377454.3762</v>
      </c>
      <c r="AA37" s="123" t="n">
        <v>13321919.16</v>
      </c>
      <c r="AB37" s="124" t="n">
        <f aca="false" ca="true" dt2D="false" dtr="false" t="normal">SUBTOTAL(9, AC37:AQ37)</f>
        <v>1477636.64</v>
      </c>
      <c r="AC37" s="124" t="n"/>
      <c r="AD37" s="124" t="n"/>
      <c r="AE37" s="124" t="n"/>
      <c r="AF37" s="124" t="n"/>
      <c r="AG37" s="132" t="n">
        <v>1442291.68</v>
      </c>
      <c r="AH37" s="124" t="n"/>
      <c r="AI37" s="124" t="n"/>
      <c r="AJ37" s="124" t="n"/>
      <c r="AK37" s="124" t="n"/>
      <c r="AL37" s="124" t="n"/>
      <c r="AM37" s="124" t="n"/>
      <c r="AN37" s="124" t="n"/>
      <c r="AO37" s="124" t="n">
        <v>11344.96</v>
      </c>
      <c r="AP37" s="124" t="n">
        <v>24000</v>
      </c>
      <c r="AQ37" s="124" t="n"/>
    </row>
    <row ht="15.75" outlineLevel="0" r="38">
      <c r="A38" s="115" t="n">
        <f aca="false" ca="false" dt2D="false" dtr="false" t="normal">A37+1</f>
        <v>27</v>
      </c>
      <c r="B38" s="115" t="n">
        <f aca="false" ca="false" dt2D="false" dtr="false" t="normal">B37+1</f>
        <v>27</v>
      </c>
      <c r="C38" s="116" t="s">
        <v>110</v>
      </c>
      <c r="D38" s="116" t="s">
        <v>119</v>
      </c>
      <c r="E38" s="117" t="s">
        <v>120</v>
      </c>
      <c r="F38" s="118" t="s">
        <v>62</v>
      </c>
      <c r="G38" s="118" t="s">
        <v>118</v>
      </c>
      <c r="H38" s="118" t="s">
        <v>122</v>
      </c>
      <c r="I38" s="118" t="n">
        <v>1276.4</v>
      </c>
      <c r="J38" s="118" t="n">
        <v>1181.5</v>
      </c>
      <c r="K38" s="119" t="n">
        <v>48.4</v>
      </c>
      <c r="L38" s="117" t="n">
        <v>69</v>
      </c>
      <c r="M38" s="120" t="n">
        <f aca="false" ca="false" dt2D="false" dtr="false" t="normal">SUM(N38:S38)</f>
        <v>9957922.719999999</v>
      </c>
      <c r="N38" s="120" t="n"/>
      <c r="O38" s="120" t="n"/>
      <c r="P38" s="120" t="n"/>
      <c r="Q38" s="120" t="n">
        <v>91454.65</v>
      </c>
      <c r="R38" s="120" t="n">
        <v>2378616.28</v>
      </c>
      <c r="S38" s="120" t="n">
        <v>7487851.79</v>
      </c>
      <c r="T38" s="120" t="n">
        <v>16969.400865557</v>
      </c>
      <c r="U38" s="120" t="n">
        <v>1267.283020064</v>
      </c>
      <c r="V38" s="118" t="n">
        <v>2025</v>
      </c>
      <c r="W38" s="58" t="n"/>
      <c r="X38" s="121" t="n">
        <f aca="false" ca="false" dt2D="false" dtr="false" t="normal">AA38-R38</f>
        <v>-1189308.14</v>
      </c>
      <c r="Y38" s="125" t="n"/>
      <c r="Z38" s="123" t="n">
        <v>169246.7436</v>
      </c>
      <c r="AA38" s="123" t="n">
        <v>1189308.14</v>
      </c>
      <c r="AB38" s="124" t="n">
        <f aca="false" ca="true" dt2D="false" dtr="false" t="normal">SUBTOTAL(9, AC38:AQ38)</f>
        <v>9957922.719999999</v>
      </c>
      <c r="AC38" s="124" t="n">
        <v>2813800.8</v>
      </c>
      <c r="AD38" s="124" t="n">
        <v>2451339</v>
      </c>
      <c r="AE38" s="124" t="n"/>
      <c r="AF38" s="124" t="n"/>
      <c r="AG38" s="124" t="n">
        <v>498007.81</v>
      </c>
      <c r="AH38" s="124" t="n"/>
      <c r="AI38" s="124" t="n"/>
      <c r="AJ38" s="124" t="n">
        <v>0</v>
      </c>
      <c r="AK38" s="124" t="n"/>
      <c r="AL38" s="124" t="n">
        <v>0</v>
      </c>
      <c r="AM38" s="124" t="n"/>
      <c r="AN38" s="124" t="n">
        <v>3978334.09</v>
      </c>
      <c r="AO38" s="124" t="n">
        <v>192441.02</v>
      </c>
      <c r="AP38" s="124" t="n">
        <v>24000</v>
      </c>
      <c r="AQ38" s="124" t="n"/>
    </row>
    <row ht="15.75" outlineLevel="0" r="39">
      <c r="A39" s="115" t="n">
        <f aca="false" ca="false" dt2D="false" dtr="false" t="normal">A38+1</f>
        <v>28</v>
      </c>
      <c r="B39" s="115" t="n">
        <f aca="false" ca="false" dt2D="false" dtr="false" t="normal">B38+1</f>
        <v>28</v>
      </c>
      <c r="C39" s="116" t="s">
        <v>110</v>
      </c>
      <c r="D39" s="116" t="s">
        <v>124</v>
      </c>
      <c r="E39" s="117" t="n">
        <v>1970</v>
      </c>
      <c r="F39" s="118" t="s">
        <v>62</v>
      </c>
      <c r="G39" s="118" t="n">
        <v>5</v>
      </c>
      <c r="H39" s="118" t="n">
        <v>2</v>
      </c>
      <c r="I39" s="118" t="n">
        <v>1774.6</v>
      </c>
      <c r="J39" s="118" t="n">
        <v>1596.4</v>
      </c>
      <c r="K39" s="119" t="n">
        <v>0</v>
      </c>
      <c r="L39" s="117" t="n">
        <v>68</v>
      </c>
      <c r="M39" s="120" t="n">
        <f aca="false" ca="false" dt2D="false" dtr="false" t="normal">SUM(N39:S39)</f>
        <v>2024598.46</v>
      </c>
      <c r="N39" s="120" t="n"/>
      <c r="O39" s="120" t="n"/>
      <c r="P39" s="120" t="n"/>
      <c r="Q39" s="120" t="n"/>
      <c r="R39" s="120" t="n">
        <v>2024598.46</v>
      </c>
      <c r="S39" s="120" t="n"/>
      <c r="T39" s="120" t="n">
        <v>3719.15477172051</v>
      </c>
      <c r="U39" s="120" t="n">
        <v>1272.283020064</v>
      </c>
      <c r="V39" s="118" t="n">
        <v>2025</v>
      </c>
      <c r="W39" s="105" t="n"/>
      <c r="X39" s="121" t="n">
        <f aca="false" ca="false" dt2D="false" dtr="false" t="normal">AA39-R39</f>
        <v>5435059.46</v>
      </c>
      <c r="Y39" s="123" t="n">
        <v>59734.07</v>
      </c>
      <c r="Z39" s="123" t="n">
        <v>211356.9744</v>
      </c>
      <c r="AA39" s="123" t="n">
        <v>7459657.92</v>
      </c>
      <c r="AB39" s="124" t="n">
        <f aca="false" ca="true" dt2D="false" dtr="false" t="normal">SUBTOTAL(9, AC39:AQ39)</f>
        <v>2024598.46</v>
      </c>
      <c r="AC39" s="124" t="n"/>
      <c r="AD39" s="132" t="n">
        <v>1956644.82</v>
      </c>
      <c r="AE39" s="124" t="n">
        <v>0</v>
      </c>
      <c r="AF39" s="124" t="n">
        <v>0</v>
      </c>
      <c r="AG39" s="124" t="n"/>
      <c r="AH39" s="124" t="n"/>
      <c r="AI39" s="124" t="n"/>
      <c r="AJ39" s="124" t="n">
        <v>0</v>
      </c>
      <c r="AK39" s="124" t="n">
        <v>0</v>
      </c>
      <c r="AL39" s="124" t="n">
        <v>0</v>
      </c>
      <c r="AM39" s="124" t="n">
        <v>0</v>
      </c>
      <c r="AN39" s="124" t="n">
        <v>0</v>
      </c>
      <c r="AO39" s="124" t="n">
        <v>43953.64</v>
      </c>
      <c r="AP39" s="124" t="n">
        <v>24000</v>
      </c>
      <c r="AQ39" s="124" t="n"/>
    </row>
    <row ht="15.75" outlineLevel="0" r="40">
      <c r="A40" s="115" t="n">
        <f aca="false" ca="false" dt2D="false" dtr="false" t="normal">A39+1</f>
        <v>29</v>
      </c>
      <c r="B40" s="115" t="n">
        <f aca="false" ca="false" dt2D="false" dtr="false" t="normal">B39+1</f>
        <v>29</v>
      </c>
      <c r="C40" s="116" t="s">
        <v>110</v>
      </c>
      <c r="D40" s="116" t="s">
        <v>127</v>
      </c>
      <c r="E40" s="117" t="n">
        <v>1987</v>
      </c>
      <c r="F40" s="118" t="s">
        <v>62</v>
      </c>
      <c r="G40" s="118" t="n">
        <v>5</v>
      </c>
      <c r="H40" s="118" t="n">
        <v>2</v>
      </c>
      <c r="I40" s="118" t="n">
        <v>3854.65</v>
      </c>
      <c r="J40" s="118" t="n">
        <v>3186.55</v>
      </c>
      <c r="K40" s="119" t="n">
        <v>663.3</v>
      </c>
      <c r="L40" s="117" t="n">
        <v>157</v>
      </c>
      <c r="M40" s="120" t="n">
        <f aca="false" ca="false" dt2D="false" dtr="false" t="normal">SUM(N40:S40)</f>
        <v>2262542.54</v>
      </c>
      <c r="N40" s="120" t="n"/>
      <c r="O40" s="120" t="n"/>
      <c r="P40" s="120" t="n"/>
      <c r="Q40" s="120" t="n">
        <v>2262542.54</v>
      </c>
      <c r="R40" s="120" t="n">
        <v>0</v>
      </c>
      <c r="S40" s="120" t="n"/>
      <c r="T40" s="120" t="n">
        <v>724.494550986689</v>
      </c>
      <c r="U40" s="120" t="n">
        <v>1288.283020064</v>
      </c>
      <c r="V40" s="118" t="n">
        <v>2025</v>
      </c>
      <c r="W40" s="105" t="n"/>
      <c r="X40" s="121" t="n">
        <f aca="false" ca="false" dt2D="false" dtr="false" t="normal">AA40-R40</f>
        <v>21091435.2</v>
      </c>
      <c r="Y40" s="125" t="n">
        <v>2978715.88</v>
      </c>
      <c r="Z40" s="123" t="n">
        <v>597590.664</v>
      </c>
      <c r="AA40" s="123" t="n">
        <v>21091435.2</v>
      </c>
      <c r="AB40" s="124" t="n">
        <f aca="false" ca="true" dt2D="false" dtr="false" t="normal">SUBTOTAL(9, AC40:AQ40)</f>
        <v>2262542.54</v>
      </c>
      <c r="AC40" s="124" t="n">
        <v>0</v>
      </c>
      <c r="AD40" s="124" t="n">
        <v>0</v>
      </c>
      <c r="AE40" s="124" t="n">
        <v>0</v>
      </c>
      <c r="AF40" s="124" t="n">
        <v>0</v>
      </c>
      <c r="AG40" s="124" t="n">
        <v>2147049.31</v>
      </c>
      <c r="AH40" s="124" t="n"/>
      <c r="AI40" s="124" t="n"/>
      <c r="AJ40" s="124" t="n">
        <v>0</v>
      </c>
      <c r="AK40" s="124" t="n">
        <v>0</v>
      </c>
      <c r="AL40" s="124" t="n">
        <v>0</v>
      </c>
      <c r="AM40" s="124" t="n">
        <v>0</v>
      </c>
      <c r="AN40" s="124" t="n">
        <v>0</v>
      </c>
      <c r="AO40" s="124" t="n">
        <v>91493.23</v>
      </c>
      <c r="AP40" s="124" t="n">
        <v>24000</v>
      </c>
      <c r="AQ40" s="124" t="n"/>
    </row>
    <row ht="15.75" outlineLevel="0" r="41">
      <c r="A41" s="115" t="n">
        <f aca="false" ca="false" dt2D="false" dtr="false" t="normal">A40+1</f>
        <v>30</v>
      </c>
      <c r="B41" s="115" t="n">
        <f aca="false" ca="false" dt2D="false" dtr="false" t="normal">B40+1</f>
        <v>30</v>
      </c>
      <c r="C41" s="116" t="s">
        <v>110</v>
      </c>
      <c r="D41" s="116" t="s">
        <v>129</v>
      </c>
      <c r="E41" s="117" t="n">
        <v>1972</v>
      </c>
      <c r="F41" s="118" t="s">
        <v>62</v>
      </c>
      <c r="G41" s="118" t="n">
        <v>4</v>
      </c>
      <c r="H41" s="118" t="n">
        <v>4</v>
      </c>
      <c r="I41" s="118" t="n">
        <v>3047.8</v>
      </c>
      <c r="J41" s="118" t="n">
        <v>2789.4</v>
      </c>
      <c r="K41" s="119" t="n">
        <v>0</v>
      </c>
      <c r="L41" s="117" t="n">
        <v>107</v>
      </c>
      <c r="M41" s="120" t="n">
        <f aca="false" ca="false" dt2D="false" dtr="false" t="normal">SUM(N41:S41)</f>
        <v>1429584.02</v>
      </c>
      <c r="N41" s="120" t="n"/>
      <c r="O41" s="120" t="n"/>
      <c r="P41" s="120" t="n"/>
      <c r="Q41" s="120" t="n">
        <v>298744.74</v>
      </c>
      <c r="R41" s="120" t="n">
        <v>1130839.28</v>
      </c>
      <c r="S41" s="120" t="n"/>
      <c r="T41" s="120" t="n">
        <v>7603.05611937301</v>
      </c>
      <c r="U41" s="120" t="n">
        <v>7603.05611937301</v>
      </c>
      <c r="V41" s="118" t="n">
        <v>2025</v>
      </c>
      <c r="W41" s="105" t="n"/>
      <c r="X41" s="121" t="n">
        <f aca="false" ca="false" dt2D="false" dtr="false" t="normal">AA41-R41</f>
        <v>11413824.47</v>
      </c>
      <c r="Y41" s="122" t="n"/>
      <c r="Z41" s="123" t="n">
        <v>369305.4024</v>
      </c>
      <c r="AA41" s="123" t="n">
        <v>12544663.75</v>
      </c>
      <c r="AB41" s="124" t="n">
        <f aca="false" ca="true" dt2D="false" dtr="false" t="normal">SUBTOTAL(9, AC41:AQ41)</f>
        <v>1429584.02</v>
      </c>
      <c r="AC41" s="124" t="n"/>
      <c r="AD41" s="124" t="n"/>
      <c r="AE41" s="124" t="n"/>
      <c r="AF41" s="124" t="n"/>
      <c r="AG41" s="124" t="n">
        <v>1429584.02</v>
      </c>
      <c r="AH41" s="124" t="n"/>
      <c r="AI41" s="124" t="n">
        <v>0</v>
      </c>
      <c r="AJ41" s="124" t="n">
        <v>0</v>
      </c>
      <c r="AK41" s="124" t="n"/>
      <c r="AL41" s="124" t="n">
        <v>0</v>
      </c>
      <c r="AM41" s="124" t="n"/>
      <c r="AN41" s="124" t="n"/>
      <c r="AO41" s="124" t="n"/>
      <c r="AP41" s="124" t="n"/>
      <c r="AQ41" s="124" t="n"/>
    </row>
    <row ht="15.75" outlineLevel="0" r="42">
      <c r="A42" s="115" t="n">
        <f aca="false" ca="false" dt2D="false" dtr="false" t="normal">A41+1</f>
        <v>31</v>
      </c>
      <c r="B42" s="115" t="n">
        <f aca="false" ca="false" dt2D="false" dtr="false" t="normal">B41+1</f>
        <v>31</v>
      </c>
      <c r="C42" s="116" t="s">
        <v>110</v>
      </c>
      <c r="D42" s="116" t="s">
        <v>130</v>
      </c>
      <c r="E42" s="117" t="s">
        <v>131</v>
      </c>
      <c r="F42" s="118" t="s">
        <v>62</v>
      </c>
      <c r="G42" s="118" t="s">
        <v>134</v>
      </c>
      <c r="H42" s="118" t="s">
        <v>135</v>
      </c>
      <c r="I42" s="118" t="n">
        <v>5386.8</v>
      </c>
      <c r="J42" s="118" t="n">
        <v>4410.9</v>
      </c>
      <c r="K42" s="119" t="n">
        <v>0</v>
      </c>
      <c r="L42" s="117" t="n">
        <v>267</v>
      </c>
      <c r="M42" s="120" t="n">
        <f aca="false" ca="false" dt2D="false" dtr="false" t="normal">SUM(N42:S42)</f>
        <v>1410134.84</v>
      </c>
      <c r="N42" s="120" t="n"/>
      <c r="O42" s="120" t="n"/>
      <c r="P42" s="120" t="n"/>
      <c r="Q42" s="120" t="n">
        <v>1410134.84</v>
      </c>
      <c r="R42" s="120" t="n">
        <v>0</v>
      </c>
      <c r="S42" s="120" t="n">
        <v>0</v>
      </c>
      <c r="T42" s="120" t="n">
        <v>413.689431761122</v>
      </c>
      <c r="U42" s="120" t="n">
        <v>1296.283020064</v>
      </c>
      <c r="V42" s="118" t="n">
        <v>2025</v>
      </c>
      <c r="W42" s="105" t="n"/>
      <c r="X42" s="121" t="n">
        <f aca="false" ca="false" dt2D="false" dtr="false" t="normal">AA42-R42</f>
        <v>27407568.24</v>
      </c>
      <c r="Y42" s="125" t="n">
        <v>3350857.2</v>
      </c>
      <c r="Z42" s="123" t="n">
        <v>776547.7668</v>
      </c>
      <c r="AA42" s="123" t="n">
        <v>27407568.24</v>
      </c>
      <c r="AB42" s="124" t="n">
        <f aca="false" ca="true" dt2D="false" dtr="false" t="normal">SUBTOTAL(9, AC42:AQ42)</f>
        <v>1410134.84</v>
      </c>
      <c r="AC42" s="124" t="n"/>
      <c r="AD42" s="124" t="n"/>
      <c r="AE42" s="124" t="n"/>
      <c r="AF42" s="124" t="n"/>
      <c r="AG42" s="124" t="n">
        <v>1410134.84</v>
      </c>
      <c r="AH42" s="124" t="n"/>
      <c r="AI42" s="124" t="n"/>
      <c r="AJ42" s="124" t="n"/>
      <c r="AK42" s="124" t="n"/>
      <c r="AL42" s="124" t="n"/>
      <c r="AM42" s="124" t="n"/>
      <c r="AN42" s="124" t="n"/>
      <c r="AO42" s="124" t="n"/>
      <c r="AP42" s="124" t="n"/>
      <c r="AQ42" s="124" t="n"/>
    </row>
    <row ht="15.75" outlineLevel="0" r="43">
      <c r="A43" s="115" t="n">
        <f aca="false" ca="false" dt2D="false" dtr="false" t="normal">A42+1</f>
        <v>32</v>
      </c>
      <c r="B43" s="115" t="n">
        <f aca="false" ca="false" dt2D="false" dtr="false" t="normal">B42+1</f>
        <v>32</v>
      </c>
      <c r="C43" s="116" t="s">
        <v>110</v>
      </c>
      <c r="D43" s="116" t="s">
        <v>136</v>
      </c>
      <c r="E43" s="117" t="s">
        <v>137</v>
      </c>
      <c r="F43" s="118" t="s">
        <v>62</v>
      </c>
      <c r="G43" s="118" t="s">
        <v>134</v>
      </c>
      <c r="H43" s="118" t="s">
        <v>135</v>
      </c>
      <c r="I43" s="118" t="n">
        <v>5259.4</v>
      </c>
      <c r="J43" s="118" t="n">
        <v>4259.8</v>
      </c>
      <c r="K43" s="119" t="n">
        <v>65.2</v>
      </c>
      <c r="L43" s="117" t="n">
        <v>245</v>
      </c>
      <c r="M43" s="120" t="n">
        <f aca="false" ca="false" dt2D="false" dtr="false" t="normal">SUM(N43:S43)</f>
        <v>1665134.97</v>
      </c>
      <c r="N43" s="120" t="n"/>
      <c r="O43" s="120" t="n"/>
      <c r="P43" s="120" t="n"/>
      <c r="Q43" s="120" t="n">
        <v>1665134.97</v>
      </c>
      <c r="R43" s="120" t="n">
        <v>0</v>
      </c>
      <c r="S43" s="120" t="n">
        <v>0</v>
      </c>
      <c r="T43" s="120" t="n">
        <v>421.603226911027</v>
      </c>
      <c r="U43" s="120" t="n">
        <v>1297.283020064</v>
      </c>
      <c r="V43" s="118" t="n">
        <v>2025</v>
      </c>
      <c r="W43" s="105" t="n"/>
      <c r="X43" s="121" t="n">
        <f aca="false" ca="false" dt2D="false" dtr="false" t="normal">AA43-R43</f>
        <v>27155249.28</v>
      </c>
      <c r="Y43" s="125" t="n">
        <v>3302142.34</v>
      </c>
      <c r="Z43" s="123" t="n">
        <v>769398.7296</v>
      </c>
      <c r="AA43" s="123" t="n">
        <v>27155249.28</v>
      </c>
      <c r="AB43" s="124" t="n">
        <f aca="false" ca="true" dt2D="false" dtr="false" t="normal">SUBTOTAL(9, AC43:AQ43)</f>
        <v>1665134.97</v>
      </c>
      <c r="AC43" s="124" t="n"/>
      <c r="AD43" s="124" t="n"/>
      <c r="AE43" s="124" t="n"/>
      <c r="AF43" s="124" t="n"/>
      <c r="AG43" s="132" t="n">
        <v>1665134.97</v>
      </c>
      <c r="AH43" s="124" t="n"/>
      <c r="AI43" s="124" t="n"/>
      <c r="AJ43" s="124" t="n"/>
      <c r="AK43" s="124" t="n"/>
      <c r="AL43" s="124" t="n"/>
      <c r="AM43" s="124" t="n"/>
      <c r="AN43" s="124" t="n"/>
      <c r="AO43" s="124" t="n"/>
      <c r="AP43" s="124" t="n"/>
      <c r="AQ43" s="124" t="n"/>
    </row>
    <row ht="15.75" outlineLevel="0" r="44">
      <c r="A44" s="115" t="n">
        <f aca="false" ca="false" dt2D="false" dtr="false" t="normal">A43+1</f>
        <v>33</v>
      </c>
      <c r="B44" s="115" t="n">
        <f aca="false" ca="false" dt2D="false" dtr="false" t="normal">B43+1</f>
        <v>33</v>
      </c>
      <c r="C44" s="116" t="s">
        <v>110</v>
      </c>
      <c r="D44" s="116" t="s">
        <v>139</v>
      </c>
      <c r="E44" s="117" t="s">
        <v>137</v>
      </c>
      <c r="F44" s="118" t="s">
        <v>62</v>
      </c>
      <c r="G44" s="118" t="s">
        <v>134</v>
      </c>
      <c r="H44" s="118" t="s">
        <v>135</v>
      </c>
      <c r="I44" s="118" t="n">
        <v>5408.1</v>
      </c>
      <c r="J44" s="118" t="n">
        <v>4395.54</v>
      </c>
      <c r="K44" s="119" t="n">
        <v>0</v>
      </c>
      <c r="L44" s="117" t="n">
        <v>222</v>
      </c>
      <c r="M44" s="120" t="n">
        <f aca="false" ca="false" dt2D="false" dtr="false" t="normal">SUM(N44:S44)</f>
        <v>1697129.63</v>
      </c>
      <c r="N44" s="120" t="n"/>
      <c r="O44" s="120" t="n"/>
      <c r="P44" s="120" t="n"/>
      <c r="Q44" s="120" t="n">
        <v>1697129.63</v>
      </c>
      <c r="R44" s="120" t="n">
        <v>0</v>
      </c>
      <c r="S44" s="120" t="n">
        <v>0</v>
      </c>
      <c r="T44" s="120" t="n">
        <v>413.982860856614</v>
      </c>
      <c r="U44" s="120" t="n">
        <v>1298.283020064</v>
      </c>
      <c r="V44" s="118" t="n">
        <v>2025</v>
      </c>
      <c r="W44" s="105" t="n"/>
      <c r="X44" s="121" t="n">
        <f aca="false" ca="false" dt2D="false" dtr="false" t="normal">AA44-R44</f>
        <v>27312127.344</v>
      </c>
      <c r="Y44" s="125" t="n">
        <v>3071697.04</v>
      </c>
      <c r="Z44" s="123" t="n">
        <v>773843.60808</v>
      </c>
      <c r="AA44" s="123" t="n">
        <v>27312127.344</v>
      </c>
      <c r="AB44" s="124" t="n">
        <f aca="false" ca="true" dt2D="false" dtr="false" t="normal">SUBTOTAL(9, AC44:AQ44)</f>
        <v>1697129.63</v>
      </c>
      <c r="AC44" s="124" t="n"/>
      <c r="AD44" s="124" t="n"/>
      <c r="AE44" s="124" t="n"/>
      <c r="AF44" s="124" t="n"/>
      <c r="AG44" s="132" t="n">
        <v>1697129.63</v>
      </c>
      <c r="AH44" s="124" t="n"/>
      <c r="AI44" s="124" t="n"/>
      <c r="AJ44" s="124" t="n"/>
      <c r="AK44" s="124" t="n"/>
      <c r="AL44" s="124" t="n"/>
      <c r="AM44" s="124" t="n"/>
      <c r="AN44" s="124" t="n"/>
      <c r="AO44" s="124" t="n"/>
      <c r="AP44" s="124" t="n"/>
      <c r="AQ44" s="124" t="n"/>
    </row>
    <row ht="15.75" outlineLevel="0" r="45">
      <c r="A45" s="115" t="n">
        <f aca="false" ca="false" dt2D="false" dtr="false" t="normal">A44+1</f>
        <v>34</v>
      </c>
      <c r="B45" s="115" t="n">
        <f aca="false" ca="false" dt2D="false" dtr="false" t="normal">B44+1</f>
        <v>34</v>
      </c>
      <c r="C45" s="116" t="s">
        <v>110</v>
      </c>
      <c r="D45" s="116" t="s">
        <v>141</v>
      </c>
      <c r="E45" s="117" t="n">
        <v>1964</v>
      </c>
      <c r="F45" s="118" t="s">
        <v>62</v>
      </c>
      <c r="G45" s="118" t="n">
        <v>4</v>
      </c>
      <c r="H45" s="118" t="n">
        <v>2</v>
      </c>
      <c r="I45" s="118" t="n">
        <v>1348</v>
      </c>
      <c r="J45" s="118" t="n">
        <v>1248.9</v>
      </c>
      <c r="K45" s="119" t="n">
        <v>0</v>
      </c>
      <c r="L45" s="117" t="n">
        <v>74</v>
      </c>
      <c r="M45" s="120" t="n">
        <f aca="false" ca="false" dt2D="false" dtr="false" t="normal">SUM(N45:S45)</f>
        <v>1265830.5</v>
      </c>
      <c r="N45" s="120" t="n"/>
      <c r="O45" s="120" t="n"/>
      <c r="P45" s="120" t="n"/>
      <c r="Q45" s="120" t="n">
        <v>147132.91</v>
      </c>
      <c r="R45" s="120" t="n">
        <v>1118697.59</v>
      </c>
      <c r="S45" s="120" t="n"/>
      <c r="T45" s="120" t="n">
        <v>1159.19327605836</v>
      </c>
      <c r="U45" s="120" t="n">
        <v>1159.19327605836</v>
      </c>
      <c r="V45" s="118" t="n">
        <v>2025</v>
      </c>
      <c r="W45" s="105" t="n"/>
      <c r="X45" s="121" t="n">
        <f aca="false" ca="false" dt2D="false" dtr="false" t="normal">AA45-R45</f>
        <v>1221862.1500000001</v>
      </c>
      <c r="Y45" s="122" t="n"/>
      <c r="Z45" s="123" t="n">
        <v>165349.3644</v>
      </c>
      <c r="AA45" s="123" t="n">
        <v>2340559.74</v>
      </c>
      <c r="AB45" s="124" t="n">
        <f aca="false" ca="true" dt2D="false" dtr="false" t="normal">SUBTOTAL(9, AC45:AQ45)</f>
        <v>1265830.5</v>
      </c>
      <c r="AC45" s="124" t="n"/>
      <c r="AD45" s="124" t="n">
        <v>773824.99</v>
      </c>
      <c r="AE45" s="124" t="n"/>
      <c r="AF45" s="124" t="n">
        <v>492005.51</v>
      </c>
      <c r="AG45" s="124" t="n"/>
      <c r="AH45" s="124" t="n"/>
      <c r="AI45" s="124" t="n"/>
      <c r="AJ45" s="124" t="n">
        <v>0</v>
      </c>
      <c r="AK45" s="124" t="n"/>
      <c r="AL45" s="124" t="n">
        <v>0</v>
      </c>
      <c r="AM45" s="124" t="n">
        <v>0</v>
      </c>
      <c r="AN45" s="124" t="n">
        <v>0</v>
      </c>
      <c r="AO45" s="124" t="n"/>
      <c r="AP45" s="124" t="n"/>
      <c r="AQ45" s="124" t="n"/>
    </row>
    <row ht="15.75" outlineLevel="0" r="46">
      <c r="A46" s="115" t="n">
        <f aca="false" ca="false" dt2D="false" dtr="false" t="normal">A45+1</f>
        <v>35</v>
      </c>
      <c r="B46" s="115" t="n">
        <f aca="false" ca="false" dt2D="false" dtr="false" t="normal">B45+1</f>
        <v>35</v>
      </c>
      <c r="C46" s="116" t="s">
        <v>110</v>
      </c>
      <c r="D46" s="116" t="s">
        <v>143</v>
      </c>
      <c r="E46" s="117" t="n">
        <v>1981</v>
      </c>
      <c r="F46" s="118" t="s">
        <v>62</v>
      </c>
      <c r="G46" s="118" t="n">
        <v>5</v>
      </c>
      <c r="H46" s="118" t="n">
        <v>4</v>
      </c>
      <c r="I46" s="118" t="n">
        <v>4887.3</v>
      </c>
      <c r="J46" s="118" t="n">
        <v>4312.9</v>
      </c>
      <c r="K46" s="119" t="n">
        <v>0</v>
      </c>
      <c r="L46" s="117" t="n">
        <v>195</v>
      </c>
      <c r="M46" s="120" t="n">
        <f aca="false" ca="false" dt2D="false" dtr="false" t="normal">SUM(N46:S46)</f>
        <v>32884335.53</v>
      </c>
      <c r="N46" s="120" t="n"/>
      <c r="O46" s="120" t="n"/>
      <c r="P46" s="120" t="n"/>
      <c r="Q46" s="120" t="n"/>
      <c r="R46" s="120" t="n">
        <v>29004362.39</v>
      </c>
      <c r="S46" s="120" t="n">
        <v>3879973.14</v>
      </c>
      <c r="T46" s="120" t="n">
        <v>16925.2601604879</v>
      </c>
      <c r="U46" s="120" t="n">
        <v>1306.283020064</v>
      </c>
      <c r="V46" s="118" t="n">
        <v>2025</v>
      </c>
      <c r="W46" s="105" t="n"/>
      <c r="X46" s="121" t="n">
        <f aca="false" ca="false" dt2D="false" dtr="false" t="normal">AA46-R46</f>
        <v>-14156807.72</v>
      </c>
      <c r="Y46" s="122" t="n"/>
      <c r="Z46" s="123" t="n">
        <v>571010.7084</v>
      </c>
      <c r="AA46" s="123" t="n">
        <v>14847554.67</v>
      </c>
      <c r="AB46" s="124" t="n">
        <f aca="false" ca="true" dt2D="false" dtr="false" t="normal">SUBTOTAL(9, AC46:AQ46)</f>
        <v>32884335.53</v>
      </c>
      <c r="AC46" s="124" t="n">
        <v>9534404.98</v>
      </c>
      <c r="AD46" s="124" t="n">
        <v>5463949.45</v>
      </c>
      <c r="AE46" s="124" t="n"/>
      <c r="AF46" s="124" t="n">
        <v>3729173.38</v>
      </c>
      <c r="AG46" s="124" t="n"/>
      <c r="AH46" s="124" t="n"/>
      <c r="AI46" s="124" t="n"/>
      <c r="AJ46" s="124" t="n"/>
      <c r="AK46" s="124" t="n"/>
      <c r="AL46" s="124" t="n">
        <v>0</v>
      </c>
      <c r="AM46" s="124" t="n">
        <v>14156807.72</v>
      </c>
      <c r="AN46" s="124" t="n"/>
      <c r="AO46" s="124" t="n"/>
      <c r="AP46" s="124" t="n"/>
      <c r="AQ46" s="124" t="n"/>
    </row>
    <row ht="15.75" outlineLevel="0" r="47">
      <c r="A47" s="115" t="n">
        <f aca="false" ca="false" dt2D="false" dtr="false" t="normal">A46+1</f>
        <v>36</v>
      </c>
      <c r="B47" s="115" t="n">
        <f aca="false" ca="false" dt2D="false" dtr="false" t="normal">B46+1</f>
        <v>36</v>
      </c>
      <c r="C47" s="116" t="s">
        <v>110</v>
      </c>
      <c r="D47" s="116" t="s">
        <v>145</v>
      </c>
      <c r="E47" s="117" t="n">
        <v>1964</v>
      </c>
      <c r="F47" s="118" t="s">
        <v>62</v>
      </c>
      <c r="G47" s="118" t="n">
        <v>4</v>
      </c>
      <c r="H47" s="118" t="n">
        <v>2</v>
      </c>
      <c r="I47" s="118" t="n">
        <v>1462.3</v>
      </c>
      <c r="J47" s="118" t="n">
        <v>1198.6</v>
      </c>
      <c r="K47" s="119" t="n">
        <v>42.9</v>
      </c>
      <c r="L47" s="117" t="n">
        <v>60</v>
      </c>
      <c r="M47" s="120" t="n">
        <f aca="false" ca="false" dt2D="false" dtr="false" t="normal">SUM(N47:S47)</f>
        <v>4114429.82</v>
      </c>
      <c r="N47" s="120" t="n"/>
      <c r="O47" s="120" t="n"/>
      <c r="P47" s="120" t="n">
        <v>0</v>
      </c>
      <c r="Q47" s="120" t="n">
        <v>170053.8</v>
      </c>
      <c r="R47" s="120" t="n">
        <v>1453436.89</v>
      </c>
      <c r="S47" s="120" t="n">
        <v>2490939.13</v>
      </c>
      <c r="T47" s="120" t="n">
        <v>14439.0038043993</v>
      </c>
      <c r="U47" s="120" t="n">
        <v>1311.283020064</v>
      </c>
      <c r="V47" s="118" t="n">
        <v>2025</v>
      </c>
      <c r="W47" s="105" t="n"/>
      <c r="X47" s="121" t="n">
        <f aca="false" ca="false" dt2D="false" dtr="false" t="normal">AA47-R47</f>
        <v>0</v>
      </c>
      <c r="Y47" s="122" t="n"/>
      <c r="Z47" s="123" t="n">
        <v>170053.7982</v>
      </c>
      <c r="AA47" s="123" t="n">
        <v>1453436.89</v>
      </c>
      <c r="AB47" s="124" t="n">
        <f aca="false" ca="true" dt2D="false" dtr="false" t="normal">SUBTOTAL(9, AC47:AQ47)</f>
        <v>4114429.8200000003</v>
      </c>
      <c r="AC47" s="124" t="n"/>
      <c r="AD47" s="124" t="n"/>
      <c r="AE47" s="124" t="n"/>
      <c r="AF47" s="124" t="n"/>
      <c r="AG47" s="124" t="n"/>
      <c r="AH47" s="124" t="n"/>
      <c r="AI47" s="124" t="n"/>
      <c r="AJ47" s="124" t="n">
        <v>0</v>
      </c>
      <c r="AK47" s="124" t="n"/>
      <c r="AL47" s="124" t="n">
        <v>0</v>
      </c>
      <c r="AM47" s="124" t="n"/>
      <c r="AN47" s="124" t="n">
        <v>3959521.14</v>
      </c>
      <c r="AO47" s="124" t="n">
        <v>130908.68</v>
      </c>
      <c r="AP47" s="124" t="n">
        <v>24000</v>
      </c>
      <c r="AQ47" s="124" t="n"/>
    </row>
    <row ht="15.75" outlineLevel="0" r="48">
      <c r="A48" s="115" t="n">
        <f aca="false" ca="false" dt2D="false" dtr="false" t="normal">A47+1</f>
        <v>37</v>
      </c>
      <c r="B48" s="115" t="n">
        <f aca="false" ca="false" dt2D="false" dtr="false" t="normal">B47+1</f>
        <v>37</v>
      </c>
      <c r="C48" s="116" t="s">
        <v>147</v>
      </c>
      <c r="D48" s="116" t="s">
        <v>148</v>
      </c>
      <c r="E48" s="117" t="s">
        <v>149</v>
      </c>
      <c r="F48" s="118" t="s">
        <v>62</v>
      </c>
      <c r="G48" s="118" t="s">
        <v>118</v>
      </c>
      <c r="H48" s="118" t="s">
        <v>122</v>
      </c>
      <c r="I48" s="118" t="n">
        <v>2017.1</v>
      </c>
      <c r="J48" s="118" t="n">
        <v>1568.7</v>
      </c>
      <c r="K48" s="119" t="n">
        <v>241.9</v>
      </c>
      <c r="L48" s="117" t="n">
        <v>64</v>
      </c>
      <c r="M48" s="120" t="n">
        <f aca="false" ca="false" dt2D="false" dtr="false" t="normal">SUM(N48:S48)</f>
        <v>13730610.52</v>
      </c>
      <c r="N48" s="120" t="n"/>
      <c r="O48" s="120" t="n"/>
      <c r="P48" s="120" t="n"/>
      <c r="Q48" s="120" t="n">
        <v>188651.42</v>
      </c>
      <c r="R48" s="120" t="n">
        <v>3247364.09</v>
      </c>
      <c r="S48" s="120" t="n">
        <v>10294595.01</v>
      </c>
      <c r="T48" s="120" t="n">
        <v>12922.8899657411</v>
      </c>
      <c r="U48" s="120" t="n">
        <v>12922.8899657411</v>
      </c>
      <c r="V48" s="118" t="n">
        <v>2025</v>
      </c>
      <c r="W48" s="105" t="n"/>
      <c r="X48" s="121" t="n">
        <f aca="false" ca="false" dt2D="false" dtr="false" t="normal">AA48-R48</f>
        <v>0</v>
      </c>
      <c r="Y48" s="122" t="n"/>
      <c r="Z48" s="123" t="n">
        <v>266065.5312</v>
      </c>
      <c r="AA48" s="123" t="n">
        <v>3247364.09</v>
      </c>
      <c r="AB48" s="124" t="n">
        <f aca="false" ca="true" dt2D="false" dtr="false" t="normal">SUBTOTAL(9, AC48:AQ48)</f>
        <v>13730610.52</v>
      </c>
      <c r="AC48" s="124" t="n"/>
      <c r="AD48" s="124" t="n"/>
      <c r="AE48" s="124" t="n"/>
      <c r="AF48" s="124" t="n"/>
      <c r="AG48" s="124" t="n"/>
      <c r="AH48" s="124" t="n"/>
      <c r="AI48" s="124" t="n"/>
      <c r="AJ48" s="124" t="n"/>
      <c r="AK48" s="124" t="n"/>
      <c r="AL48" s="124" t="n"/>
      <c r="AM48" s="124" t="n">
        <v>13577425.68</v>
      </c>
      <c r="AN48" s="124" t="n"/>
      <c r="AO48" s="124" t="n">
        <v>129184.84</v>
      </c>
      <c r="AP48" s="124" t="n">
        <v>24000</v>
      </c>
      <c r="AQ48" s="124" t="n"/>
    </row>
    <row ht="15.75" outlineLevel="0" r="49">
      <c r="A49" s="115" t="n">
        <f aca="false" ca="false" dt2D="false" dtr="false" t="normal">A48+1</f>
        <v>38</v>
      </c>
      <c r="B49" s="115" t="n">
        <f aca="false" ca="false" dt2D="false" dtr="false" t="normal">B48+1</f>
        <v>38</v>
      </c>
      <c r="C49" s="116" t="s">
        <v>110</v>
      </c>
      <c r="D49" s="116" t="s">
        <v>151</v>
      </c>
      <c r="E49" s="117" t="n">
        <v>1965</v>
      </c>
      <c r="F49" s="118" t="s">
        <v>62</v>
      </c>
      <c r="G49" s="118" t="n">
        <v>4</v>
      </c>
      <c r="H49" s="118" t="n">
        <v>4</v>
      </c>
      <c r="I49" s="118" t="n">
        <v>2661.8</v>
      </c>
      <c r="J49" s="118" t="n">
        <v>2220.4</v>
      </c>
      <c r="K49" s="119" t="n">
        <v>229.71</v>
      </c>
      <c r="L49" s="117" t="n">
        <v>111</v>
      </c>
      <c r="M49" s="120" t="n">
        <f aca="false" ca="false" dt2D="false" dtr="false" t="normal">SUM(N49:S49)</f>
        <v>3125027.55</v>
      </c>
      <c r="N49" s="120" t="n"/>
      <c r="O49" s="120" t="n"/>
      <c r="P49" s="120" t="n"/>
      <c r="Q49" s="120" t="n">
        <v>354820.88</v>
      </c>
      <c r="R49" s="120" t="n">
        <v>2770206.67</v>
      </c>
      <c r="S49" s="120" t="n"/>
      <c r="T49" s="120" t="n">
        <v>12180.3300759663</v>
      </c>
      <c r="U49" s="120" t="n">
        <v>1309.283020064</v>
      </c>
      <c r="V49" s="118" t="n">
        <v>2025</v>
      </c>
      <c r="W49" s="105" t="n"/>
      <c r="X49" s="121" t="n">
        <f aca="false" ca="false" dt2D="false" dtr="false" t="normal">AA49-R49</f>
        <v>4422549.632</v>
      </c>
      <c r="Y49" s="122" t="n"/>
      <c r="Z49" s="123" t="n">
        <v>354820.87914</v>
      </c>
      <c r="AA49" s="123" t="n">
        <v>7192756.302</v>
      </c>
      <c r="AB49" s="124" t="n">
        <f aca="false" ca="true" dt2D="false" dtr="false" t="normal">SUBTOTAL(9, AC49:AQ49)</f>
        <v>3125027.5500000003</v>
      </c>
      <c r="AC49" s="124" t="n"/>
      <c r="AD49" s="132" t="n">
        <v>3050900.49</v>
      </c>
      <c r="AE49" s="124" t="n"/>
      <c r="AF49" s="124" t="n"/>
      <c r="AG49" s="124" t="n"/>
      <c r="AH49" s="124" t="n"/>
      <c r="AI49" s="124" t="n"/>
      <c r="AJ49" s="124" t="n">
        <v>0</v>
      </c>
      <c r="AK49" s="124" t="n"/>
      <c r="AL49" s="124" t="n">
        <v>0</v>
      </c>
      <c r="AM49" s="124" t="n"/>
      <c r="AN49" s="124" t="n"/>
      <c r="AO49" s="124" t="n">
        <v>50127.06</v>
      </c>
      <c r="AP49" s="124" t="n">
        <v>24000</v>
      </c>
      <c r="AQ49" s="124" t="n"/>
    </row>
    <row ht="15.75" outlineLevel="0" r="50">
      <c r="A50" s="115" t="n">
        <f aca="false" ca="false" dt2D="false" dtr="false" t="normal">A49+1</f>
        <v>39</v>
      </c>
      <c r="B50" s="115" t="n">
        <f aca="false" ca="false" dt2D="false" dtr="false" t="normal">B49+1</f>
        <v>39</v>
      </c>
      <c r="C50" s="116" t="s">
        <v>110</v>
      </c>
      <c r="D50" s="116" t="s">
        <v>153</v>
      </c>
      <c r="E50" s="117" t="n">
        <v>1973</v>
      </c>
      <c r="F50" s="118" t="s">
        <v>62</v>
      </c>
      <c r="G50" s="118" t="n">
        <v>5</v>
      </c>
      <c r="H50" s="118" t="n">
        <v>4</v>
      </c>
      <c r="I50" s="118" t="n">
        <v>3343.7</v>
      </c>
      <c r="J50" s="118" t="n">
        <v>3061.9</v>
      </c>
      <c r="K50" s="119" t="n">
        <v>0</v>
      </c>
      <c r="L50" s="117" t="n">
        <v>160</v>
      </c>
      <c r="M50" s="120" t="n">
        <f aca="false" ca="false" dt2D="false" dtr="false" t="normal">SUM(N50:S50)</f>
        <v>1864807.79</v>
      </c>
      <c r="N50" s="120" t="n"/>
      <c r="O50" s="120" t="n"/>
      <c r="P50" s="120" t="n"/>
      <c r="Q50" s="120" t="n">
        <v>360722.44</v>
      </c>
      <c r="R50" s="120" t="n">
        <v>1504085.35</v>
      </c>
      <c r="S50" s="120" t="n">
        <v>0</v>
      </c>
      <c r="T50" s="120" t="n">
        <v>5206.53421589557</v>
      </c>
      <c r="U50" s="120" t="n">
        <v>5206.53421589557</v>
      </c>
      <c r="V50" s="118" t="n">
        <v>2025</v>
      </c>
      <c r="W50" s="105" t="n"/>
      <c r="X50" s="121" t="n">
        <f aca="false" ca="false" dt2D="false" dtr="false" t="normal">AA50-R50</f>
        <v>6588036.859999999</v>
      </c>
      <c r="Y50" s="122" t="n"/>
      <c r="Z50" s="123" t="n">
        <v>396950.8398</v>
      </c>
      <c r="AA50" s="123" t="n">
        <v>8092122.21</v>
      </c>
      <c r="AB50" s="124" t="n">
        <f aca="false" ca="true" dt2D="false" dtr="false" t="normal">SUBTOTAL(9, AC50:AQ50)</f>
        <v>1864807.79</v>
      </c>
      <c r="AC50" s="124" t="n">
        <v>0</v>
      </c>
      <c r="AD50" s="124" t="n">
        <v>0</v>
      </c>
      <c r="AE50" s="124" t="n">
        <v>1864807.79</v>
      </c>
      <c r="AF50" s="124" t="n">
        <v>0</v>
      </c>
      <c r="AG50" s="124" t="n">
        <v>0</v>
      </c>
      <c r="AH50" s="124" t="n"/>
      <c r="AI50" s="124" t="n"/>
      <c r="AJ50" s="124" t="n">
        <v>0</v>
      </c>
      <c r="AK50" s="124" t="n"/>
      <c r="AL50" s="124" t="n">
        <v>0</v>
      </c>
      <c r="AM50" s="124" t="n"/>
      <c r="AN50" s="124" t="n">
        <v>0</v>
      </c>
      <c r="AO50" s="124" t="n"/>
      <c r="AP50" s="124" t="n"/>
      <c r="AQ50" s="124" t="n"/>
    </row>
    <row ht="15.75" outlineLevel="0" r="51">
      <c r="A51" s="115" t="n">
        <f aca="false" ca="false" dt2D="false" dtr="false" t="normal">A50+1</f>
        <v>40</v>
      </c>
      <c r="B51" s="115" t="n">
        <f aca="false" ca="false" dt2D="false" dtr="false" t="normal">B50+1</f>
        <v>40</v>
      </c>
      <c r="C51" s="116" t="s">
        <v>147</v>
      </c>
      <c r="D51" s="116" t="s">
        <v>155</v>
      </c>
      <c r="E51" s="117" t="s">
        <v>87</v>
      </c>
      <c r="F51" s="118" t="s">
        <v>62</v>
      </c>
      <c r="G51" s="118" t="s">
        <v>118</v>
      </c>
      <c r="H51" s="118" t="s">
        <v>156</v>
      </c>
      <c r="I51" s="118" t="n">
        <v>3411.7</v>
      </c>
      <c r="J51" s="118" t="n">
        <v>2190.7</v>
      </c>
      <c r="K51" s="119" t="n">
        <v>1221</v>
      </c>
      <c r="L51" s="117" t="n">
        <v>86</v>
      </c>
      <c r="M51" s="120" t="n">
        <f aca="false" ca="false" dt2D="false" dtr="false" t="normal">SUM(N51:S51)</f>
        <v>1014081.6000000001</v>
      </c>
      <c r="N51" s="120" t="n"/>
      <c r="O51" s="120" t="n"/>
      <c r="P51" s="120" t="n"/>
      <c r="Q51" s="120" t="n">
        <v>545778.39</v>
      </c>
      <c r="R51" s="120" t="n">
        <v>468303.21</v>
      </c>
      <c r="S51" s="120" t="n"/>
      <c r="T51" s="120" t="n">
        <v>3056.50545620963</v>
      </c>
      <c r="U51" s="120" t="n">
        <v>1322.283020064</v>
      </c>
      <c r="V51" s="118" t="n">
        <v>2025</v>
      </c>
      <c r="W51" s="105" t="n"/>
      <c r="X51" s="121" t="n">
        <f aca="false" ca="false" dt2D="false" dtr="false" t="normal">AA51-R51</f>
        <v>16119535.61</v>
      </c>
      <c r="Y51" s="122" t="n"/>
      <c r="Z51" s="123" t="n">
        <v>613475.4912</v>
      </c>
      <c r="AA51" s="123" t="n">
        <v>16587838.82</v>
      </c>
      <c r="AB51" s="124" t="n">
        <f aca="false" ca="true" dt2D="false" dtr="false" t="normal">SUBTOTAL(9, AC51:AQ51)</f>
        <v>1014081.6</v>
      </c>
      <c r="AC51" s="124" t="n"/>
      <c r="AD51" s="124" t="n"/>
      <c r="AE51" s="124" t="n"/>
      <c r="AF51" s="124" t="n"/>
      <c r="AG51" s="132" t="n">
        <v>1014081.6</v>
      </c>
      <c r="AH51" s="124" t="n"/>
      <c r="AI51" s="124" t="n"/>
      <c r="AJ51" s="124" t="n">
        <v>0</v>
      </c>
      <c r="AK51" s="124" t="n">
        <v>0</v>
      </c>
      <c r="AL51" s="124" t="n">
        <v>0</v>
      </c>
      <c r="AM51" s="124" t="n"/>
      <c r="AN51" s="124" t="n"/>
      <c r="AO51" s="124" t="n"/>
      <c r="AP51" s="124" t="n"/>
      <c r="AQ51" s="124" t="n"/>
    </row>
    <row ht="15.75" outlineLevel="0" r="52">
      <c r="A52" s="115" t="n">
        <f aca="false" ca="false" dt2D="false" dtr="false" t="normal">A51+1</f>
        <v>41</v>
      </c>
      <c r="B52" s="115" t="n">
        <f aca="false" ca="false" dt2D="false" dtr="false" t="normal">B51+1</f>
        <v>41</v>
      </c>
      <c r="C52" s="116" t="s">
        <v>147</v>
      </c>
      <c r="D52" s="116" t="s">
        <v>158</v>
      </c>
      <c r="E52" s="117" t="s">
        <v>159</v>
      </c>
      <c r="F52" s="118" t="s">
        <v>62</v>
      </c>
      <c r="G52" s="118" t="s">
        <v>118</v>
      </c>
      <c r="H52" s="118" t="s">
        <v>160</v>
      </c>
      <c r="I52" s="118" t="n">
        <v>5051.19</v>
      </c>
      <c r="J52" s="118" t="n">
        <v>4630.8</v>
      </c>
      <c r="K52" s="119" t="n">
        <v>0</v>
      </c>
      <c r="L52" s="117" t="n">
        <v>233</v>
      </c>
      <c r="M52" s="120" t="n">
        <f aca="false" ca="false" dt2D="false" dtr="false" t="normal">SUM(N52:S52)</f>
        <v>7174762.29</v>
      </c>
      <c r="N52" s="120" t="n"/>
      <c r="O52" s="120" t="n"/>
      <c r="P52" s="120" t="n"/>
      <c r="Q52" s="120" t="n"/>
      <c r="R52" s="120" t="n">
        <v>7174762.29</v>
      </c>
      <c r="S52" s="120" t="n"/>
      <c r="T52" s="120" t="n">
        <v>13629.8191357263</v>
      </c>
      <c r="U52" s="120" t="n">
        <v>1323.283020064</v>
      </c>
      <c r="V52" s="118" t="n">
        <v>2025</v>
      </c>
      <c r="W52" s="58" t="n"/>
      <c r="X52" s="121" t="n">
        <f aca="false" ca="false" dt2D="false" dtr="false" t="normal">AA52-R52</f>
        <v>7167370.14</v>
      </c>
      <c r="Y52" s="122" t="n"/>
      <c r="Z52" s="123" t="n">
        <v>613099.3968</v>
      </c>
      <c r="AA52" s="123" t="n">
        <v>14342132.43</v>
      </c>
      <c r="AB52" s="124" t="n">
        <f aca="false" ca="true" dt2D="false" dtr="false" t="normal">SUBTOTAL(9, AC52:AQ52)</f>
        <v>7174762.29</v>
      </c>
      <c r="AC52" s="124" t="n"/>
      <c r="AD52" s="124" t="n"/>
      <c r="AE52" s="124" t="n"/>
      <c r="AF52" s="132" t="n">
        <v>4728408.67</v>
      </c>
      <c r="AG52" s="132" t="n">
        <v>2369534.4</v>
      </c>
      <c r="AH52" s="124" t="n"/>
      <c r="AI52" s="124" t="n"/>
      <c r="AJ52" s="124" t="n"/>
      <c r="AK52" s="124" t="n"/>
      <c r="AL52" s="124" t="n"/>
      <c r="AM52" s="124" t="n"/>
      <c r="AN52" s="124" t="n"/>
      <c r="AO52" s="124" t="n">
        <v>52819.22</v>
      </c>
      <c r="AP52" s="124" t="n">
        <v>24000</v>
      </c>
      <c r="AQ52" s="124" t="n"/>
    </row>
    <row ht="15.75" outlineLevel="0" r="53">
      <c r="A53" s="115" t="n">
        <f aca="false" ca="false" dt2D="false" dtr="false" t="normal">A52+1</f>
        <v>42</v>
      </c>
      <c r="B53" s="115" t="n">
        <f aca="false" ca="false" dt2D="false" dtr="false" t="normal">B52+1</f>
        <v>42</v>
      </c>
      <c r="C53" s="116" t="s">
        <v>110</v>
      </c>
      <c r="D53" s="116" t="s">
        <v>163</v>
      </c>
      <c r="E53" s="117" t="n">
        <v>1966</v>
      </c>
      <c r="F53" s="118" t="s">
        <v>62</v>
      </c>
      <c r="G53" s="118" t="n">
        <v>4</v>
      </c>
      <c r="H53" s="118" t="n">
        <v>6</v>
      </c>
      <c r="I53" s="118" t="n">
        <v>2829.5</v>
      </c>
      <c r="J53" s="118" t="n">
        <v>2537.8</v>
      </c>
      <c r="K53" s="119" t="n">
        <v>230.6</v>
      </c>
      <c r="L53" s="117" t="n">
        <v>144</v>
      </c>
      <c r="M53" s="120" t="n">
        <f aca="false" ca="false" dt2D="false" dtr="false" t="normal">SUM(N53:S53)</f>
        <v>1245773.46</v>
      </c>
      <c r="N53" s="120" t="n"/>
      <c r="O53" s="120" t="n"/>
      <c r="P53" s="120" t="n"/>
      <c r="Q53" s="120" t="n">
        <v>46977.83</v>
      </c>
      <c r="R53" s="120" t="n">
        <v>251597.14</v>
      </c>
      <c r="S53" s="120" t="n">
        <v>947198.49</v>
      </c>
      <c r="T53" s="120" t="n">
        <v>10013.2315696325</v>
      </c>
      <c r="U53" s="120" t="n">
        <v>1324.283020064</v>
      </c>
      <c r="V53" s="118" t="n">
        <v>2025</v>
      </c>
      <c r="W53" s="105" t="n"/>
      <c r="X53" s="121" t="n">
        <f aca="false" ca="false" dt2D="false" dtr="false" t="normal">AA53-R53</f>
        <v>-435841.12</v>
      </c>
      <c r="Y53" s="122" t="n"/>
      <c r="Z53" s="123" t="n">
        <v>397079.1252</v>
      </c>
      <c r="AA53" s="123" t="n">
        <v>-184243.98</v>
      </c>
      <c r="AB53" s="124" t="n">
        <f aca="false" ca="true" dt2D="false" dtr="false" t="normal">SUBTOTAL(9, AC53:AQ53)</f>
        <v>1245773.46</v>
      </c>
      <c r="AC53" s="124" t="n"/>
      <c r="AD53" s="124" t="n">
        <v>1245773.46</v>
      </c>
      <c r="AE53" s="124" t="n"/>
      <c r="AF53" s="124" t="n"/>
      <c r="AG53" s="124" t="n"/>
      <c r="AH53" s="124" t="n"/>
      <c r="AI53" s="124" t="n"/>
      <c r="AJ53" s="124" t="n"/>
      <c r="AK53" s="124" t="n"/>
      <c r="AL53" s="124" t="n">
        <v>0</v>
      </c>
      <c r="AM53" s="124" t="n"/>
      <c r="AN53" s="124" t="n"/>
      <c r="AO53" s="124" t="n"/>
      <c r="AP53" s="124" t="n"/>
      <c r="AQ53" s="124" t="n"/>
    </row>
    <row ht="15.75" outlineLevel="0" r="54">
      <c r="A54" s="115" t="n">
        <f aca="false" ca="false" dt2D="false" dtr="false" t="normal">A53+1</f>
        <v>43</v>
      </c>
      <c r="B54" s="115" t="n">
        <f aca="false" ca="false" dt2D="false" dtr="false" t="normal">B53+1</f>
        <v>43</v>
      </c>
      <c r="C54" s="116" t="s">
        <v>147</v>
      </c>
      <c r="D54" s="116" t="s">
        <v>165</v>
      </c>
      <c r="E54" s="117" t="s">
        <v>166</v>
      </c>
      <c r="F54" s="118" t="s">
        <v>62</v>
      </c>
      <c r="G54" s="118" t="s">
        <v>167</v>
      </c>
      <c r="H54" s="118" t="s">
        <v>118</v>
      </c>
      <c r="I54" s="118" t="n">
        <v>4290.1</v>
      </c>
      <c r="J54" s="118" t="n">
        <v>4045.8</v>
      </c>
      <c r="K54" s="119" t="n">
        <v>0</v>
      </c>
      <c r="L54" s="117" t="n">
        <v>160</v>
      </c>
      <c r="M54" s="120" t="n">
        <f aca="false" ca="false" dt2D="false" dtr="false" t="normal">SUM(N54:S54)</f>
        <v>1592691.01</v>
      </c>
      <c r="N54" s="120" t="n"/>
      <c r="O54" s="120" t="n"/>
      <c r="P54" s="120" t="n"/>
      <c r="Q54" s="120" t="n">
        <v>1592691.01</v>
      </c>
      <c r="R54" s="120" t="n"/>
      <c r="S54" s="120" t="n"/>
      <c r="T54" s="120" t="n">
        <v>504.215072420782</v>
      </c>
      <c r="U54" s="120" t="n">
        <v>1325.283020064</v>
      </c>
      <c r="V54" s="118" t="n">
        <v>2025</v>
      </c>
      <c r="W54" s="105" t="n"/>
      <c r="X54" s="121" t="n">
        <f aca="false" ca="false" dt2D="false" dtr="false" t="normal">AA54-R54</f>
        <v>18905214.24</v>
      </c>
      <c r="Y54" s="125" t="n">
        <v>2553319.73</v>
      </c>
      <c r="Z54" s="123" t="n">
        <v>535647.7368</v>
      </c>
      <c r="AA54" s="123" t="n">
        <v>18905214.24</v>
      </c>
      <c r="AB54" s="124" t="n">
        <f aca="false" ca="true" dt2D="false" dtr="false" t="normal">SUBTOTAL(9, AC54:AQ54)</f>
        <v>1592691.01</v>
      </c>
      <c r="AC54" s="124" t="n"/>
      <c r="AD54" s="124" t="n"/>
      <c r="AE54" s="124" t="n"/>
      <c r="AF54" s="124" t="n"/>
      <c r="AG54" s="132" t="n">
        <v>1592691.01</v>
      </c>
      <c r="AH54" s="124" t="n"/>
      <c r="AI54" s="124" t="n"/>
      <c r="AJ54" s="124" t="n"/>
      <c r="AK54" s="124" t="n"/>
      <c r="AL54" s="124" t="n"/>
      <c r="AM54" s="124" t="n"/>
      <c r="AN54" s="124" t="n"/>
      <c r="AO54" s="124" t="n"/>
      <c r="AP54" s="124" t="n"/>
      <c r="AQ54" s="124" t="n"/>
    </row>
    <row ht="15.75" outlineLevel="0" r="55">
      <c r="A55" s="115" t="n">
        <f aca="false" ca="false" dt2D="false" dtr="false" t="normal">A54+1</f>
        <v>44</v>
      </c>
      <c r="B55" s="115" t="n">
        <f aca="false" ca="false" dt2D="false" dtr="false" t="normal">B54+1</f>
        <v>44</v>
      </c>
      <c r="C55" s="116" t="s">
        <v>147</v>
      </c>
      <c r="D55" s="116" t="s">
        <v>169</v>
      </c>
      <c r="E55" s="117" t="s">
        <v>170</v>
      </c>
      <c r="F55" s="118" t="s">
        <v>62</v>
      </c>
      <c r="G55" s="118" t="s">
        <v>118</v>
      </c>
      <c r="H55" s="118" t="s">
        <v>118</v>
      </c>
      <c r="I55" s="118" t="n">
        <v>3950.89</v>
      </c>
      <c r="J55" s="118" t="n">
        <v>3454.6</v>
      </c>
      <c r="K55" s="119" t="n">
        <v>0</v>
      </c>
      <c r="L55" s="117" t="n">
        <v>153</v>
      </c>
      <c r="M55" s="120" t="n">
        <f aca="false" ca="false" dt2D="false" dtr="false" t="normal">SUM(N55:S55)</f>
        <v>1862855.96</v>
      </c>
      <c r="N55" s="120" t="n"/>
      <c r="O55" s="120" t="n"/>
      <c r="P55" s="120" t="n"/>
      <c r="Q55" s="120" t="n"/>
      <c r="R55" s="120" t="n">
        <v>1862855.96</v>
      </c>
      <c r="S55" s="120" t="n"/>
      <c r="T55" s="120" t="n">
        <v>6210.65562241457</v>
      </c>
      <c r="U55" s="120" t="n">
        <v>1327.283020064</v>
      </c>
      <c r="V55" s="118" t="n">
        <v>2025</v>
      </c>
      <c r="W55" s="105" t="n"/>
      <c r="X55" s="121" t="n">
        <f aca="false" ca="false" dt2D="false" dtr="false" t="normal">AA55-R55</f>
        <v>3708101.8499999996</v>
      </c>
      <c r="Y55" s="122" t="n"/>
      <c r="Z55" s="123" t="n">
        <v>457375.2216</v>
      </c>
      <c r="AA55" s="123" t="n">
        <v>5570957.81</v>
      </c>
      <c r="AB55" s="124" t="n">
        <f aca="false" ca="true" dt2D="false" dtr="false" t="normal">SUBTOTAL(9, AC55:AQ55)</f>
        <v>1862855.96</v>
      </c>
      <c r="AC55" s="124" t="n"/>
      <c r="AD55" s="124" t="n"/>
      <c r="AE55" s="124" t="n"/>
      <c r="AF55" s="124" t="n"/>
      <c r="AG55" s="132" t="n">
        <v>1788461.72</v>
      </c>
      <c r="AH55" s="124" t="n"/>
      <c r="AI55" s="124" t="n"/>
      <c r="AJ55" s="124" t="n">
        <v>0</v>
      </c>
      <c r="AK55" s="124" t="n"/>
      <c r="AL55" s="124" t="n">
        <v>0</v>
      </c>
      <c r="AM55" s="124" t="n"/>
      <c r="AN55" s="124" t="n"/>
      <c r="AO55" s="124" t="n">
        <v>50394.24</v>
      </c>
      <c r="AP55" s="124" t="n">
        <v>24000</v>
      </c>
      <c r="AQ55" s="124" t="n"/>
    </row>
    <row ht="15.75" outlineLevel="0" r="56">
      <c r="A56" s="115" t="n">
        <f aca="false" ca="false" dt2D="false" dtr="false" t="normal">A55+1</f>
        <v>45</v>
      </c>
      <c r="B56" s="115" t="n">
        <f aca="false" ca="false" dt2D="false" dtr="false" t="normal">B55+1</f>
        <v>45</v>
      </c>
      <c r="C56" s="116" t="s">
        <v>110</v>
      </c>
      <c r="D56" s="116" t="s">
        <v>172</v>
      </c>
      <c r="E56" s="117" t="n">
        <v>1968</v>
      </c>
      <c r="F56" s="118" t="s">
        <v>62</v>
      </c>
      <c r="G56" s="118" t="n">
        <v>5</v>
      </c>
      <c r="H56" s="118" t="n">
        <v>5</v>
      </c>
      <c r="I56" s="118" t="n">
        <v>3261.1</v>
      </c>
      <c r="J56" s="118" t="n">
        <v>2512.5</v>
      </c>
      <c r="K56" s="119" t="n">
        <v>664.8</v>
      </c>
      <c r="L56" s="117" t="n">
        <v>128</v>
      </c>
      <c r="M56" s="120" t="n">
        <f aca="false" ca="false" dt2D="false" dtr="false" t="normal">SUM(N56:S56)</f>
        <v>1676753.94</v>
      </c>
      <c r="N56" s="120" t="n"/>
      <c r="O56" s="120" t="n"/>
      <c r="P56" s="120" t="n"/>
      <c r="Q56" s="120" t="n">
        <v>452637.8</v>
      </c>
      <c r="R56" s="120" t="n">
        <v>1224116.14</v>
      </c>
      <c r="S56" s="120" t="n"/>
      <c r="T56" s="120" t="n">
        <v>1016.77576941163</v>
      </c>
      <c r="U56" s="120" t="n">
        <v>1016.77576941163</v>
      </c>
      <c r="V56" s="118" t="n">
        <v>2025</v>
      </c>
      <c r="W56" s="105" t="n"/>
      <c r="X56" s="121" t="n">
        <f aca="false" ca="false" dt2D="false" dtr="false" t="normal">AA56-R56</f>
        <v>12847118.67</v>
      </c>
      <c r="Y56" s="122" t="n"/>
      <c r="Z56" s="123" t="n">
        <v>508746.4812</v>
      </c>
      <c r="AA56" s="123" t="n">
        <v>14071234.81</v>
      </c>
      <c r="AB56" s="124" t="n">
        <f aca="false" ca="true" dt2D="false" dtr="false" t="normal">SUBTOTAL(9, AC56:AQ56)</f>
        <v>1676753.94</v>
      </c>
      <c r="AC56" s="124" t="n"/>
      <c r="AD56" s="124" t="n"/>
      <c r="AE56" s="124" t="n">
        <v>1676753.94</v>
      </c>
      <c r="AF56" s="124" t="n"/>
      <c r="AG56" s="124" t="n"/>
      <c r="AH56" s="124" t="n"/>
      <c r="AI56" s="124" t="n"/>
      <c r="AJ56" s="124" t="n"/>
      <c r="AK56" s="124" t="n"/>
      <c r="AL56" s="124" t="n"/>
      <c r="AM56" s="124" t="n"/>
      <c r="AN56" s="124" t="n">
        <v>0</v>
      </c>
      <c r="AO56" s="124" t="n"/>
      <c r="AP56" s="124" t="n"/>
      <c r="AQ56" s="124" t="n"/>
    </row>
    <row ht="15.75" outlineLevel="0" r="57">
      <c r="A57" s="115" t="n">
        <f aca="false" ca="false" dt2D="false" dtr="false" t="normal">A56+1</f>
        <v>46</v>
      </c>
      <c r="B57" s="115" t="n">
        <f aca="false" ca="false" dt2D="false" dtr="false" t="normal">B56+1</f>
        <v>46</v>
      </c>
      <c r="C57" s="116" t="s">
        <v>110</v>
      </c>
      <c r="D57" s="116" t="s">
        <v>174</v>
      </c>
      <c r="E57" s="117" t="s">
        <v>159</v>
      </c>
      <c r="F57" s="118" t="s">
        <v>62</v>
      </c>
      <c r="G57" s="118" t="s">
        <v>118</v>
      </c>
      <c r="H57" s="118" t="s">
        <v>175</v>
      </c>
      <c r="I57" s="118" t="n">
        <v>5678.2</v>
      </c>
      <c r="J57" s="118" t="n">
        <v>4923.8</v>
      </c>
      <c r="K57" s="119" t="n">
        <v>69.9</v>
      </c>
      <c r="L57" s="117" t="n">
        <v>234</v>
      </c>
      <c r="M57" s="120" t="n">
        <f aca="false" ca="false" dt2D="false" dtr="false" t="normal">SUM(N57:S57)</f>
        <v>19359818.41</v>
      </c>
      <c r="N57" s="120" t="n"/>
      <c r="O57" s="120" t="n"/>
      <c r="P57" s="120" t="n"/>
      <c r="Q57" s="120" t="n">
        <v>1546146.95</v>
      </c>
      <c r="R57" s="120" t="n">
        <v>3789801.97</v>
      </c>
      <c r="S57" s="120" t="n">
        <v>14023869.49</v>
      </c>
      <c r="T57" s="120" t="n">
        <v>2000.17354200408</v>
      </c>
      <c r="U57" s="120" t="n">
        <v>2000.17354200408</v>
      </c>
      <c r="V57" s="118" t="n">
        <v>2025</v>
      </c>
      <c r="W57" s="105" t="n"/>
      <c r="X57" s="121" t="n">
        <f aca="false" ca="false" dt2D="false" dtr="false" t="normal">AA57-R57</f>
        <v>202637.8900000099</v>
      </c>
      <c r="Y57" s="122" t="n"/>
      <c r="Z57" s="123" t="n">
        <v>670407.5154</v>
      </c>
      <c r="AA57" s="123" t="n">
        <v>3992439.86000001</v>
      </c>
      <c r="AB57" s="124" t="n">
        <f aca="false" ca="true" dt2D="false" dtr="false" t="normal">SUBTOTAL(9, AC57:AQ57)</f>
        <v>19359818.41</v>
      </c>
      <c r="AC57" s="124" t="n">
        <v>8642752.76</v>
      </c>
      <c r="AD57" s="124" t="n">
        <v>3166684.8</v>
      </c>
      <c r="AE57" s="124" t="n">
        <v>3336135.89</v>
      </c>
      <c r="AF57" s="124" t="n">
        <v>4214244.96</v>
      </c>
      <c r="AG57" s="124" t="n"/>
      <c r="AH57" s="124" t="n"/>
      <c r="AI57" s="124" t="n"/>
      <c r="AJ57" s="124" t="n"/>
      <c r="AK57" s="124" t="n"/>
      <c r="AL57" s="124" t="n"/>
      <c r="AM57" s="124" t="n"/>
      <c r="AN57" s="124" t="n"/>
      <c r="AO57" s="124" t="n"/>
      <c r="AP57" s="124" t="n"/>
      <c r="AQ57" s="124" t="n"/>
    </row>
    <row ht="15.75" outlineLevel="0" r="58">
      <c r="A58" s="115" t="n">
        <f aca="false" ca="false" dt2D="false" dtr="false" t="normal">A57+1</f>
        <v>47</v>
      </c>
      <c r="B58" s="115" t="n">
        <f aca="false" ca="false" dt2D="false" dtr="false" t="normal">B57+1</f>
        <v>47</v>
      </c>
      <c r="C58" s="116" t="s">
        <v>110</v>
      </c>
      <c r="D58" s="116" t="s">
        <v>178</v>
      </c>
      <c r="E58" s="117" t="s">
        <v>159</v>
      </c>
      <c r="F58" s="118" t="s">
        <v>62</v>
      </c>
      <c r="G58" s="118" t="s">
        <v>118</v>
      </c>
      <c r="H58" s="118" t="s">
        <v>175</v>
      </c>
      <c r="I58" s="118" t="n">
        <v>5563.5</v>
      </c>
      <c r="J58" s="118" t="n">
        <v>4878.9</v>
      </c>
      <c r="K58" s="119" t="n">
        <v>141.3</v>
      </c>
      <c r="L58" s="117" t="n">
        <v>240</v>
      </c>
      <c r="M58" s="120" t="n">
        <f aca="false" ca="false" dt2D="false" dtr="false" t="normal">SUM(N58:S58)</f>
        <v>19624708.6</v>
      </c>
      <c r="N58" s="120" t="n"/>
      <c r="O58" s="120" t="n"/>
      <c r="P58" s="120" t="n"/>
      <c r="Q58" s="120" t="n">
        <v>910350.06</v>
      </c>
      <c r="R58" s="120" t="n">
        <v>4414762.79</v>
      </c>
      <c r="S58" s="120" t="n">
        <v>14299595.75</v>
      </c>
      <c r="T58" s="120" t="n">
        <v>10763.8161162197</v>
      </c>
      <c r="U58" s="120" t="n">
        <v>10763.8161162197</v>
      </c>
      <c r="V58" s="118" t="n">
        <v>2025</v>
      </c>
      <c r="W58" s="105" t="n"/>
      <c r="X58" s="121" t="n">
        <f aca="false" ca="false" dt2D="false" dtr="false" t="normal">AA58-R58</f>
        <v>-301415.06000000006</v>
      </c>
      <c r="Y58" s="122" t="n"/>
      <c r="Z58" s="123" t="n">
        <v>683376.3666</v>
      </c>
      <c r="AA58" s="123" t="n">
        <v>4113347.73</v>
      </c>
      <c r="AB58" s="124" t="n">
        <f aca="false" ca="true" dt2D="false" dtr="false" t="normal">SUBTOTAL(9, AC58:AQ58)</f>
        <v>19624708.6</v>
      </c>
      <c r="AC58" s="124" t="n">
        <v>8489249.92</v>
      </c>
      <c r="AD58" s="132" t="n">
        <v>3674528.4</v>
      </c>
      <c r="AE58" s="124" t="n">
        <v>3336135.89</v>
      </c>
      <c r="AF58" s="124" t="n">
        <v>4124794.39</v>
      </c>
      <c r="AG58" s="124" t="n"/>
      <c r="AH58" s="124" t="n"/>
      <c r="AI58" s="124" t="n"/>
      <c r="AJ58" s="124" t="n"/>
      <c r="AK58" s="124" t="n"/>
      <c r="AL58" s="124" t="n"/>
      <c r="AM58" s="124" t="n"/>
      <c r="AN58" s="124" t="n"/>
      <c r="AO58" s="124" t="n"/>
      <c r="AP58" s="124" t="n"/>
      <c r="AQ58" s="124" t="n"/>
    </row>
    <row ht="15.75" outlineLevel="0" r="59">
      <c r="A59" s="115" t="n">
        <f aca="false" ca="false" dt2D="false" dtr="false" t="normal">A58+1</f>
        <v>48</v>
      </c>
      <c r="B59" s="115" t="n">
        <f aca="false" ca="false" dt2D="false" dtr="false" t="normal">B58+1</f>
        <v>48</v>
      </c>
      <c r="C59" s="116" t="s">
        <v>147</v>
      </c>
      <c r="D59" s="116" t="s">
        <v>181</v>
      </c>
      <c r="E59" s="117" t="s">
        <v>170</v>
      </c>
      <c r="F59" s="118" t="s">
        <v>62</v>
      </c>
      <c r="G59" s="118" t="s">
        <v>118</v>
      </c>
      <c r="H59" s="118" t="s">
        <v>175</v>
      </c>
      <c r="I59" s="118" t="n">
        <v>5751.1</v>
      </c>
      <c r="J59" s="118" t="n">
        <v>4971.6</v>
      </c>
      <c r="K59" s="119" t="n">
        <v>0</v>
      </c>
      <c r="L59" s="117" t="n">
        <v>221</v>
      </c>
      <c r="M59" s="120" t="n">
        <f aca="false" ca="false" dt2D="false" dtr="false" t="normal">SUM(N59:S59)</f>
        <v>2736110.08</v>
      </c>
      <c r="N59" s="120" t="n"/>
      <c r="O59" s="120" t="n"/>
      <c r="P59" s="120" t="n"/>
      <c r="Q59" s="120" t="n">
        <v>73376.71</v>
      </c>
      <c r="R59" s="120" t="n">
        <v>2662733.37</v>
      </c>
      <c r="S59" s="120" t="n"/>
      <c r="T59" s="120" t="n">
        <v>7573.9732792899</v>
      </c>
      <c r="U59" s="120" t="n">
        <v>1330.283020064</v>
      </c>
      <c r="V59" s="118" t="n">
        <v>2025</v>
      </c>
      <c r="W59" s="105" t="n"/>
      <c r="X59" s="121" t="n">
        <f aca="false" ca="false" dt2D="false" dtr="false" t="normal">AA59-R59</f>
        <v>677175.31</v>
      </c>
      <c r="Y59" s="122" t="n"/>
      <c r="Z59" s="123" t="n">
        <v>658219.9536</v>
      </c>
      <c r="AA59" s="123" t="n">
        <v>3339908.68</v>
      </c>
      <c r="AB59" s="124" t="n">
        <f aca="false" ca="true" dt2D="false" dtr="false" t="normal">SUBTOTAL(9, AC59:AQ59)</f>
        <v>2736110.08</v>
      </c>
      <c r="AC59" s="124" t="n"/>
      <c r="AD59" s="124" t="n"/>
      <c r="AE59" s="124" t="n">
        <v>0</v>
      </c>
      <c r="AF59" s="124" t="n">
        <v>0</v>
      </c>
      <c r="AG59" s="132" t="n">
        <v>2627063.59</v>
      </c>
      <c r="AH59" s="124" t="n"/>
      <c r="AI59" s="124" t="n"/>
      <c r="AJ59" s="124" t="n">
        <v>0</v>
      </c>
      <c r="AK59" s="124" t="n"/>
      <c r="AL59" s="124" t="n">
        <v>0</v>
      </c>
      <c r="AM59" s="124" t="n"/>
      <c r="AN59" s="124" t="n"/>
      <c r="AO59" s="124" t="n">
        <v>85046.49</v>
      </c>
      <c r="AP59" s="124" t="n">
        <v>24000</v>
      </c>
      <c r="AQ59" s="124" t="n"/>
    </row>
    <row ht="15.75" outlineLevel="0" r="60">
      <c r="A60" s="115" t="n">
        <f aca="false" ca="false" dt2D="false" dtr="false" t="normal">A59+1</f>
        <v>49</v>
      </c>
      <c r="B60" s="115" t="n">
        <f aca="false" ca="false" dt2D="false" dtr="false" t="normal">B59+1</f>
        <v>49</v>
      </c>
      <c r="C60" s="116" t="s">
        <v>110</v>
      </c>
      <c r="D60" s="116" t="s">
        <v>183</v>
      </c>
      <c r="E60" s="117" t="s">
        <v>170</v>
      </c>
      <c r="F60" s="118" t="s">
        <v>62</v>
      </c>
      <c r="G60" s="118" t="s">
        <v>118</v>
      </c>
      <c r="H60" s="118" t="s">
        <v>175</v>
      </c>
      <c r="I60" s="118" t="n">
        <v>5677.5</v>
      </c>
      <c r="J60" s="118" t="n">
        <v>4896.4</v>
      </c>
      <c r="K60" s="119" t="n">
        <v>72</v>
      </c>
      <c r="L60" s="117" t="n">
        <v>216</v>
      </c>
      <c r="M60" s="120" t="n">
        <f aca="false" ca="false" dt2D="false" dtr="false" t="normal">SUM(N60:S60)</f>
        <v>2546110.8</v>
      </c>
      <c r="N60" s="120" t="n"/>
      <c r="O60" s="120" t="n"/>
      <c r="P60" s="120" t="n"/>
      <c r="Q60" s="120" t="n">
        <v>593809.52</v>
      </c>
      <c r="R60" s="120" t="n">
        <v>463508.94</v>
      </c>
      <c r="S60" s="120" t="n">
        <v>1488792.34</v>
      </c>
      <c r="T60" s="120" t="n">
        <v>412.597795858627</v>
      </c>
      <c r="U60" s="120" t="n">
        <v>412.597795858627</v>
      </c>
      <c r="V60" s="118" t="n">
        <v>2025</v>
      </c>
      <c r="W60" s="105" t="n"/>
      <c r="X60" s="121" t="n">
        <f aca="false" ca="false" dt2D="false" dtr="false" t="normal">AA60-R60</f>
        <v>-0.000000001979060471057892</v>
      </c>
      <c r="Y60" s="122" t="n"/>
      <c r="Z60" s="123" t="n">
        <v>667336.1424</v>
      </c>
      <c r="AA60" s="123" t="n">
        <v>463508.939999998</v>
      </c>
      <c r="AB60" s="124" t="n">
        <f aca="false" ca="true" dt2D="false" dtr="false" t="normal">SUBTOTAL(9, AC60:AQ60)</f>
        <v>2546110.8</v>
      </c>
      <c r="AC60" s="124" t="n"/>
      <c r="AD60" s="124" t="n"/>
      <c r="AE60" s="124" t="n"/>
      <c r="AF60" s="124" t="n"/>
      <c r="AG60" s="132" t="n">
        <v>2546110.8</v>
      </c>
      <c r="AH60" s="124" t="n"/>
      <c r="AI60" s="124" t="n"/>
      <c r="AJ60" s="124" t="n"/>
      <c r="AK60" s="124" t="n"/>
      <c r="AL60" s="124" t="n"/>
      <c r="AM60" s="124" t="n"/>
      <c r="AN60" s="124" t="n"/>
      <c r="AO60" s="124" t="n"/>
      <c r="AP60" s="124" t="n"/>
      <c r="AQ60" s="124" t="n"/>
    </row>
    <row ht="15.75" outlineLevel="0" r="61">
      <c r="A61" s="115" t="n">
        <f aca="false" ca="false" dt2D="false" dtr="false" t="normal">A60+1</f>
        <v>50</v>
      </c>
      <c r="B61" s="115" t="n">
        <f aca="false" ca="false" dt2D="false" dtr="false" t="normal">B60+1</f>
        <v>50</v>
      </c>
      <c r="C61" s="116" t="s">
        <v>110</v>
      </c>
      <c r="D61" s="116" t="s">
        <v>185</v>
      </c>
      <c r="E61" s="117" t="n">
        <v>1975</v>
      </c>
      <c r="F61" s="118" t="s">
        <v>62</v>
      </c>
      <c r="G61" s="118" t="n">
        <v>4</v>
      </c>
      <c r="H61" s="118" t="n">
        <v>6</v>
      </c>
      <c r="I61" s="118" t="n">
        <v>5531.3</v>
      </c>
      <c r="J61" s="118" t="n">
        <v>4842.7</v>
      </c>
      <c r="K61" s="119" t="n">
        <v>189.7</v>
      </c>
      <c r="L61" s="117" t="n">
        <v>235</v>
      </c>
      <c r="M61" s="120" t="n">
        <f aca="false" ca="false" dt2D="false" dtr="false" t="normal">SUM(N61:S61)</f>
        <v>7650833.65</v>
      </c>
      <c r="N61" s="120" t="n"/>
      <c r="O61" s="120" t="n"/>
      <c r="P61" s="120" t="n"/>
      <c r="Q61" s="120" t="n">
        <v>1026537.41</v>
      </c>
      <c r="R61" s="120" t="n">
        <v>6624296.24</v>
      </c>
      <c r="S61" s="120" t="n"/>
      <c r="T61" s="120" t="n">
        <v>2581.2418368051</v>
      </c>
      <c r="U61" s="120" t="n">
        <v>2581.2418368051</v>
      </c>
      <c r="V61" s="118" t="n">
        <v>2025</v>
      </c>
      <c r="W61" s="105" t="n"/>
      <c r="X61" s="121" t="n">
        <f aca="false" ca="false" dt2D="false" dtr="false" t="normal">AA61-R61</f>
        <v>14822808.290000001</v>
      </c>
      <c r="Y61" s="122" t="n"/>
      <c r="Z61" s="123" t="n">
        <v>691404.501</v>
      </c>
      <c r="AA61" s="123" t="n">
        <v>21447104.53</v>
      </c>
      <c r="AB61" s="124" t="n">
        <f aca="false" ca="true" dt2D="false" dtr="false" t="normal">SUBTOTAL(9, AC61:AQ61)</f>
        <v>7650833.649999999</v>
      </c>
      <c r="AC61" s="124" t="n"/>
      <c r="AD61" s="124" t="n">
        <v>5039032.72</v>
      </c>
      <c r="AE61" s="124" t="n"/>
      <c r="AF61" s="124" t="n">
        <v>2545605.9</v>
      </c>
      <c r="AG61" s="124" t="n"/>
      <c r="AH61" s="124" t="n"/>
      <c r="AI61" s="124" t="n"/>
      <c r="AJ61" s="124" t="n">
        <v>0</v>
      </c>
      <c r="AK61" s="124" t="n"/>
      <c r="AL61" s="124" t="n">
        <v>0</v>
      </c>
      <c r="AM61" s="124" t="n"/>
      <c r="AN61" s="124" t="n"/>
      <c r="AO61" s="124" t="n"/>
      <c r="AP61" s="124" t="n"/>
      <c r="AQ61" s="124" t="n">
        <v>66195.03</v>
      </c>
    </row>
    <row ht="15.75" outlineLevel="0" r="62">
      <c r="A62" s="115" t="n">
        <f aca="false" ca="false" dt2D="false" dtr="false" t="normal">A61+1</f>
        <v>51</v>
      </c>
      <c r="B62" s="115" t="n">
        <f aca="false" ca="false" dt2D="false" dtr="false" t="normal">B61+1</f>
        <v>51</v>
      </c>
      <c r="C62" s="116" t="s">
        <v>110</v>
      </c>
      <c r="D62" s="116" t="s">
        <v>189</v>
      </c>
      <c r="E62" s="117" t="n">
        <v>1974</v>
      </c>
      <c r="F62" s="118" t="s">
        <v>62</v>
      </c>
      <c r="G62" s="118" t="n">
        <v>4</v>
      </c>
      <c r="H62" s="118" t="n">
        <v>4</v>
      </c>
      <c r="I62" s="118" t="n">
        <v>3940.9</v>
      </c>
      <c r="J62" s="118" t="n">
        <v>3373.8</v>
      </c>
      <c r="K62" s="119" t="n">
        <v>212.7</v>
      </c>
      <c r="L62" s="117" t="n">
        <v>166</v>
      </c>
      <c r="M62" s="120" t="n">
        <f aca="false" ca="false" dt2D="false" dtr="false" t="normal">SUM(N62:S62)</f>
        <v>1950514.2999999998</v>
      </c>
      <c r="N62" s="120" t="n"/>
      <c r="O62" s="120" t="n"/>
      <c r="P62" s="120" t="n"/>
      <c r="Q62" s="120" t="n">
        <v>396466.4</v>
      </c>
      <c r="R62" s="120" t="n">
        <v>1554047.9</v>
      </c>
      <c r="S62" s="120" t="n">
        <v>0</v>
      </c>
      <c r="T62" s="120" t="n">
        <v>614.240721104347</v>
      </c>
      <c r="U62" s="120" t="n">
        <v>614.240721104347</v>
      </c>
      <c r="V62" s="118" t="n">
        <v>2025</v>
      </c>
      <c r="W62" s="105" t="n"/>
      <c r="X62" s="121" t="n">
        <f aca="false" ca="false" dt2D="false" dtr="false" t="normal">AA62-R62</f>
        <v>5218382.27</v>
      </c>
      <c r="Y62" s="122" t="n"/>
      <c r="Z62" s="123" t="n">
        <v>503020.5786</v>
      </c>
      <c r="AA62" s="123" t="n">
        <v>6772430.17</v>
      </c>
      <c r="AB62" s="124" t="n">
        <f aca="false" ca="true" dt2D="false" dtr="false" t="normal">SUBTOTAL(9, AC62:AQ62)</f>
        <v>1950514.3</v>
      </c>
      <c r="AC62" s="124" t="n"/>
      <c r="AD62" s="124" t="n">
        <v>1950514.3</v>
      </c>
      <c r="AE62" s="124" t="n"/>
      <c r="AF62" s="124" t="n"/>
      <c r="AG62" s="124" t="n"/>
      <c r="AH62" s="124" t="n"/>
      <c r="AI62" s="124" t="n"/>
      <c r="AJ62" s="124" t="n"/>
      <c r="AK62" s="124" t="n"/>
      <c r="AL62" s="124" t="n"/>
      <c r="AM62" s="124" t="n"/>
      <c r="AN62" s="124" t="n"/>
      <c r="AO62" s="124" t="n"/>
      <c r="AP62" s="124" t="n"/>
      <c r="AQ62" s="124" t="n"/>
    </row>
    <row ht="15.75" outlineLevel="0" r="63">
      <c r="A63" s="115" t="n">
        <f aca="false" ca="false" dt2D="false" dtr="false" t="normal">A62+1</f>
        <v>52</v>
      </c>
      <c r="B63" s="115" t="n">
        <f aca="false" ca="false" dt2D="false" dtr="false" t="normal">B62+1</f>
        <v>52</v>
      </c>
      <c r="C63" s="116" t="s">
        <v>110</v>
      </c>
      <c r="D63" s="116" t="s">
        <v>192</v>
      </c>
      <c r="E63" s="117" t="n">
        <v>1977</v>
      </c>
      <c r="F63" s="118" t="s">
        <v>62</v>
      </c>
      <c r="G63" s="118" t="n">
        <v>9</v>
      </c>
      <c r="H63" s="118" t="n">
        <v>1</v>
      </c>
      <c r="I63" s="118" t="n">
        <v>2362.6</v>
      </c>
      <c r="J63" s="118" t="n">
        <v>1902.4</v>
      </c>
      <c r="K63" s="119" t="n">
        <v>195.5</v>
      </c>
      <c r="L63" s="117" t="n">
        <v>72</v>
      </c>
      <c r="M63" s="120" t="n">
        <f aca="false" ca="false" dt2D="false" dtr="false" t="normal">SUM(N63:S63)</f>
        <v>1397547.49</v>
      </c>
      <c r="N63" s="120" t="n"/>
      <c r="O63" s="120" t="n"/>
      <c r="P63" s="120" t="n"/>
      <c r="Q63" s="120" t="n"/>
      <c r="R63" s="120" t="n">
        <v>1397547.49</v>
      </c>
      <c r="S63" s="120" t="n"/>
      <c r="T63" s="120" t="n">
        <v>10664.5584199513</v>
      </c>
      <c r="U63" s="120" t="n">
        <v>1341.283020064</v>
      </c>
      <c r="V63" s="118" t="n">
        <v>2025</v>
      </c>
      <c r="W63" s="105" t="n"/>
      <c r="X63" s="121" t="n">
        <f aca="false" ca="false" dt2D="false" dtr="false" t="normal">AA63-R63</f>
        <v>7897145.85</v>
      </c>
      <c r="Y63" s="122" t="n"/>
      <c r="Z63" s="123" t="n">
        <v>393248.7498</v>
      </c>
      <c r="AA63" s="123" t="n">
        <v>9294693.34</v>
      </c>
      <c r="AB63" s="124" t="n">
        <f aca="false" ca="true" dt2D="false" dtr="false" t="normal">SUBTOTAL(9, AC63:AQ63)</f>
        <v>1397547.49</v>
      </c>
      <c r="AC63" s="124" t="n"/>
      <c r="AD63" s="124" t="n">
        <v>1397547.49</v>
      </c>
      <c r="AE63" s="124" t="n"/>
      <c r="AF63" s="124" t="n"/>
      <c r="AG63" s="124" t="n"/>
      <c r="AH63" s="124" t="n"/>
      <c r="AI63" s="124" t="n"/>
      <c r="AJ63" s="124" t="n">
        <v>0</v>
      </c>
      <c r="AK63" s="124" t="n">
        <v>0</v>
      </c>
      <c r="AL63" s="124" t="n">
        <v>0</v>
      </c>
      <c r="AM63" s="124" t="n"/>
      <c r="AN63" s="124" t="n">
        <v>0</v>
      </c>
      <c r="AO63" s="124" t="n"/>
      <c r="AP63" s="124" t="n"/>
      <c r="AQ63" s="124" t="n"/>
    </row>
    <row ht="15.75" outlineLevel="0" r="64">
      <c r="A64" s="115" t="n">
        <f aca="false" ca="false" dt2D="false" dtr="false" t="normal">A63+1</f>
        <v>53</v>
      </c>
      <c r="B64" s="115" t="n">
        <f aca="false" ca="false" dt2D="false" dtr="false" t="normal">B63+1</f>
        <v>53</v>
      </c>
      <c r="C64" s="116" t="s">
        <v>110</v>
      </c>
      <c r="D64" s="116" t="s">
        <v>195</v>
      </c>
      <c r="E64" s="117" t="n">
        <v>1977</v>
      </c>
      <c r="F64" s="118" t="s">
        <v>62</v>
      </c>
      <c r="G64" s="118" t="n">
        <v>9</v>
      </c>
      <c r="H64" s="118" t="n">
        <v>1</v>
      </c>
      <c r="I64" s="118" t="n">
        <v>2365.99</v>
      </c>
      <c r="J64" s="118" t="n">
        <v>1903.5</v>
      </c>
      <c r="K64" s="119" t="n">
        <v>136</v>
      </c>
      <c r="L64" s="117" t="n">
        <v>71</v>
      </c>
      <c r="M64" s="120" t="n">
        <f aca="false" ca="false" dt2D="false" dtr="false" t="normal">SUM(N64:S64)</f>
        <v>2108794.91</v>
      </c>
      <c r="N64" s="120" t="n"/>
      <c r="O64" s="120" t="n"/>
      <c r="P64" s="120" t="n"/>
      <c r="Q64" s="120" t="n"/>
      <c r="R64" s="120" t="n">
        <v>2108794.91</v>
      </c>
      <c r="S64" s="120" t="n">
        <v>0</v>
      </c>
      <c r="T64" s="120" t="n">
        <v>10343.4567487209</v>
      </c>
      <c r="U64" s="120" t="n">
        <v>1334.283020064</v>
      </c>
      <c r="V64" s="118" t="n">
        <v>2025</v>
      </c>
      <c r="W64" s="105" t="n"/>
      <c r="X64" s="121" t="n">
        <f aca="false" ca="false" dt2D="false" dtr="false" t="normal">AA64-R64</f>
        <v>7897229.890000001</v>
      </c>
      <c r="Y64" s="122" t="n"/>
      <c r="Z64" s="123" t="n">
        <v>375690.582</v>
      </c>
      <c r="AA64" s="123" t="n">
        <v>10006024.8</v>
      </c>
      <c r="AB64" s="124" t="n">
        <f aca="false" ca="true" dt2D="false" dtr="false" t="normal">SUBTOTAL(9, AC64:AQ64)</f>
        <v>2108794.91</v>
      </c>
      <c r="AC64" s="124" t="n"/>
      <c r="AD64" s="124" t="n">
        <v>1063489.17</v>
      </c>
      <c r="AE64" s="124" t="n">
        <v>0</v>
      </c>
      <c r="AF64" s="124" t="n">
        <v>1045305.74</v>
      </c>
      <c r="AG64" s="124" t="n"/>
      <c r="AH64" s="124" t="n"/>
      <c r="AI64" s="124" t="n"/>
      <c r="AJ64" s="124" t="n">
        <v>0</v>
      </c>
      <c r="AK64" s="124" t="n">
        <v>0</v>
      </c>
      <c r="AL64" s="124" t="n">
        <v>0</v>
      </c>
      <c r="AM64" s="124" t="n"/>
      <c r="AN64" s="124" t="n">
        <v>0</v>
      </c>
      <c r="AO64" s="124" t="n"/>
      <c r="AP64" s="124" t="n"/>
      <c r="AQ64" s="124" t="n"/>
    </row>
    <row ht="15.75" outlineLevel="0" r="65">
      <c r="A65" s="115" t="n">
        <f aca="false" ca="false" dt2D="false" dtr="false" t="normal">A64+1</f>
        <v>54</v>
      </c>
      <c r="B65" s="115" t="n">
        <f aca="false" ca="false" dt2D="false" dtr="false" t="normal">B64+1</f>
        <v>54</v>
      </c>
      <c r="C65" s="116" t="s">
        <v>110</v>
      </c>
      <c r="D65" s="116" t="s">
        <v>198</v>
      </c>
      <c r="E65" s="117" t="n">
        <v>1977</v>
      </c>
      <c r="F65" s="118" t="s">
        <v>62</v>
      </c>
      <c r="G65" s="118" t="n">
        <v>9</v>
      </c>
      <c r="H65" s="118" t="n">
        <v>1</v>
      </c>
      <c r="I65" s="118" t="n">
        <v>2366.89</v>
      </c>
      <c r="J65" s="118" t="n">
        <v>1904.8</v>
      </c>
      <c r="K65" s="119" t="n">
        <v>41.8</v>
      </c>
      <c r="L65" s="117" t="n">
        <v>59</v>
      </c>
      <c r="M65" s="120" t="n">
        <f aca="false" ca="false" dt2D="false" dtr="false" t="normal">SUM(N65:S65)</f>
        <v>2371403.8</v>
      </c>
      <c r="N65" s="120" t="n"/>
      <c r="O65" s="120" t="n"/>
      <c r="P65" s="120" t="n"/>
      <c r="Q65" s="120" t="n"/>
      <c r="R65" s="120" t="n">
        <v>2371403.8</v>
      </c>
      <c r="S65" s="120" t="n"/>
      <c r="T65" s="120" t="n">
        <v>9884.32031756091</v>
      </c>
      <c r="U65" s="120" t="n">
        <v>1335.283020064</v>
      </c>
      <c r="V65" s="118" t="n">
        <v>2025</v>
      </c>
      <c r="W65" s="105" t="n"/>
      <c r="X65" s="121" t="n">
        <f aca="false" ca="false" dt2D="false" dtr="false" t="normal">AA65-R65</f>
        <v>6590698.28</v>
      </c>
      <c r="Y65" s="122" t="n"/>
      <c r="Z65" s="123" t="n">
        <v>347814.8796</v>
      </c>
      <c r="AA65" s="123" t="n">
        <v>8962102.08</v>
      </c>
      <c r="AB65" s="124" t="n">
        <f aca="false" ca="true" dt2D="false" dtr="false" t="normal">SUBTOTAL(9, AC65:AQ65)</f>
        <v>2371403.8</v>
      </c>
      <c r="AC65" s="124" t="n"/>
      <c r="AD65" s="124" t="n">
        <v>1063489.17</v>
      </c>
      <c r="AE65" s="124" t="n"/>
      <c r="AF65" s="124" t="n">
        <v>1307914.63</v>
      </c>
      <c r="AG65" s="124" t="n"/>
      <c r="AH65" s="124" t="n"/>
      <c r="AI65" s="124" t="n"/>
      <c r="AJ65" s="124" t="n">
        <v>0</v>
      </c>
      <c r="AK65" s="124" t="n">
        <v>0</v>
      </c>
      <c r="AL65" s="124" t="n">
        <v>0</v>
      </c>
      <c r="AM65" s="124" t="n"/>
      <c r="AN65" s="124" t="n">
        <v>0</v>
      </c>
      <c r="AO65" s="124" t="n"/>
      <c r="AP65" s="124" t="n"/>
      <c r="AQ65" s="124" t="n"/>
    </row>
    <row ht="15.75" outlineLevel="0" r="66">
      <c r="A66" s="115" t="n">
        <f aca="false" ca="false" dt2D="false" dtr="false" t="normal">A65+1</f>
        <v>55</v>
      </c>
      <c r="B66" s="115" t="n">
        <f aca="false" ca="false" dt2D="false" dtr="false" t="normal">B65+1</f>
        <v>55</v>
      </c>
      <c r="C66" s="116" t="s">
        <v>200</v>
      </c>
      <c r="D66" s="116" t="s">
        <v>201</v>
      </c>
      <c r="E66" s="117" t="n">
        <v>1984</v>
      </c>
      <c r="F66" s="118" t="s">
        <v>62</v>
      </c>
      <c r="G66" s="118" t="n">
        <v>2</v>
      </c>
      <c r="H66" s="118" t="n">
        <v>2</v>
      </c>
      <c r="I66" s="118" t="n">
        <v>638.8</v>
      </c>
      <c r="J66" s="118" t="n">
        <v>591.8</v>
      </c>
      <c r="K66" s="119" t="n">
        <v>0</v>
      </c>
      <c r="L66" s="117" t="n">
        <v>27</v>
      </c>
      <c r="M66" s="120" t="n">
        <f aca="false" ca="false" dt2D="false" dtr="false" t="normal">SUM(N66:S66)</f>
        <v>4969923.9</v>
      </c>
      <c r="N66" s="120" t="n"/>
      <c r="O66" s="120" t="n"/>
      <c r="P66" s="120" t="n"/>
      <c r="Q66" s="120" t="n">
        <v>125406.41</v>
      </c>
      <c r="R66" s="120" t="n">
        <v>4844517.49</v>
      </c>
      <c r="S66" s="120" t="n"/>
      <c r="T66" s="120" t="n">
        <v>7984.80281059028</v>
      </c>
      <c r="U66" s="120" t="n">
        <v>1348.283020064</v>
      </c>
      <c r="V66" s="118" t="n">
        <v>2025</v>
      </c>
      <c r="W66" s="105" t="n"/>
      <c r="X66" s="121" t="n">
        <f aca="false" ca="false" dt2D="false" dtr="false" t="normal">AA66-R66</f>
        <v>-2136677.41</v>
      </c>
      <c r="Y66" s="125" t="n">
        <v>43686.45</v>
      </c>
      <c r="Z66" s="123" t="n">
        <v>76722.1356</v>
      </c>
      <c r="AA66" s="123" t="n">
        <v>2707840.08</v>
      </c>
      <c r="AB66" s="124" t="n">
        <f aca="false" ca="true" dt2D="false" dtr="false" t="normal">SUBTOTAL(9, AC66:AQ66)</f>
        <v>4969923.9</v>
      </c>
      <c r="AC66" s="124" t="n">
        <v>1948256.76</v>
      </c>
      <c r="AD66" s="124" t="n">
        <v>2442319.31</v>
      </c>
      <c r="AE66" s="124" t="n">
        <v>545392.82</v>
      </c>
      <c r="AF66" s="124" t="n"/>
      <c r="AG66" s="124" t="n">
        <v>0</v>
      </c>
      <c r="AH66" s="124" t="n"/>
      <c r="AI66" s="124" t="n"/>
      <c r="AJ66" s="124" t="n">
        <v>0</v>
      </c>
      <c r="AK66" s="124" t="n">
        <v>0</v>
      </c>
      <c r="AL66" s="124" t="n">
        <v>0</v>
      </c>
      <c r="AM66" s="124" t="n">
        <v>0</v>
      </c>
      <c r="AN66" s="124" t="n">
        <v>0</v>
      </c>
      <c r="AO66" s="124" t="n">
        <v>9955.01</v>
      </c>
      <c r="AP66" s="124" t="n">
        <v>24000</v>
      </c>
      <c r="AQ66" s="124" t="n"/>
    </row>
    <row ht="15.75" outlineLevel="0" r="67">
      <c r="A67" s="115" t="n">
        <f aca="false" ca="false" dt2D="false" dtr="false" t="normal">A66+1</f>
        <v>56</v>
      </c>
      <c r="B67" s="115" t="n">
        <f aca="false" ca="false" dt2D="false" dtr="false" t="normal">B66+1</f>
        <v>56</v>
      </c>
      <c r="C67" s="116" t="s">
        <v>204</v>
      </c>
      <c r="D67" s="116" t="s">
        <v>205</v>
      </c>
      <c r="E67" s="117" t="n">
        <v>1982</v>
      </c>
      <c r="F67" s="118" t="s">
        <v>62</v>
      </c>
      <c r="G67" s="118" t="n">
        <v>5</v>
      </c>
      <c r="H67" s="118" t="n">
        <v>4</v>
      </c>
      <c r="I67" s="118" t="n">
        <v>3359.7</v>
      </c>
      <c r="J67" s="118" t="n">
        <v>2436.8</v>
      </c>
      <c r="K67" s="119" t="n">
        <v>338.7</v>
      </c>
      <c r="L67" s="117" t="n">
        <v>80</v>
      </c>
      <c r="M67" s="120" t="n">
        <f aca="false" ca="false" dt2D="false" dtr="false" t="normal">SUM(N67:S67)</f>
        <v>520542.46</v>
      </c>
      <c r="N67" s="120" t="n"/>
      <c r="O67" s="120" t="n"/>
      <c r="P67" s="120" t="n"/>
      <c r="Q67" s="120" t="n">
        <v>520542.46</v>
      </c>
      <c r="R67" s="120" t="n">
        <v>0</v>
      </c>
      <c r="S67" s="120" t="n">
        <v>0</v>
      </c>
      <c r="T67" s="120" t="n">
        <v>187.549075842191</v>
      </c>
      <c r="U67" s="120" t="n">
        <v>187.549075842191</v>
      </c>
      <c r="V67" s="118" t="n">
        <v>2025</v>
      </c>
      <c r="W67" s="105" t="n"/>
      <c r="X67" s="121" t="n">
        <f aca="false" ca="false" dt2D="false" dtr="false" t="normal">AA67-R67</f>
        <v>14248114.2</v>
      </c>
      <c r="Y67" s="134" t="n">
        <v>1376675.93</v>
      </c>
      <c r="Z67" s="123" t="n">
        <v>403696.569</v>
      </c>
      <c r="AA67" s="123" t="n">
        <v>14248114.2</v>
      </c>
      <c r="AB67" s="124" t="n">
        <f aca="false" ca="true" dt2D="false" dtr="false" t="normal">SUBTOTAL(9, AC67:AQ67)</f>
        <v>520542.46</v>
      </c>
      <c r="AC67" s="124" t="n"/>
      <c r="AD67" s="124" t="n"/>
      <c r="AE67" s="124" t="n"/>
      <c r="AF67" s="124" t="n">
        <v>520542.46</v>
      </c>
      <c r="AG67" s="124" t="n"/>
      <c r="AH67" s="124" t="n"/>
      <c r="AI67" s="124" t="n"/>
      <c r="AJ67" s="124" t="n"/>
      <c r="AK67" s="124" t="n"/>
      <c r="AL67" s="124" t="n"/>
      <c r="AM67" s="124" t="n"/>
      <c r="AN67" s="124" t="n"/>
      <c r="AO67" s="124" t="n"/>
      <c r="AP67" s="124" t="n"/>
      <c r="AQ67" s="124" t="n"/>
    </row>
    <row ht="15.75" outlineLevel="0" r="68">
      <c r="A68" s="115" t="n">
        <f aca="false" ca="false" dt2D="false" dtr="false" t="normal">A67+1</f>
        <v>57</v>
      </c>
      <c r="B68" s="115" t="n">
        <f aca="false" ca="false" dt2D="false" dtr="false" t="normal">B67+1</f>
        <v>57</v>
      </c>
      <c r="C68" s="116" t="s">
        <v>204</v>
      </c>
      <c r="D68" s="116" t="s">
        <v>208</v>
      </c>
      <c r="E68" s="117" t="n">
        <v>1965</v>
      </c>
      <c r="F68" s="118" t="s">
        <v>62</v>
      </c>
      <c r="G68" s="118" t="n">
        <v>3</v>
      </c>
      <c r="H68" s="118" t="n">
        <v>2</v>
      </c>
      <c r="I68" s="118" t="n">
        <v>1057</v>
      </c>
      <c r="J68" s="118" t="n">
        <v>910.1</v>
      </c>
      <c r="K68" s="119" t="n">
        <v>0</v>
      </c>
      <c r="L68" s="117" t="n">
        <v>42</v>
      </c>
      <c r="M68" s="120" t="n">
        <f aca="false" ca="false" dt2D="false" dtr="false" t="normal">SUM(N68:S68)</f>
        <v>1293781.6</v>
      </c>
      <c r="N68" s="120" t="n"/>
      <c r="O68" s="120" t="n"/>
      <c r="P68" s="120" t="n"/>
      <c r="Q68" s="120" t="n">
        <v>107218.88</v>
      </c>
      <c r="R68" s="120" t="n">
        <v>1186562.72</v>
      </c>
      <c r="S68" s="120" t="n">
        <v>0</v>
      </c>
      <c r="T68" s="120" t="n">
        <v>1500.06317892166</v>
      </c>
      <c r="U68" s="120" t="n">
        <v>1500.06317892166</v>
      </c>
      <c r="V68" s="118" t="n">
        <v>2025</v>
      </c>
      <c r="W68" s="105" t="n"/>
      <c r="X68" s="121" t="n">
        <f aca="false" ca="false" dt2D="false" dtr="false" t="normal">AA68-R68</f>
        <v>2793666.34</v>
      </c>
      <c r="Y68" s="131" t="n"/>
      <c r="Z68" s="123" t="n">
        <v>117987.1842</v>
      </c>
      <c r="AA68" s="123" t="n">
        <v>3980229.06</v>
      </c>
      <c r="AB68" s="124" t="n">
        <f aca="false" ca="true" dt2D="false" dtr="false" t="normal">SUBTOTAL(9, AC68:AQ68)</f>
        <v>1293781.6</v>
      </c>
      <c r="AC68" s="124" t="n"/>
      <c r="AD68" s="124" t="n"/>
      <c r="AE68" s="124" t="n">
        <v>1293781.6</v>
      </c>
      <c r="AF68" s="124" t="n">
        <v>0</v>
      </c>
      <c r="AG68" s="124" t="n">
        <v>0</v>
      </c>
      <c r="AH68" s="124" t="n"/>
      <c r="AI68" s="124" t="n"/>
      <c r="AJ68" s="124" t="n">
        <v>0</v>
      </c>
      <c r="AK68" s="124" t="n">
        <v>0</v>
      </c>
      <c r="AL68" s="124" t="n">
        <v>0</v>
      </c>
      <c r="AM68" s="124" t="n">
        <v>0</v>
      </c>
      <c r="AN68" s="124" t="n">
        <v>0</v>
      </c>
      <c r="AO68" s="124" t="n"/>
      <c r="AP68" s="124" t="n"/>
      <c r="AQ68" s="124" t="n"/>
    </row>
    <row ht="15.75" outlineLevel="0" r="69">
      <c r="A69" s="115" t="n">
        <f aca="false" ca="false" dt2D="false" dtr="false" t="normal">A68+1</f>
        <v>58</v>
      </c>
      <c r="B69" s="115" t="n">
        <f aca="false" ca="false" dt2D="false" dtr="false" t="normal">B68+1</f>
        <v>58</v>
      </c>
      <c r="C69" s="116" t="s">
        <v>204</v>
      </c>
      <c r="D69" s="116" t="s">
        <v>211</v>
      </c>
      <c r="E69" s="117" t="n">
        <v>1993</v>
      </c>
      <c r="F69" s="118" t="s">
        <v>62</v>
      </c>
      <c r="G69" s="118" t="n">
        <v>5</v>
      </c>
      <c r="H69" s="118" t="n">
        <v>4</v>
      </c>
      <c r="I69" s="118" t="n">
        <v>3395.5</v>
      </c>
      <c r="J69" s="118" t="n">
        <v>2227.23</v>
      </c>
      <c r="K69" s="119" t="n">
        <v>0</v>
      </c>
      <c r="L69" s="117" t="n">
        <v>37</v>
      </c>
      <c r="M69" s="120" t="n">
        <f aca="false" ca="false" dt2D="false" dtr="false" t="normal">SUM(N69:S69)</f>
        <v>1598147.38</v>
      </c>
      <c r="N69" s="120" t="n"/>
      <c r="O69" s="120" t="n"/>
      <c r="P69" s="120" t="n"/>
      <c r="Q69" s="120" t="n"/>
      <c r="R69" s="120" t="n">
        <v>1598147.38</v>
      </c>
      <c r="S69" s="120" t="n"/>
      <c r="T69" s="120" t="n">
        <v>2851.08924296104</v>
      </c>
      <c r="U69" s="120" t="n">
        <v>2851.08924296104</v>
      </c>
      <c r="V69" s="118" t="n">
        <v>2025</v>
      </c>
      <c r="W69" s="105" t="n"/>
      <c r="X69" s="121" t="n">
        <f aca="false" ca="false" dt2D="false" dtr="false" t="normal">AA69-R69</f>
        <v>8592766.208</v>
      </c>
      <c r="Y69" s="135" t="n">
        <v>77200.68</v>
      </c>
      <c r="Z69" s="123" t="n">
        <v>288742.55166</v>
      </c>
      <c r="AA69" s="123" t="n">
        <v>10190913.588</v>
      </c>
      <c r="AB69" s="124" t="n">
        <f aca="false" ca="true" dt2D="false" dtr="false" t="normal">SUBTOTAL(9, AC69:AQ69)</f>
        <v>1598147.38</v>
      </c>
      <c r="AC69" s="124" t="n">
        <v>0</v>
      </c>
      <c r="AD69" s="124" t="n">
        <v>0</v>
      </c>
      <c r="AE69" s="124" t="n"/>
      <c r="AF69" s="124" t="n">
        <v>1598147.38</v>
      </c>
      <c r="AG69" s="124" t="n">
        <v>0</v>
      </c>
      <c r="AH69" s="124" t="n"/>
      <c r="AI69" s="124" t="n"/>
      <c r="AJ69" s="124" t="n">
        <v>0</v>
      </c>
      <c r="AK69" s="124" t="n">
        <v>0</v>
      </c>
      <c r="AL69" s="124" t="n">
        <v>0</v>
      </c>
      <c r="AM69" s="124" t="n">
        <v>0</v>
      </c>
      <c r="AN69" s="124" t="n">
        <v>0</v>
      </c>
      <c r="AO69" s="124" t="n"/>
      <c r="AP69" s="124" t="n"/>
      <c r="AQ69" s="124" t="n"/>
    </row>
    <row ht="15.75" outlineLevel="0" r="70">
      <c r="A70" s="115" t="n">
        <f aca="false" ca="false" dt2D="false" dtr="false" t="normal">A69+1</f>
        <v>59</v>
      </c>
      <c r="B70" s="115" t="n">
        <f aca="false" ca="false" dt2D="false" dtr="false" t="normal">B69+1</f>
        <v>59</v>
      </c>
      <c r="C70" s="116" t="s">
        <v>204</v>
      </c>
      <c r="D70" s="116" t="s">
        <v>214</v>
      </c>
      <c r="E70" s="117" t="n">
        <v>1965</v>
      </c>
      <c r="F70" s="118" t="s">
        <v>62</v>
      </c>
      <c r="G70" s="118" t="n">
        <v>3</v>
      </c>
      <c r="H70" s="118" t="n">
        <v>2</v>
      </c>
      <c r="I70" s="118" t="n">
        <v>1034.1</v>
      </c>
      <c r="J70" s="118" t="n">
        <v>959.8</v>
      </c>
      <c r="K70" s="119" t="n">
        <v>0</v>
      </c>
      <c r="L70" s="117" t="n">
        <v>25</v>
      </c>
      <c r="M70" s="120" t="n">
        <f aca="false" ca="false" dt2D="false" dtr="false" t="normal">SUM(N70:S70)</f>
        <v>1245617.88</v>
      </c>
      <c r="N70" s="120" t="n"/>
      <c r="O70" s="120" t="n"/>
      <c r="P70" s="120" t="n"/>
      <c r="Q70" s="120" t="n"/>
      <c r="R70" s="120" t="n">
        <v>1245617.88</v>
      </c>
      <c r="S70" s="120" t="n">
        <v>0</v>
      </c>
      <c r="T70" s="120" t="n">
        <v>7746.6906716509</v>
      </c>
      <c r="U70" s="120" t="n">
        <v>7746.6906716509</v>
      </c>
      <c r="V70" s="118" t="n">
        <v>2025</v>
      </c>
      <c r="W70" s="105" t="n"/>
      <c r="X70" s="121" t="n">
        <f aca="false" ca="false" dt2D="false" dtr="false" t="normal">AA70-R70</f>
        <v>2391447.56</v>
      </c>
      <c r="Y70" s="135" t="n"/>
      <c r="Z70" s="123" t="n">
        <v>124430.3916</v>
      </c>
      <c r="AA70" s="123" t="n">
        <v>3637065.44</v>
      </c>
      <c r="AB70" s="124" t="n">
        <f aca="false" ca="true" dt2D="false" dtr="false" t="normal">SUBTOTAL(9, AC70:AQ70)</f>
        <v>1245617.88</v>
      </c>
      <c r="AC70" s="124" t="n"/>
      <c r="AD70" s="124" t="n"/>
      <c r="AE70" s="124" t="n">
        <v>1245617.88</v>
      </c>
      <c r="AF70" s="124" t="n">
        <v>0</v>
      </c>
      <c r="AG70" s="124" t="n">
        <v>0</v>
      </c>
      <c r="AH70" s="124" t="n"/>
      <c r="AI70" s="124" t="n"/>
      <c r="AJ70" s="124" t="n">
        <v>0</v>
      </c>
      <c r="AK70" s="124" t="n"/>
      <c r="AL70" s="124" t="n">
        <v>0</v>
      </c>
      <c r="AM70" s="124" t="n"/>
      <c r="AN70" s="124" t="n">
        <v>0</v>
      </c>
      <c r="AO70" s="124" t="n"/>
      <c r="AP70" s="124" t="n"/>
      <c r="AQ70" s="124" t="n"/>
    </row>
    <row ht="15.75" outlineLevel="0" r="71">
      <c r="A71" s="115" t="n">
        <f aca="false" ca="false" dt2D="false" dtr="false" t="normal">A70+1</f>
        <v>60</v>
      </c>
      <c r="B71" s="115" t="n">
        <f aca="false" ca="false" dt2D="false" dtr="false" t="normal">B70+1</f>
        <v>60</v>
      </c>
      <c r="C71" s="116" t="s">
        <v>204</v>
      </c>
      <c r="D71" s="116" t="s">
        <v>216</v>
      </c>
      <c r="E71" s="117" t="n">
        <v>1975</v>
      </c>
      <c r="F71" s="118" t="s">
        <v>62</v>
      </c>
      <c r="G71" s="118" t="n">
        <v>4</v>
      </c>
      <c r="H71" s="118" t="n">
        <v>3</v>
      </c>
      <c r="I71" s="118" t="n">
        <v>2248.5</v>
      </c>
      <c r="J71" s="118" t="n">
        <v>1870.6</v>
      </c>
      <c r="K71" s="119" t="n">
        <v>291.1</v>
      </c>
      <c r="L71" s="117" t="n">
        <v>72</v>
      </c>
      <c r="M71" s="120" t="n">
        <f aca="false" ca="false" dt2D="false" dtr="false" t="normal">SUM(N71:S71)</f>
        <v>640276.6</v>
      </c>
      <c r="N71" s="120" t="n"/>
      <c r="O71" s="120" t="n"/>
      <c r="P71" s="120" t="n"/>
      <c r="Q71" s="120" t="n">
        <v>640276.6</v>
      </c>
      <c r="R71" s="120" t="n">
        <v>0</v>
      </c>
      <c r="S71" s="120" t="n">
        <v>0</v>
      </c>
      <c r="T71" s="120" t="n">
        <v>296.191238377203</v>
      </c>
      <c r="U71" s="120" t="n">
        <v>296.191238377203</v>
      </c>
      <c r="V71" s="118" t="n">
        <v>2025</v>
      </c>
      <c r="W71" s="105" t="n"/>
      <c r="X71" s="121" t="n">
        <f aca="false" ca="false" dt2D="false" dtr="false" t="normal">AA71-R71</f>
        <v>11221983.72</v>
      </c>
      <c r="Y71" s="136" t="n">
        <v>344959.67</v>
      </c>
      <c r="Z71" s="123" t="n">
        <v>317956.2054</v>
      </c>
      <c r="AA71" s="123" t="n">
        <v>11221983.72</v>
      </c>
      <c r="AB71" s="124" t="n">
        <f aca="false" ca="true" dt2D="false" dtr="false" t="normal">SUBTOTAL(9, AC71:AQ71)</f>
        <v>640276.6</v>
      </c>
      <c r="AC71" s="124" t="n"/>
      <c r="AD71" s="124" t="n"/>
      <c r="AE71" s="124" t="n"/>
      <c r="AF71" s="124" t="n">
        <v>640276.6</v>
      </c>
      <c r="AG71" s="124" t="n"/>
      <c r="AH71" s="124" t="n"/>
      <c r="AI71" s="124" t="n"/>
      <c r="AJ71" s="124" t="n"/>
      <c r="AK71" s="124" t="n"/>
      <c r="AL71" s="124" t="n"/>
      <c r="AM71" s="124" t="n"/>
      <c r="AN71" s="124" t="n"/>
      <c r="AO71" s="124" t="n"/>
      <c r="AP71" s="124" t="n"/>
      <c r="AQ71" s="124" t="n"/>
    </row>
    <row ht="15.75" outlineLevel="0" r="72">
      <c r="A72" s="115" t="n">
        <f aca="false" ca="false" dt2D="false" dtr="false" t="normal">A71+1</f>
        <v>61</v>
      </c>
      <c r="B72" s="115" t="n">
        <f aca="false" ca="false" dt2D="false" dtr="false" t="normal">B71+1</f>
        <v>61</v>
      </c>
      <c r="C72" s="116" t="s">
        <v>204</v>
      </c>
      <c r="D72" s="116" t="s">
        <v>219</v>
      </c>
      <c r="E72" s="117" t="n">
        <v>1974</v>
      </c>
      <c r="F72" s="118" t="s">
        <v>62</v>
      </c>
      <c r="G72" s="118" t="n">
        <v>4</v>
      </c>
      <c r="H72" s="118" t="n">
        <v>3</v>
      </c>
      <c r="I72" s="118" t="n">
        <v>2238.2</v>
      </c>
      <c r="J72" s="118" t="n">
        <v>2068.45</v>
      </c>
      <c r="K72" s="119" t="n">
        <v>0</v>
      </c>
      <c r="L72" s="117" t="n">
        <v>74</v>
      </c>
      <c r="M72" s="120" t="n">
        <f aca="false" ca="false" dt2D="false" dtr="false" t="normal">SUM(N72:S72)</f>
        <v>2435971.49</v>
      </c>
      <c r="N72" s="120" t="n"/>
      <c r="O72" s="120" t="n"/>
      <c r="P72" s="120" t="n"/>
      <c r="Q72" s="120" t="n">
        <v>930049.2</v>
      </c>
      <c r="R72" s="120" t="n">
        <v>1505922.29</v>
      </c>
      <c r="S72" s="120" t="n"/>
      <c r="T72" s="120" t="n">
        <v>1511.83073101516</v>
      </c>
      <c r="U72" s="120" t="n">
        <v>1511.83073101516</v>
      </c>
      <c r="V72" s="118" t="n">
        <v>2025</v>
      </c>
      <c r="W72" s="105" t="n"/>
      <c r="X72" s="121" t="n">
        <f aca="false" ca="false" dt2D="false" dtr="false" t="normal">AA72-R72</f>
        <v>7958477.53</v>
      </c>
      <c r="Y72" s="135" t="n">
        <v>686365.11</v>
      </c>
      <c r="Z72" s="123" t="n">
        <v>268157.9949</v>
      </c>
      <c r="AA72" s="123" t="n">
        <v>9464399.82</v>
      </c>
      <c r="AB72" s="124" t="n">
        <f aca="false" ca="true" dt2D="false" dtr="false" t="normal">SUBTOTAL(9, AC72:AQ72)</f>
        <v>2435971.49</v>
      </c>
      <c r="AC72" s="124" t="n">
        <v>0</v>
      </c>
      <c r="AD72" s="124" t="n">
        <v>0</v>
      </c>
      <c r="AE72" s="124" t="n">
        <v>2435971.49</v>
      </c>
      <c r="AF72" s="124" t="n">
        <v>0</v>
      </c>
      <c r="AG72" s="124" t="n">
        <v>0</v>
      </c>
      <c r="AH72" s="124" t="n"/>
      <c r="AI72" s="124" t="n"/>
      <c r="AJ72" s="124" t="n">
        <v>0</v>
      </c>
      <c r="AK72" s="124" t="n">
        <v>0</v>
      </c>
      <c r="AL72" s="124" t="n">
        <v>0</v>
      </c>
      <c r="AM72" s="124" t="n">
        <v>0</v>
      </c>
      <c r="AN72" s="124" t="n">
        <v>0</v>
      </c>
      <c r="AO72" s="124" t="n"/>
      <c r="AP72" s="124" t="n"/>
      <c r="AQ72" s="124" t="n"/>
    </row>
    <row ht="15.75" outlineLevel="0" r="73">
      <c r="A73" s="115" t="n">
        <f aca="false" ca="false" dt2D="false" dtr="false" t="normal">A72+1</f>
        <v>62</v>
      </c>
      <c r="B73" s="115" t="n">
        <f aca="false" ca="false" dt2D="false" dtr="false" t="normal">B72+1</f>
        <v>62</v>
      </c>
      <c r="C73" s="116" t="s">
        <v>204</v>
      </c>
      <c r="D73" s="116" t="s">
        <v>222</v>
      </c>
      <c r="E73" s="117" t="n">
        <v>1976</v>
      </c>
      <c r="F73" s="118" t="s">
        <v>62</v>
      </c>
      <c r="G73" s="118" t="n">
        <v>4</v>
      </c>
      <c r="H73" s="118" t="n">
        <v>6</v>
      </c>
      <c r="I73" s="118" t="n">
        <v>4614</v>
      </c>
      <c r="J73" s="118" t="n">
        <v>4270.7</v>
      </c>
      <c r="K73" s="119" t="n">
        <v>0</v>
      </c>
      <c r="L73" s="117" t="n">
        <v>148</v>
      </c>
      <c r="M73" s="120" t="n">
        <f aca="false" ca="false" dt2D="false" dtr="false" t="normal">SUM(N73:S73)</f>
        <v>1357157.63</v>
      </c>
      <c r="N73" s="120" t="n"/>
      <c r="O73" s="120" t="n"/>
      <c r="P73" s="120" t="n"/>
      <c r="Q73" s="120" t="n">
        <v>503131.17</v>
      </c>
      <c r="R73" s="120" t="n">
        <v>854026.46</v>
      </c>
      <c r="S73" s="120" t="n">
        <v>0</v>
      </c>
      <c r="T73" s="120" t="n">
        <v>317.783414896855</v>
      </c>
      <c r="U73" s="120" t="n">
        <v>317.783414896855</v>
      </c>
      <c r="V73" s="118" t="n">
        <v>2025</v>
      </c>
      <c r="W73" s="105" t="n"/>
      <c r="X73" s="121" t="n">
        <f aca="false" ca="false" dt2D="false" dtr="false" t="normal">AA73-R73</f>
        <v>18407609.06</v>
      </c>
      <c r="Y73" s="136" t="n"/>
      <c r="Z73" s="123" t="n">
        <v>553662.0894</v>
      </c>
      <c r="AA73" s="123" t="n">
        <v>19261635.52</v>
      </c>
      <c r="AB73" s="124" t="n">
        <f aca="false" ca="true" dt2D="false" dtr="false" t="normal">SUBTOTAL(9, AC73:AQ73)</f>
        <v>1357157.63</v>
      </c>
      <c r="AC73" s="124" t="n"/>
      <c r="AD73" s="124" t="n"/>
      <c r="AE73" s="124" t="n"/>
      <c r="AF73" s="124" t="n">
        <v>1357157.63</v>
      </c>
      <c r="AG73" s="124" t="n"/>
      <c r="AH73" s="124" t="n"/>
      <c r="AI73" s="124" t="n"/>
      <c r="AJ73" s="124" t="n"/>
      <c r="AK73" s="124" t="n"/>
      <c r="AL73" s="124" t="n"/>
      <c r="AM73" s="124" t="n"/>
      <c r="AN73" s="124" t="n"/>
      <c r="AO73" s="124" t="n"/>
      <c r="AP73" s="124" t="n"/>
      <c r="AQ73" s="124" t="n"/>
    </row>
    <row ht="15.75" outlineLevel="0" r="74">
      <c r="A74" s="115" t="n">
        <f aca="false" ca="false" dt2D="false" dtr="false" t="normal">A73+1</f>
        <v>63</v>
      </c>
      <c r="B74" s="115" t="n">
        <f aca="false" ca="false" dt2D="false" dtr="false" t="normal">B73+1</f>
        <v>63</v>
      </c>
      <c r="C74" s="116" t="s">
        <v>204</v>
      </c>
      <c r="D74" s="116" t="s">
        <v>225</v>
      </c>
      <c r="E74" s="117" t="n">
        <v>1981</v>
      </c>
      <c r="F74" s="118" t="s">
        <v>62</v>
      </c>
      <c r="G74" s="118" t="n">
        <v>5</v>
      </c>
      <c r="H74" s="118" t="n">
        <v>4</v>
      </c>
      <c r="I74" s="118" t="n">
        <v>3315.7</v>
      </c>
      <c r="J74" s="118" t="n">
        <v>2406</v>
      </c>
      <c r="K74" s="119" t="n">
        <v>444.3</v>
      </c>
      <c r="L74" s="117" t="n">
        <v>83</v>
      </c>
      <c r="M74" s="120" t="n">
        <f aca="false" ca="false" dt2D="false" dtr="false" t="normal">SUM(N74:S74)</f>
        <v>530132.51</v>
      </c>
      <c r="N74" s="120" t="n"/>
      <c r="O74" s="120" t="n"/>
      <c r="P74" s="120" t="n"/>
      <c r="Q74" s="120" t="n">
        <v>530132.51</v>
      </c>
      <c r="R74" s="120" t="n">
        <v>0</v>
      </c>
      <c r="S74" s="120" t="n">
        <v>0</v>
      </c>
      <c r="T74" s="120" t="n">
        <v>185.991828930288</v>
      </c>
      <c r="U74" s="120" t="n">
        <v>185.991828930288</v>
      </c>
      <c r="V74" s="118" t="n">
        <v>2025</v>
      </c>
      <c r="W74" s="105" t="n"/>
      <c r="X74" s="121" t="n">
        <f aca="false" ca="false" dt2D="false" dtr="false" t="normal">AA74-R74</f>
        <v>15073172.28</v>
      </c>
      <c r="Y74" s="136" t="n">
        <v>1643663.48</v>
      </c>
      <c r="Z74" s="123" t="n">
        <v>427073.2146</v>
      </c>
      <c r="AA74" s="123" t="n">
        <v>15073172.28</v>
      </c>
      <c r="AB74" s="124" t="n">
        <f aca="false" ca="true" dt2D="false" dtr="false" t="normal">SUBTOTAL(9, AC74:AQ74)</f>
        <v>530132.51</v>
      </c>
      <c r="AC74" s="124" t="n"/>
      <c r="AD74" s="124" t="n"/>
      <c r="AE74" s="124" t="n"/>
      <c r="AF74" s="124" t="n">
        <v>530132.51</v>
      </c>
      <c r="AG74" s="124" t="n"/>
      <c r="AH74" s="124" t="n"/>
      <c r="AI74" s="124" t="n"/>
      <c r="AJ74" s="124" t="n"/>
      <c r="AK74" s="124" t="n"/>
      <c r="AL74" s="124" t="n"/>
      <c r="AM74" s="124" t="n"/>
      <c r="AN74" s="124" t="n"/>
      <c r="AO74" s="124" t="n"/>
      <c r="AP74" s="124" t="n"/>
      <c r="AQ74" s="124" t="n"/>
    </row>
    <row ht="15.75" outlineLevel="0" r="75">
      <c r="A75" s="115" t="n">
        <f aca="false" ca="false" dt2D="false" dtr="false" t="normal">A74+1</f>
        <v>64</v>
      </c>
      <c r="B75" s="115" t="n">
        <f aca="false" ca="false" dt2D="false" dtr="false" t="normal">B74+1</f>
        <v>64</v>
      </c>
      <c r="C75" s="116" t="s">
        <v>229</v>
      </c>
      <c r="D75" s="116" t="s">
        <v>230</v>
      </c>
      <c r="E75" s="117" t="n">
        <v>1972</v>
      </c>
      <c r="F75" s="118" t="s">
        <v>62</v>
      </c>
      <c r="G75" s="118" t="n">
        <v>4</v>
      </c>
      <c r="H75" s="118" t="n">
        <v>3</v>
      </c>
      <c r="I75" s="118" t="n">
        <v>1348.9</v>
      </c>
      <c r="J75" s="118" t="n">
        <v>1047.4</v>
      </c>
      <c r="K75" s="119" t="n">
        <v>182.5</v>
      </c>
      <c r="L75" s="117" t="n">
        <v>50</v>
      </c>
      <c r="M75" s="120" t="n">
        <f aca="false" ca="false" dt2D="false" dtr="false" t="normal">SUM(N75:S75)</f>
        <v>1153809.18</v>
      </c>
      <c r="N75" s="120" t="n"/>
      <c r="O75" s="120" t="n"/>
      <c r="P75" s="120" t="n"/>
      <c r="Q75" s="120" t="n">
        <v>166394.84</v>
      </c>
      <c r="R75" s="120" t="n">
        <v>987414.34</v>
      </c>
      <c r="S75" s="120" t="n"/>
      <c r="T75" s="120" t="n">
        <v>2310.24590133422</v>
      </c>
      <c r="U75" s="120" t="n">
        <v>1362.283020064</v>
      </c>
      <c r="V75" s="118" t="n">
        <v>2025</v>
      </c>
      <c r="W75" s="105" t="n"/>
      <c r="X75" s="121" t="n">
        <f aca="false" ca="false" dt2D="false" dtr="false" t="normal">AA75-R75</f>
        <v>5413246.350000001</v>
      </c>
      <c r="Y75" s="125" t="n"/>
      <c r="Z75" s="123" t="n">
        <v>183087.7458</v>
      </c>
      <c r="AA75" s="123" t="n">
        <v>6400660.69</v>
      </c>
      <c r="AB75" s="124" t="n">
        <f aca="false" ca="true" dt2D="false" dtr="false" t="normal">SUBTOTAL(9, AC75:AQ75)</f>
        <v>1153809.18</v>
      </c>
      <c r="AC75" s="124" t="n">
        <v>0</v>
      </c>
      <c r="AD75" s="124" t="n">
        <v>0</v>
      </c>
      <c r="AE75" s="124" t="n"/>
      <c r="AF75" s="124" t="n">
        <v>0</v>
      </c>
      <c r="AG75" s="124" t="n">
        <v>0</v>
      </c>
      <c r="AH75" s="124" t="n"/>
      <c r="AI75" s="124" t="n"/>
      <c r="AJ75" s="124" t="n">
        <v>0</v>
      </c>
      <c r="AK75" s="124" t="n">
        <v>0</v>
      </c>
      <c r="AL75" s="124" t="n">
        <v>1041448.46</v>
      </c>
      <c r="AM75" s="124" t="n">
        <v>0</v>
      </c>
      <c r="AN75" s="124" t="n"/>
      <c r="AO75" s="124" t="n">
        <v>88360.72</v>
      </c>
      <c r="AP75" s="124" t="n">
        <v>24000</v>
      </c>
      <c r="AQ75" s="124" t="n"/>
    </row>
    <row ht="15.75" outlineLevel="0" r="76">
      <c r="A76" s="115" t="n">
        <f aca="false" ca="false" dt2D="false" dtr="false" t="normal">A75+1</f>
        <v>65</v>
      </c>
      <c r="B76" s="115" t="n">
        <f aca="false" ca="false" dt2D="false" dtr="false" t="normal">B75+1</f>
        <v>65</v>
      </c>
      <c r="C76" s="116" t="s">
        <v>229</v>
      </c>
      <c r="D76" s="116" t="s">
        <v>232</v>
      </c>
      <c r="E76" s="117" t="n">
        <v>1972</v>
      </c>
      <c r="F76" s="118" t="s">
        <v>62</v>
      </c>
      <c r="G76" s="118" t="n">
        <v>4</v>
      </c>
      <c r="H76" s="118" t="n">
        <v>1</v>
      </c>
      <c r="I76" s="118" t="n">
        <v>1401</v>
      </c>
      <c r="J76" s="118" t="n">
        <v>1155.6</v>
      </c>
      <c r="K76" s="119" t="n">
        <v>81.1</v>
      </c>
      <c r="L76" s="117" t="n">
        <v>60</v>
      </c>
      <c r="M76" s="120" t="n">
        <f aca="false" ca="false" dt2D="false" dtr="false" t="normal">SUM(N76:S76)</f>
        <v>1159525.41</v>
      </c>
      <c r="N76" s="120" t="n"/>
      <c r="O76" s="120" t="n"/>
      <c r="P76" s="120" t="n"/>
      <c r="Q76" s="120" t="n">
        <v>509348.07</v>
      </c>
      <c r="R76" s="120" t="n">
        <v>650177.34</v>
      </c>
      <c r="S76" s="120" t="n"/>
      <c r="T76" s="120" t="n">
        <v>5399.27263390571</v>
      </c>
      <c r="U76" s="120" t="n">
        <v>1363.283020064</v>
      </c>
      <c r="V76" s="118" t="n">
        <v>2025</v>
      </c>
      <c r="W76" s="105" t="n"/>
      <c r="X76" s="121" t="n">
        <f aca="false" ca="false" dt2D="false" dtr="false" t="normal">AA76-R76</f>
        <v>5379256.38</v>
      </c>
      <c r="Y76" s="125" t="n">
        <v>590250.21</v>
      </c>
      <c r="Z76" s="123" t="n">
        <v>170833.9554</v>
      </c>
      <c r="AA76" s="123" t="n">
        <v>6029433.72</v>
      </c>
      <c r="AB76" s="124" t="n">
        <f aca="false" ca="true" dt2D="false" dtr="false" t="normal">SUBTOTAL(9, AC76:AQ76)</f>
        <v>1159525.4100000001</v>
      </c>
      <c r="AC76" s="124" t="n">
        <v>0</v>
      </c>
      <c r="AD76" s="124" t="n">
        <v>0</v>
      </c>
      <c r="AE76" s="124" t="n"/>
      <c r="AF76" s="124" t="n">
        <v>0</v>
      </c>
      <c r="AG76" s="124" t="n">
        <v>0</v>
      </c>
      <c r="AH76" s="124" t="n"/>
      <c r="AI76" s="124" t="n"/>
      <c r="AJ76" s="124" t="n">
        <v>0</v>
      </c>
      <c r="AK76" s="124" t="n">
        <v>0</v>
      </c>
      <c r="AL76" s="124" t="n">
        <v>1047206.53</v>
      </c>
      <c r="AM76" s="124" t="n">
        <v>0</v>
      </c>
      <c r="AN76" s="124" t="n"/>
      <c r="AO76" s="124" t="n">
        <v>88318.88</v>
      </c>
      <c r="AP76" s="124" t="n">
        <v>24000</v>
      </c>
      <c r="AQ76" s="124" t="n"/>
    </row>
    <row ht="15.75" outlineLevel="0" r="77">
      <c r="A77" s="115" t="n">
        <f aca="false" ca="false" dt2D="false" dtr="false" t="normal">A76+1</f>
        <v>66</v>
      </c>
      <c r="B77" s="115" t="n">
        <f aca="false" ca="false" dt2D="false" dtr="false" t="normal">B76+1</f>
        <v>66</v>
      </c>
      <c r="C77" s="116" t="s">
        <v>229</v>
      </c>
      <c r="D77" s="116" t="s">
        <v>234</v>
      </c>
      <c r="E77" s="117" t="n">
        <v>1973</v>
      </c>
      <c r="F77" s="118" t="s">
        <v>62</v>
      </c>
      <c r="G77" s="118" t="n">
        <v>4</v>
      </c>
      <c r="H77" s="118" t="n">
        <v>3</v>
      </c>
      <c r="I77" s="118" t="n">
        <v>1399</v>
      </c>
      <c r="J77" s="118" t="n">
        <v>1081.6</v>
      </c>
      <c r="K77" s="119" t="n">
        <v>197.9</v>
      </c>
      <c r="L77" s="117" t="n">
        <v>41</v>
      </c>
      <c r="M77" s="120" t="n">
        <f aca="false" ca="false" dt2D="false" dtr="false" t="normal">SUM(N77:S77)</f>
        <v>2599381.0700000003</v>
      </c>
      <c r="N77" s="120" t="n"/>
      <c r="O77" s="120" t="n"/>
      <c r="P77" s="120" t="n"/>
      <c r="Q77" s="120" t="n">
        <v>174052.49</v>
      </c>
      <c r="R77" s="120" t="n">
        <v>2425328.58</v>
      </c>
      <c r="S77" s="120" t="n"/>
      <c r="T77" s="120" t="n">
        <v>1627.7795214497</v>
      </c>
      <c r="U77" s="120" t="n">
        <v>1361.283020064</v>
      </c>
      <c r="V77" s="118" t="n">
        <v>2025</v>
      </c>
      <c r="W77" s="105" t="n"/>
      <c r="X77" s="121" t="n">
        <f aca="false" ca="false" dt2D="false" dtr="false" t="normal">AA77-R77</f>
        <v>1195872.0299999998</v>
      </c>
      <c r="Y77" s="137" t="n"/>
      <c r="Z77" s="123" t="n">
        <v>191512.905</v>
      </c>
      <c r="AA77" s="123" t="n">
        <v>3621200.61</v>
      </c>
      <c r="AB77" s="124" t="n">
        <f aca="false" ca="true" dt2D="false" dtr="false" t="normal">SUBTOTAL(9, AC77:AQ77)</f>
        <v>2599381.0700000003</v>
      </c>
      <c r="AC77" s="124" t="n"/>
      <c r="AD77" s="124" t="n"/>
      <c r="AE77" s="124" t="n">
        <v>2540593.18</v>
      </c>
      <c r="AF77" s="124" t="n">
        <v>0</v>
      </c>
      <c r="AG77" s="124" t="n">
        <v>0</v>
      </c>
      <c r="AH77" s="124" t="n"/>
      <c r="AI77" s="124" t="n"/>
      <c r="AJ77" s="124" t="n">
        <v>0</v>
      </c>
      <c r="AK77" s="124" t="n">
        <v>0</v>
      </c>
      <c r="AL77" s="124" t="n">
        <v>0</v>
      </c>
      <c r="AM77" s="124" t="n">
        <v>0</v>
      </c>
      <c r="AN77" s="124" t="n">
        <v>0</v>
      </c>
      <c r="AO77" s="124" t="n">
        <v>34787.89</v>
      </c>
      <c r="AP77" s="124" t="n">
        <v>24000</v>
      </c>
      <c r="AQ77" s="124" t="n"/>
    </row>
    <row ht="15.75" outlineLevel="0" r="78">
      <c r="A78" s="115" t="n">
        <f aca="false" ca="false" dt2D="false" dtr="false" t="normal">A77+1</f>
        <v>67</v>
      </c>
      <c r="B78" s="115" t="n">
        <f aca="false" ca="false" dt2D="false" dtr="false" t="normal">B77+1</f>
        <v>67</v>
      </c>
      <c r="C78" s="116" t="s">
        <v>229</v>
      </c>
      <c r="D78" s="116" t="s">
        <v>236</v>
      </c>
      <c r="E78" s="117" t="n">
        <v>1969</v>
      </c>
      <c r="F78" s="118" t="s">
        <v>62</v>
      </c>
      <c r="G78" s="118" t="n">
        <v>4</v>
      </c>
      <c r="H78" s="118" t="n">
        <v>4</v>
      </c>
      <c r="I78" s="118" t="n">
        <v>1301.1</v>
      </c>
      <c r="J78" s="118" t="n">
        <v>1206.1</v>
      </c>
      <c r="K78" s="119" t="n">
        <v>0</v>
      </c>
      <c r="L78" s="117" t="n">
        <v>55</v>
      </c>
      <c r="M78" s="120" t="n">
        <f aca="false" ca="false" dt2D="false" dtr="false" t="normal">SUM(N78:S78)</f>
        <v>1303632.49</v>
      </c>
      <c r="N78" s="120" t="n"/>
      <c r="O78" s="120" t="n"/>
      <c r="P78" s="120" t="n"/>
      <c r="Q78" s="120" t="n">
        <v>129173.31</v>
      </c>
      <c r="R78" s="120" t="n">
        <v>1174459.18</v>
      </c>
      <c r="S78" s="120" t="n"/>
      <c r="T78" s="120" t="n">
        <v>6767.50786872611</v>
      </c>
      <c r="U78" s="120" t="n">
        <v>1365.283020064</v>
      </c>
      <c r="V78" s="118" t="n">
        <v>2025</v>
      </c>
      <c r="W78" s="105" t="n"/>
      <c r="X78" s="121" t="n">
        <f aca="false" ca="false" dt2D="false" dtr="false" t="normal">AA78-R78</f>
        <v>3622784.1900000004</v>
      </c>
      <c r="Y78" s="122" t="n"/>
      <c r="Z78" s="123" t="n">
        <v>156361.2162</v>
      </c>
      <c r="AA78" s="123" t="n">
        <v>4797243.37</v>
      </c>
      <c r="AB78" s="124" t="n">
        <f aca="false" ca="true" dt2D="false" dtr="false" t="normal">SUBTOTAL(9, AC78:AQ78)</f>
        <v>1303632.49</v>
      </c>
      <c r="AC78" s="124" t="n"/>
      <c r="AD78" s="124" t="n"/>
      <c r="AE78" s="124" t="n">
        <v>1303632.49</v>
      </c>
      <c r="AF78" s="124" t="n"/>
      <c r="AG78" s="124" t="n"/>
      <c r="AH78" s="124" t="n"/>
      <c r="AI78" s="124" t="n"/>
      <c r="AJ78" s="124" t="n">
        <v>0</v>
      </c>
      <c r="AK78" s="124" t="n"/>
      <c r="AL78" s="124" t="n">
        <v>0</v>
      </c>
      <c r="AM78" s="124" t="n"/>
      <c r="AN78" s="124" t="n"/>
      <c r="AO78" s="124" t="n"/>
      <c r="AP78" s="124" t="n"/>
      <c r="AQ78" s="124" t="n"/>
    </row>
    <row ht="15.75" outlineLevel="0" r="79">
      <c r="A79" s="115" t="n">
        <f aca="false" ca="false" dt2D="false" dtr="false" t="normal">A78+1</f>
        <v>68</v>
      </c>
      <c r="B79" s="115" t="n">
        <f aca="false" ca="false" dt2D="false" dtr="false" t="normal">B78+1</f>
        <v>68</v>
      </c>
      <c r="C79" s="116" t="s">
        <v>229</v>
      </c>
      <c r="D79" s="116" t="s">
        <v>238</v>
      </c>
      <c r="E79" s="117" t="n">
        <v>1970</v>
      </c>
      <c r="F79" s="118" t="s">
        <v>62</v>
      </c>
      <c r="G79" s="118" t="n">
        <v>4</v>
      </c>
      <c r="H79" s="118" t="n">
        <v>4</v>
      </c>
      <c r="I79" s="118" t="n">
        <v>1365.1</v>
      </c>
      <c r="J79" s="118" t="n">
        <v>1195.16</v>
      </c>
      <c r="K79" s="119" t="n">
        <v>66.4</v>
      </c>
      <c r="L79" s="117" t="n">
        <v>42</v>
      </c>
      <c r="M79" s="120" t="n">
        <f aca="false" ca="false" dt2D="false" dtr="false" t="normal">SUM(N79:S79)</f>
        <v>1313261.12</v>
      </c>
      <c r="N79" s="120" t="n"/>
      <c r="O79" s="120" t="n"/>
      <c r="P79" s="120" t="n"/>
      <c r="Q79" s="120" t="n"/>
      <c r="R79" s="120" t="n">
        <v>1313261.12</v>
      </c>
      <c r="S79" s="120" t="n"/>
      <c r="T79" s="120" t="n">
        <v>5482.30010451123</v>
      </c>
      <c r="U79" s="120" t="n">
        <v>1366.283020064</v>
      </c>
      <c r="V79" s="118" t="n">
        <v>2025</v>
      </c>
      <c r="W79" s="105" t="n"/>
      <c r="X79" s="121" t="n">
        <f aca="false" ca="false" dt2D="false" dtr="false" t="normal">AA79-R79</f>
        <v>108721.06599999988</v>
      </c>
      <c r="Y79" s="122" t="n"/>
      <c r="Z79" s="123" t="n">
        <v>172152.61752</v>
      </c>
      <c r="AA79" s="123" t="n">
        <v>1421982.186</v>
      </c>
      <c r="AB79" s="124" t="n">
        <f aca="false" ca="true" dt2D="false" dtr="false" t="normal">SUBTOTAL(9, AC79:AQ79)</f>
        <v>1313261.12</v>
      </c>
      <c r="AC79" s="124" t="n"/>
      <c r="AD79" s="124" t="n"/>
      <c r="AE79" s="124" t="n">
        <v>1313261.12</v>
      </c>
      <c r="AF79" s="124" t="n"/>
      <c r="AG79" s="124" t="n">
        <v>0</v>
      </c>
      <c r="AH79" s="124" t="n"/>
      <c r="AI79" s="124" t="n"/>
      <c r="AJ79" s="124" t="n">
        <v>0</v>
      </c>
      <c r="AK79" s="124" t="n"/>
      <c r="AL79" s="124" t="n">
        <v>0</v>
      </c>
      <c r="AM79" s="124" t="n"/>
      <c r="AN79" s="124" t="n"/>
      <c r="AO79" s="124" t="n"/>
      <c r="AP79" s="124" t="n"/>
      <c r="AQ79" s="124" t="n"/>
    </row>
    <row ht="15.75" outlineLevel="0" r="80">
      <c r="A80" s="115" t="n">
        <f aca="false" ca="false" dt2D="false" dtr="false" t="normal">A79+1</f>
        <v>69</v>
      </c>
      <c r="B80" s="115" t="n">
        <f aca="false" ca="false" dt2D="false" dtr="false" t="normal">B79+1</f>
        <v>69</v>
      </c>
      <c r="C80" s="116" t="s">
        <v>229</v>
      </c>
      <c r="D80" s="116" t="s">
        <v>240</v>
      </c>
      <c r="E80" s="117" t="n">
        <v>1967</v>
      </c>
      <c r="F80" s="118" t="s">
        <v>62</v>
      </c>
      <c r="G80" s="118" t="n">
        <v>3</v>
      </c>
      <c r="H80" s="118" t="n">
        <v>2</v>
      </c>
      <c r="I80" s="118" t="n">
        <v>994.3</v>
      </c>
      <c r="J80" s="118" t="n">
        <v>775.2</v>
      </c>
      <c r="K80" s="119" t="n">
        <v>168.7</v>
      </c>
      <c r="L80" s="117" t="n">
        <v>26</v>
      </c>
      <c r="M80" s="120" t="n">
        <f aca="false" ca="false" dt2D="false" dtr="false" t="normal">SUM(N80:S80)</f>
        <v>1038651.6</v>
      </c>
      <c r="N80" s="120" t="n"/>
      <c r="O80" s="120" t="n"/>
      <c r="P80" s="120" t="n"/>
      <c r="Q80" s="120" t="n"/>
      <c r="R80" s="120" t="n">
        <v>1038651.6</v>
      </c>
      <c r="S80" s="120" t="n"/>
      <c r="T80" s="120" t="n">
        <v>1325.78203196453</v>
      </c>
      <c r="U80" s="120" t="n">
        <v>1325.78203196453</v>
      </c>
      <c r="V80" s="118" t="n">
        <v>2025</v>
      </c>
      <c r="W80" s="105" t="n"/>
      <c r="X80" s="121" t="n">
        <f aca="false" ca="false" dt2D="false" dtr="false" t="normal">AA80-R80</f>
        <v>36750.260000000126</v>
      </c>
      <c r="Y80" s="122" t="n"/>
      <c r="Z80" s="123" t="n">
        <v>144222.4818</v>
      </c>
      <c r="AA80" s="123" t="n">
        <v>1075401.86</v>
      </c>
      <c r="AB80" s="124" t="n">
        <f aca="false" ca="true" dt2D="false" dtr="false" t="normal">SUBTOTAL(9, AC80:AQ80)</f>
        <v>1038651.6</v>
      </c>
      <c r="AC80" s="124" t="n"/>
      <c r="AD80" s="124" t="n"/>
      <c r="AE80" s="124" t="n"/>
      <c r="AF80" s="124" t="n">
        <v>1002735.49</v>
      </c>
      <c r="AG80" s="124" t="n">
        <v>0</v>
      </c>
      <c r="AH80" s="124" t="n"/>
      <c r="AI80" s="124" t="n"/>
      <c r="AJ80" s="124" t="n">
        <v>0</v>
      </c>
      <c r="AK80" s="124" t="n"/>
      <c r="AL80" s="124" t="n">
        <v>0</v>
      </c>
      <c r="AM80" s="124" t="n"/>
      <c r="AN80" s="124" t="n"/>
      <c r="AO80" s="124" t="n">
        <v>11916.11</v>
      </c>
      <c r="AP80" s="124" t="n">
        <v>24000</v>
      </c>
      <c r="AQ80" s="124" t="n"/>
    </row>
    <row ht="15.75" outlineLevel="0" r="81">
      <c r="A81" s="115" t="n">
        <f aca="false" ca="false" dt2D="false" dtr="false" t="normal">A80+1</f>
        <v>70</v>
      </c>
      <c r="B81" s="115" t="n">
        <f aca="false" ca="false" dt2D="false" dtr="false" t="normal">B80+1</f>
        <v>70</v>
      </c>
      <c r="C81" s="116" t="s">
        <v>229</v>
      </c>
      <c r="D81" s="116" t="s">
        <v>244</v>
      </c>
      <c r="E81" s="117" t="s">
        <v>245</v>
      </c>
      <c r="F81" s="118" t="s">
        <v>62</v>
      </c>
      <c r="G81" s="118" t="s">
        <v>134</v>
      </c>
      <c r="H81" s="118" t="s">
        <v>122</v>
      </c>
      <c r="I81" s="118" t="n">
        <v>5398.2</v>
      </c>
      <c r="J81" s="118" t="n">
        <v>4716.7</v>
      </c>
      <c r="K81" s="119" t="n">
        <v>0</v>
      </c>
      <c r="L81" s="117" t="n">
        <v>166</v>
      </c>
      <c r="M81" s="120" t="n">
        <f aca="false" ca="false" dt2D="false" dtr="false" t="normal">SUM(N81:S81)</f>
        <v>8636274.879999999</v>
      </c>
      <c r="N81" s="120" t="n"/>
      <c r="O81" s="120" t="n"/>
      <c r="P81" s="120" t="n">
        <v>718272</v>
      </c>
      <c r="Q81" s="120" t="n">
        <v>4502815.26</v>
      </c>
      <c r="R81" s="120" t="n">
        <v>3415187.62</v>
      </c>
      <c r="S81" s="120" t="n"/>
      <c r="T81" s="120" t="n">
        <v>1811.033137575</v>
      </c>
      <c r="U81" s="120" t="n">
        <v>1371.283020064</v>
      </c>
      <c r="V81" s="118" t="n">
        <v>2025</v>
      </c>
      <c r="W81" s="105" t="n"/>
      <c r="X81" s="121" t="n">
        <f aca="false" ca="false" dt2D="false" dtr="false" t="normal">AA81-R81</f>
        <v>25264235.06</v>
      </c>
      <c r="Y81" s="125" t="n">
        <v>3764321.54</v>
      </c>
      <c r="Z81" s="123" t="n">
        <v>812583.6426</v>
      </c>
      <c r="AA81" s="123" t="n">
        <v>28679422.68</v>
      </c>
      <c r="AB81" s="124" t="n">
        <f aca="false" ca="true" dt2D="false" dtr="false" t="normal">SUBTOTAL(9, AC81:AQ81)</f>
        <v>8636274.8842302</v>
      </c>
      <c r="AC81" s="124" t="n"/>
      <c r="AD81" s="124" t="n"/>
      <c r="AE81" s="124" t="n"/>
      <c r="AF81" s="124" t="n"/>
      <c r="AG81" s="124" t="n"/>
      <c r="AH81" s="124" t="n"/>
      <c r="AI81" s="124" t="n"/>
      <c r="AJ81" s="124" t="n">
        <v>8024927.1</v>
      </c>
      <c r="AK81" s="124" t="n"/>
      <c r="AL81" s="124" t="n"/>
      <c r="AM81" s="124" t="n"/>
      <c r="AN81" s="124" t="n"/>
      <c r="AO81" s="124" t="n">
        <v>587347.7842302</v>
      </c>
      <c r="AP81" s="124" t="n">
        <v>24000</v>
      </c>
      <c r="AQ81" s="124" t="n"/>
    </row>
    <row ht="15.75" outlineLevel="0" r="82">
      <c r="A82" s="115" t="n">
        <f aca="false" ca="false" dt2D="false" dtr="false" t="normal">A81+1</f>
        <v>71</v>
      </c>
      <c r="B82" s="115" t="n">
        <f aca="false" ca="false" dt2D="false" dtr="false" t="normal">B81+1</f>
        <v>71</v>
      </c>
      <c r="C82" s="116" t="s">
        <v>229</v>
      </c>
      <c r="D82" s="116" t="s">
        <v>247</v>
      </c>
      <c r="E82" s="117" t="s">
        <v>137</v>
      </c>
      <c r="F82" s="118" t="s">
        <v>62</v>
      </c>
      <c r="G82" s="118" t="s">
        <v>167</v>
      </c>
      <c r="H82" s="118" t="s">
        <v>135</v>
      </c>
      <c r="I82" s="118" t="n">
        <v>3670.5</v>
      </c>
      <c r="J82" s="118" t="n">
        <v>3418.1</v>
      </c>
      <c r="K82" s="119" t="n">
        <v>0</v>
      </c>
      <c r="L82" s="117" t="n">
        <v>108</v>
      </c>
      <c r="M82" s="120" t="n">
        <f aca="false" ca="false" dt2D="false" dtr="false" t="normal">SUM(N82:S82)</f>
        <v>23898445.11</v>
      </c>
      <c r="N82" s="120" t="n"/>
      <c r="O82" s="120" t="n"/>
      <c r="P82" s="120" t="n">
        <v>2388438</v>
      </c>
      <c r="Q82" s="120" t="n">
        <v>2736693.49</v>
      </c>
      <c r="R82" s="120" t="n">
        <v>15639858.36</v>
      </c>
      <c r="S82" s="120" t="n">
        <v>3133455.26</v>
      </c>
      <c r="T82" s="120" t="n">
        <v>6419.80016680998</v>
      </c>
      <c r="U82" s="120" t="n">
        <v>1375.283020064</v>
      </c>
      <c r="V82" s="118" t="n">
        <v>2025</v>
      </c>
      <c r="W82" s="105" t="n"/>
      <c r="X82" s="121" t="n">
        <f aca="false" ca="false" dt2D="false" dtr="false" t="normal">AA82-R82</f>
        <v>0</v>
      </c>
      <c r="Y82" s="125" t="n">
        <v>2293564.17</v>
      </c>
      <c r="Z82" s="123" t="n">
        <v>443129.3202</v>
      </c>
      <c r="AA82" s="123" t="n">
        <v>15639858.36</v>
      </c>
      <c r="AB82" s="124" t="n">
        <f aca="false" ca="true" dt2D="false" dtr="false" t="normal">SUBTOTAL(9, AC82:AQ82)</f>
        <v>23898445.11</v>
      </c>
      <c r="AC82" s="124" t="n"/>
      <c r="AD82" s="124" t="n"/>
      <c r="AE82" s="124" t="n"/>
      <c r="AF82" s="124" t="n"/>
      <c r="AG82" s="124" t="n"/>
      <c r="AH82" s="124" t="n"/>
      <c r="AI82" s="124" t="n"/>
      <c r="AJ82" s="124" t="n"/>
      <c r="AK82" s="132" t="n">
        <v>23898445.11</v>
      </c>
      <c r="AL82" s="124" t="n">
        <v>0</v>
      </c>
      <c r="AM82" s="124" t="n">
        <v>0</v>
      </c>
      <c r="AN82" s="124" t="n">
        <v>0</v>
      </c>
      <c r="AO82" s="124" t="n"/>
      <c r="AP82" s="124" t="n"/>
      <c r="AQ82" s="124" t="n"/>
    </row>
    <row ht="15.75" outlineLevel="0" r="83">
      <c r="A83" s="115" t="n">
        <f aca="false" ca="false" dt2D="false" dtr="false" t="normal">A82+1</f>
        <v>72</v>
      </c>
      <c r="B83" s="115" t="n">
        <f aca="false" ca="false" dt2D="false" dtr="false" t="normal">B82+1</f>
        <v>72</v>
      </c>
      <c r="C83" s="116" t="s">
        <v>249</v>
      </c>
      <c r="D83" s="116" t="s">
        <v>250</v>
      </c>
      <c r="E83" s="117" t="n">
        <v>1967</v>
      </c>
      <c r="F83" s="118" t="s">
        <v>62</v>
      </c>
      <c r="G83" s="118" t="n">
        <v>4</v>
      </c>
      <c r="H83" s="118" t="n">
        <v>6</v>
      </c>
      <c r="I83" s="118" t="n">
        <v>4129.9</v>
      </c>
      <c r="J83" s="118" t="n">
        <v>3028.01</v>
      </c>
      <c r="K83" s="119" t="n">
        <v>1016.7</v>
      </c>
      <c r="L83" s="117" t="n">
        <v>153</v>
      </c>
      <c r="M83" s="120" t="n">
        <f aca="false" ca="false" dt2D="false" dtr="false" t="normal">SUM(N83:S83)</f>
        <v>22419444.54</v>
      </c>
      <c r="N83" s="120" t="n"/>
      <c r="O83" s="120" t="n"/>
      <c r="P83" s="120" t="n">
        <v>0</v>
      </c>
      <c r="Q83" s="120" t="n">
        <v>656067.61</v>
      </c>
      <c r="R83" s="120" t="n">
        <v>20396934.04</v>
      </c>
      <c r="S83" s="120" t="n">
        <v>1366442.89</v>
      </c>
      <c r="T83" s="120" t="n">
        <v>8137.79176195111</v>
      </c>
      <c r="U83" s="120" t="n">
        <v>1380.283020064</v>
      </c>
      <c r="V83" s="118" t="n">
        <v>2025</v>
      </c>
      <c r="W83" s="105" t="n"/>
      <c r="X83" s="121" t="n">
        <f aca="false" ca="false" dt2D="false" dtr="false" t="normal">AA83-R83</f>
        <v>-0.0040000006556510925</v>
      </c>
      <c r="Y83" s="122" t="n"/>
      <c r="Z83" s="123" t="n">
        <v>656067.61182</v>
      </c>
      <c r="AA83" s="123" t="n">
        <v>20396934.036</v>
      </c>
      <c r="AB83" s="124" t="n">
        <f aca="false" ca="true" dt2D="false" dtr="false" t="normal">SUBTOTAL(9, AC83:AQ83)</f>
        <v>22419444.54</v>
      </c>
      <c r="AC83" s="124" t="n">
        <v>10346375.1</v>
      </c>
      <c r="AD83" s="124" t="n">
        <v>0</v>
      </c>
      <c r="AE83" s="124" t="n">
        <v>0</v>
      </c>
      <c r="AF83" s="124" t="n">
        <v>0</v>
      </c>
      <c r="AG83" s="124" t="n">
        <v>0</v>
      </c>
      <c r="AH83" s="124" t="n"/>
      <c r="AI83" s="124" t="n"/>
      <c r="AJ83" s="124" t="n">
        <v>0</v>
      </c>
      <c r="AK83" s="124" t="n">
        <v>0</v>
      </c>
      <c r="AL83" s="124" t="n">
        <v>0</v>
      </c>
      <c r="AM83" s="124" t="n">
        <v>0</v>
      </c>
      <c r="AN83" s="132" t="n">
        <v>12073069.44</v>
      </c>
      <c r="AO83" s="124" t="n"/>
      <c r="AP83" s="124" t="n"/>
      <c r="AQ83" s="124" t="n"/>
    </row>
    <row ht="15.75" outlineLevel="0" r="84">
      <c r="A84" s="115" t="n">
        <f aca="false" ca="false" dt2D="false" dtr="false" t="normal">A83+1</f>
        <v>73</v>
      </c>
      <c r="B84" s="115" t="n">
        <f aca="false" ca="false" dt2D="false" dtr="false" t="normal">B83+1</f>
        <v>73</v>
      </c>
      <c r="C84" s="116" t="s">
        <v>249</v>
      </c>
      <c r="D84" s="116" t="s">
        <v>253</v>
      </c>
      <c r="E84" s="117" t="n">
        <v>1993</v>
      </c>
      <c r="F84" s="118" t="s">
        <v>62</v>
      </c>
      <c r="G84" s="118" t="n">
        <v>9</v>
      </c>
      <c r="H84" s="118" t="n">
        <v>1</v>
      </c>
      <c r="I84" s="118" t="n">
        <v>2345</v>
      </c>
      <c r="J84" s="118" t="n">
        <v>1959.1</v>
      </c>
      <c r="K84" s="119" t="n">
        <v>0</v>
      </c>
      <c r="L84" s="117" t="n">
        <v>80</v>
      </c>
      <c r="M84" s="120" t="n">
        <f aca="false" ca="false" dt2D="false" dtr="false" t="normal">SUM(N84:S84)</f>
        <v>4994023.75</v>
      </c>
      <c r="N84" s="120" t="n"/>
      <c r="O84" s="120" t="n"/>
      <c r="P84" s="120" t="n"/>
      <c r="Q84" s="120" t="n">
        <v>498400.31</v>
      </c>
      <c r="R84" s="120" t="n">
        <v>4495623.44</v>
      </c>
      <c r="S84" s="120" t="n">
        <v>0</v>
      </c>
      <c r="T84" s="120" t="n">
        <v>5613.63290560461</v>
      </c>
      <c r="U84" s="120" t="n">
        <v>1394.283020064</v>
      </c>
      <c r="V84" s="118" t="n">
        <v>2025</v>
      </c>
      <c r="W84" s="105" t="n"/>
      <c r="X84" s="121" t="n">
        <f aca="false" ca="false" dt2D="false" dtr="false" t="normal">AA84-R84</f>
        <v>5284574.36</v>
      </c>
      <c r="Y84" s="122" t="n"/>
      <c r="Z84" s="123" t="n">
        <v>337509.8298</v>
      </c>
      <c r="AA84" s="123" t="n">
        <v>9780197.8</v>
      </c>
      <c r="AB84" s="124" t="n">
        <f aca="false" ca="true" dt2D="false" dtr="false" t="normal">SUBTOTAL(9, AC84:AQ84)</f>
        <v>4994023.75</v>
      </c>
      <c r="AC84" s="124" t="n"/>
      <c r="AD84" s="124" t="n">
        <v>3247130.72</v>
      </c>
      <c r="AE84" s="124" t="n">
        <v>0</v>
      </c>
      <c r="AF84" s="124" t="n">
        <v>1746893.03</v>
      </c>
      <c r="AG84" s="124" t="n">
        <v>0</v>
      </c>
      <c r="AH84" s="124" t="n"/>
      <c r="AI84" s="124" t="n"/>
      <c r="AJ84" s="124" t="n">
        <v>0</v>
      </c>
      <c r="AK84" s="124" t="n"/>
      <c r="AL84" s="124" t="n"/>
      <c r="AM84" s="124" t="n"/>
      <c r="AN84" s="124" t="n"/>
      <c r="AO84" s="124" t="n"/>
      <c r="AP84" s="124" t="n"/>
      <c r="AQ84" s="124" t="n"/>
    </row>
    <row ht="15.75" outlineLevel="0" r="85">
      <c r="A85" s="115" t="n">
        <f aca="false" ca="false" dt2D="false" dtr="false" t="normal">A84+1</f>
        <v>74</v>
      </c>
      <c r="B85" s="115" t="n">
        <f aca="false" ca="false" dt2D="false" dtr="false" t="normal">B84+1</f>
        <v>74</v>
      </c>
      <c r="C85" s="116" t="s">
        <v>249</v>
      </c>
      <c r="D85" s="116" t="s">
        <v>255</v>
      </c>
      <c r="E85" s="117" t="n">
        <v>1967</v>
      </c>
      <c r="F85" s="118" t="s">
        <v>62</v>
      </c>
      <c r="G85" s="118" t="n">
        <v>3</v>
      </c>
      <c r="H85" s="118" t="n">
        <v>3</v>
      </c>
      <c r="I85" s="118" t="n">
        <v>1753.5</v>
      </c>
      <c r="J85" s="118" t="n">
        <v>1262.7</v>
      </c>
      <c r="K85" s="119" t="n">
        <v>455.8</v>
      </c>
      <c r="L85" s="117" t="n">
        <v>37</v>
      </c>
      <c r="M85" s="120" t="n">
        <f aca="false" ca="false" dt2D="false" dtr="false" t="normal">SUM(N85:S85)</f>
        <v>28786649.98</v>
      </c>
      <c r="N85" s="120" t="n"/>
      <c r="O85" s="120" t="n"/>
      <c r="P85" s="120" t="n">
        <v>0</v>
      </c>
      <c r="Q85" s="120" t="n">
        <v>1452019.07</v>
      </c>
      <c r="R85" s="120" t="n">
        <v>9947086.2</v>
      </c>
      <c r="S85" s="120" t="n">
        <v>17387544.71</v>
      </c>
      <c r="T85" s="120" t="n">
        <v>26009.9982194757</v>
      </c>
      <c r="U85" s="120" t="n">
        <v>1387.283020064</v>
      </c>
      <c r="V85" s="118" t="n">
        <v>2025</v>
      </c>
      <c r="W85" s="105" t="n"/>
      <c r="X85" s="121" t="n">
        <f aca="false" ca="false" dt2D="false" dtr="false" t="normal">AA85-R85</f>
        <v>0</v>
      </c>
      <c r="Y85" s="137" t="n">
        <v>1170184.96</v>
      </c>
      <c r="Z85" s="123" t="n">
        <v>281834.109</v>
      </c>
      <c r="AA85" s="123" t="n">
        <v>9947086.2</v>
      </c>
      <c r="AB85" s="124" t="n">
        <f aca="false" ca="true" dt2D="false" dtr="false" t="normal">SUBTOTAL(9, AC85:AQ85)</f>
        <v>28786649.98</v>
      </c>
      <c r="AC85" s="132" t="n">
        <v>7540573.66</v>
      </c>
      <c r="AD85" s="132" t="n">
        <v>5367820.44</v>
      </c>
      <c r="AE85" s="132" t="n">
        <v>1669731.7</v>
      </c>
      <c r="AF85" s="124" t="n"/>
      <c r="AG85" s="124" t="n">
        <v>0</v>
      </c>
      <c r="AH85" s="124" t="n"/>
      <c r="AI85" s="124" t="n"/>
      <c r="AJ85" s="124" t="n">
        <v>0</v>
      </c>
      <c r="AK85" s="132" t="n">
        <v>14208524.18</v>
      </c>
      <c r="AL85" s="124" t="n">
        <v>0</v>
      </c>
      <c r="AM85" s="124" t="n">
        <v>0</v>
      </c>
      <c r="AN85" s="124" t="n">
        <v>0</v>
      </c>
      <c r="AO85" s="124" t="n"/>
      <c r="AP85" s="124" t="n"/>
      <c r="AQ85" s="124" t="n"/>
    </row>
    <row ht="15.75" outlineLevel="0" r="86">
      <c r="A86" s="115" t="n">
        <f aca="false" ca="false" dt2D="false" dtr="false" t="normal">A85+1</f>
        <v>75</v>
      </c>
      <c r="B86" s="115" t="n">
        <f aca="false" ca="false" dt2D="false" dtr="false" t="normal">B85+1</f>
        <v>75</v>
      </c>
      <c r="C86" s="116" t="s">
        <v>249</v>
      </c>
      <c r="D86" s="116" t="s">
        <v>259</v>
      </c>
      <c r="E86" s="117" t="n">
        <v>1968</v>
      </c>
      <c r="F86" s="118" t="s">
        <v>62</v>
      </c>
      <c r="G86" s="118" t="n">
        <v>4</v>
      </c>
      <c r="H86" s="118" t="n">
        <v>2</v>
      </c>
      <c r="I86" s="118" t="n">
        <v>1345.8</v>
      </c>
      <c r="J86" s="118" t="n">
        <v>1132</v>
      </c>
      <c r="K86" s="119" t="n">
        <v>118.5</v>
      </c>
      <c r="L86" s="117" t="n">
        <v>46</v>
      </c>
      <c r="M86" s="120" t="n">
        <f aca="false" ca="false" dt2D="false" dtr="false" t="normal">SUM(N86:S86)</f>
        <v>10516404.7</v>
      </c>
      <c r="N86" s="120" t="n"/>
      <c r="O86" s="120" t="n"/>
      <c r="P86" s="120" t="n">
        <v>0</v>
      </c>
      <c r="Q86" s="120" t="n">
        <v>321119.51</v>
      </c>
      <c r="R86" s="120" t="n">
        <v>6263569.8</v>
      </c>
      <c r="S86" s="120" t="n">
        <v>3931715.39</v>
      </c>
      <c r="T86" s="120" t="n">
        <v>11130.065274159</v>
      </c>
      <c r="U86" s="120" t="n">
        <v>1388.283020064</v>
      </c>
      <c r="V86" s="118" t="n">
        <v>2025</v>
      </c>
      <c r="W86" s="105" t="n"/>
      <c r="X86" s="121" t="n">
        <f aca="false" ca="false" dt2D="false" dtr="false" t="normal">AA86-R86</f>
        <v>0</v>
      </c>
      <c r="Y86" s="137" t="n">
        <v>143651.7</v>
      </c>
      <c r="Z86" s="123" t="n">
        <v>177467.811</v>
      </c>
      <c r="AA86" s="123" t="n">
        <v>6263569.8</v>
      </c>
      <c r="AB86" s="124" t="n">
        <f aca="false" ca="true" dt2D="false" dtr="false" t="normal">SUBTOTAL(9, AC86:AQ86)</f>
        <v>10516404.7</v>
      </c>
      <c r="AC86" s="124" t="n">
        <v>4332206.65</v>
      </c>
      <c r="AD86" s="124" t="n"/>
      <c r="AE86" s="132" t="n">
        <v>1284683.29</v>
      </c>
      <c r="AF86" s="124" t="n"/>
      <c r="AG86" s="124" t="n">
        <v>0</v>
      </c>
      <c r="AH86" s="124" t="n"/>
      <c r="AI86" s="124" t="n"/>
      <c r="AJ86" s="124" t="n">
        <v>0</v>
      </c>
      <c r="AK86" s="132" t="n">
        <v>4899514.76</v>
      </c>
      <c r="AL86" s="124" t="n">
        <v>0</v>
      </c>
      <c r="AM86" s="124" t="n">
        <v>0</v>
      </c>
      <c r="AN86" s="124" t="n">
        <v>0</v>
      </c>
      <c r="AO86" s="124" t="n"/>
      <c r="AP86" s="124" t="n"/>
      <c r="AQ86" s="124" t="n"/>
    </row>
    <row ht="15.75" outlineLevel="0" r="87">
      <c r="A87" s="115" t="n">
        <f aca="false" ca="false" dt2D="false" dtr="false" t="normal">A86+1</f>
        <v>76</v>
      </c>
      <c r="B87" s="115" t="n">
        <f aca="false" ca="false" dt2D="false" dtr="false" t="normal">B86+1</f>
        <v>76</v>
      </c>
      <c r="C87" s="116" t="s">
        <v>249</v>
      </c>
      <c r="D87" s="116" t="s">
        <v>261</v>
      </c>
      <c r="E87" s="117" t="n">
        <v>1967</v>
      </c>
      <c r="F87" s="118" t="s">
        <v>62</v>
      </c>
      <c r="G87" s="118" t="n">
        <v>3</v>
      </c>
      <c r="H87" s="118" t="n">
        <v>3</v>
      </c>
      <c r="I87" s="118" t="n">
        <v>1661.3</v>
      </c>
      <c r="J87" s="118" t="n">
        <v>1287.6</v>
      </c>
      <c r="K87" s="119" t="n">
        <v>250.7</v>
      </c>
      <c r="L87" s="117" t="n">
        <v>74</v>
      </c>
      <c r="M87" s="120" t="n">
        <f aca="false" ca="false" dt2D="false" dtr="false" t="normal">SUM(N87:S87)</f>
        <v>12306072.49</v>
      </c>
      <c r="N87" s="120" t="n"/>
      <c r="O87" s="120" t="n"/>
      <c r="P87" s="120" t="n">
        <v>0</v>
      </c>
      <c r="Q87" s="120" t="n">
        <v>934470.87</v>
      </c>
      <c r="R87" s="120" t="n">
        <v>8184845.88</v>
      </c>
      <c r="S87" s="120" t="n">
        <v>3186755.74</v>
      </c>
      <c r="T87" s="120" t="n">
        <v>10001.1712411681</v>
      </c>
      <c r="U87" s="120" t="n">
        <v>1389.283020064</v>
      </c>
      <c r="V87" s="118" t="n">
        <v>2025</v>
      </c>
      <c r="W87" s="105" t="n"/>
      <c r="X87" s="121" t="n">
        <f aca="false" ca="false" dt2D="false" dtr="false" t="normal">AA87-R87</f>
        <v>0</v>
      </c>
      <c r="Y87" s="137" t="n">
        <v>702566.9</v>
      </c>
      <c r="Z87" s="123" t="n">
        <v>231903.9666</v>
      </c>
      <c r="AA87" s="123" t="n">
        <v>8184845.88</v>
      </c>
      <c r="AB87" s="124" t="n">
        <f aca="false" ca="true" dt2D="false" dtr="false" t="normal">SUBTOTAL(9, AC87:AQ87)</f>
        <v>12306072.49</v>
      </c>
      <c r="AC87" s="132" t="n">
        <v>5890911.53</v>
      </c>
      <c r="AD87" s="132" t="n">
        <v>4775998.12</v>
      </c>
      <c r="AE87" s="132" t="n">
        <v>1639162.84</v>
      </c>
      <c r="AF87" s="124" t="n"/>
      <c r="AG87" s="124" t="n">
        <v>0</v>
      </c>
      <c r="AH87" s="124" t="n"/>
      <c r="AI87" s="124" t="n"/>
      <c r="AJ87" s="124" t="n">
        <v>0</v>
      </c>
      <c r="AK87" s="124" t="n">
        <v>0</v>
      </c>
      <c r="AL87" s="124" t="n">
        <v>0</v>
      </c>
      <c r="AM87" s="124" t="n">
        <v>0</v>
      </c>
      <c r="AN87" s="124" t="n">
        <v>0</v>
      </c>
      <c r="AO87" s="124" t="n"/>
      <c r="AP87" s="124" t="n"/>
      <c r="AQ87" s="124" t="n"/>
    </row>
    <row ht="15.75" outlineLevel="0" r="88">
      <c r="A88" s="115" t="n">
        <f aca="false" ca="false" dt2D="false" dtr="false" t="normal">A87+1</f>
        <v>77</v>
      </c>
      <c r="B88" s="115" t="n">
        <f aca="false" ca="false" dt2D="false" dtr="false" t="normal">B87+1</f>
        <v>77</v>
      </c>
      <c r="C88" s="116" t="s">
        <v>249</v>
      </c>
      <c r="D88" s="116" t="s">
        <v>263</v>
      </c>
      <c r="E88" s="117" t="n">
        <v>1969</v>
      </c>
      <c r="F88" s="118" t="s">
        <v>62</v>
      </c>
      <c r="G88" s="118" t="n">
        <v>4</v>
      </c>
      <c r="H88" s="118" t="n">
        <v>2</v>
      </c>
      <c r="I88" s="118" t="n">
        <v>1357.7</v>
      </c>
      <c r="J88" s="118" t="n">
        <v>1089.9</v>
      </c>
      <c r="K88" s="119" t="n">
        <v>150.8</v>
      </c>
      <c r="L88" s="117" t="n">
        <v>48</v>
      </c>
      <c r="M88" s="120" t="n">
        <f aca="false" ca="false" dt2D="false" dtr="false" t="normal">SUM(N88:S88)</f>
        <v>1970342.24</v>
      </c>
      <c r="N88" s="120" t="n"/>
      <c r="O88" s="120" t="n"/>
      <c r="P88" s="120" t="n"/>
      <c r="Q88" s="120" t="n">
        <v>860791.69</v>
      </c>
      <c r="R88" s="120" t="n">
        <v>1109550.55</v>
      </c>
      <c r="S88" s="120" t="n">
        <v>0</v>
      </c>
      <c r="T88" s="120" t="n">
        <v>5109.6917299789</v>
      </c>
      <c r="U88" s="120" t="n">
        <v>1391.283020064</v>
      </c>
      <c r="V88" s="118" t="n">
        <v>2025</v>
      </c>
      <c r="W88" s="105" t="n"/>
      <c r="X88" s="121" t="n">
        <f aca="false" ca="false" dt2D="false" dtr="false" t="normal">AA88-R88</f>
        <v>5256853.97</v>
      </c>
      <c r="Y88" s="137" t="n">
        <v>680410.23</v>
      </c>
      <c r="Z88" s="123" t="n">
        <v>180381.4614</v>
      </c>
      <c r="AA88" s="123" t="n">
        <v>6366404.52</v>
      </c>
      <c r="AB88" s="124" t="n">
        <f aca="false" ca="true" dt2D="false" dtr="false" t="normal">SUBTOTAL(9, AC88:AQ88)</f>
        <v>1970342.24</v>
      </c>
      <c r="AC88" s="124" t="n"/>
      <c r="AD88" s="124" t="n"/>
      <c r="AE88" s="132" t="n">
        <v>1970342.24</v>
      </c>
      <c r="AF88" s="124" t="n"/>
      <c r="AG88" s="124" t="n">
        <v>0</v>
      </c>
      <c r="AH88" s="124" t="n"/>
      <c r="AI88" s="124" t="n"/>
      <c r="AJ88" s="124" t="n">
        <v>0</v>
      </c>
      <c r="AK88" s="124" t="n">
        <v>0</v>
      </c>
      <c r="AL88" s="124" t="n">
        <v>0</v>
      </c>
      <c r="AM88" s="124" t="n">
        <v>0</v>
      </c>
      <c r="AN88" s="124" t="n">
        <v>0</v>
      </c>
      <c r="AO88" s="124" t="n"/>
      <c r="AP88" s="124" t="n"/>
      <c r="AQ88" s="124" t="n"/>
    </row>
    <row ht="15.75" outlineLevel="0" r="89">
      <c r="A89" s="115" t="n">
        <f aca="false" ca="false" dt2D="false" dtr="false" t="normal">A88+1</f>
        <v>78</v>
      </c>
      <c r="B89" s="115" t="n">
        <f aca="false" ca="false" dt2D="false" dtr="false" t="normal">B88+1</f>
        <v>78</v>
      </c>
      <c r="C89" s="116" t="s">
        <v>249</v>
      </c>
      <c r="D89" s="116" t="s">
        <v>266</v>
      </c>
      <c r="E89" s="117" t="n">
        <v>1972</v>
      </c>
      <c r="F89" s="118" t="s">
        <v>62</v>
      </c>
      <c r="G89" s="118" t="n">
        <v>4</v>
      </c>
      <c r="H89" s="118" t="n">
        <v>2</v>
      </c>
      <c r="I89" s="118" t="n">
        <v>1419.91</v>
      </c>
      <c r="J89" s="118" t="n">
        <v>1089.91</v>
      </c>
      <c r="K89" s="119" t="n">
        <v>330</v>
      </c>
      <c r="L89" s="117" t="n">
        <v>53</v>
      </c>
      <c r="M89" s="120" t="n">
        <f aca="false" ca="false" dt2D="false" dtr="false" t="normal">SUM(N89:S89)</f>
        <v>1521569.9</v>
      </c>
      <c r="N89" s="120" t="n"/>
      <c r="O89" s="120" t="n"/>
      <c r="P89" s="120" t="n"/>
      <c r="Q89" s="120" t="n">
        <v>985453.7</v>
      </c>
      <c r="R89" s="120" t="n">
        <v>536116.2</v>
      </c>
      <c r="S89" s="120" t="n"/>
      <c r="T89" s="120" t="n">
        <v>946.542189293688</v>
      </c>
      <c r="U89" s="120" t="n">
        <v>946.542189293688</v>
      </c>
      <c r="V89" s="118" t="n">
        <v>2025</v>
      </c>
      <c r="W89" s="105" t="n"/>
      <c r="X89" s="121" t="n">
        <f aca="false" ca="false" dt2D="false" dtr="false" t="normal">AA89-R89</f>
        <v>7469583.996</v>
      </c>
      <c r="Y89" s="131" t="n">
        <v>827110</v>
      </c>
      <c r="Z89" s="123" t="n">
        <v>226828.17222</v>
      </c>
      <c r="AA89" s="123" t="n">
        <v>8005700.196</v>
      </c>
      <c r="AB89" s="124" t="n">
        <f aca="false" ca="true" dt2D="false" dtr="false" t="normal">SUBTOTAL(9, AC89:AQ89)</f>
        <v>1521569.9</v>
      </c>
      <c r="AC89" s="124" t="n"/>
      <c r="AD89" s="124" t="n"/>
      <c r="AE89" s="124" t="n">
        <v>1521569.9</v>
      </c>
      <c r="AF89" s="124" t="n"/>
      <c r="AG89" s="124" t="n">
        <v>0</v>
      </c>
      <c r="AH89" s="124" t="n"/>
      <c r="AI89" s="124" t="n"/>
      <c r="AJ89" s="124" t="n"/>
      <c r="AK89" s="124" t="n"/>
      <c r="AL89" s="124" t="n">
        <v>0</v>
      </c>
      <c r="AM89" s="124" t="n">
        <v>0</v>
      </c>
      <c r="AN89" s="124" t="n">
        <v>0</v>
      </c>
      <c r="AO89" s="124" t="n"/>
      <c r="AP89" s="124" t="n"/>
      <c r="AQ89" s="124" t="n"/>
    </row>
    <row ht="15.75" outlineLevel="0" r="90">
      <c r="A90" s="115" t="n">
        <f aca="false" ca="false" dt2D="false" dtr="false" t="normal">A89+1</f>
        <v>79</v>
      </c>
      <c r="B90" s="115" t="n">
        <f aca="false" ca="false" dt2D="false" dtr="false" t="normal">B89+1</f>
        <v>79</v>
      </c>
      <c r="C90" s="116" t="s">
        <v>249</v>
      </c>
      <c r="D90" s="116" t="s">
        <v>268</v>
      </c>
      <c r="E90" s="117" t="n">
        <v>1969</v>
      </c>
      <c r="F90" s="118" t="s">
        <v>62</v>
      </c>
      <c r="G90" s="118" t="n">
        <v>4</v>
      </c>
      <c r="H90" s="118" t="n">
        <v>2</v>
      </c>
      <c r="I90" s="118" t="n">
        <v>1375</v>
      </c>
      <c r="J90" s="118" t="n">
        <v>1257.1</v>
      </c>
      <c r="K90" s="119" t="n">
        <v>0</v>
      </c>
      <c r="L90" s="117" t="n">
        <v>53</v>
      </c>
      <c r="M90" s="120" t="n">
        <f aca="false" ca="false" dt2D="false" dtr="false" t="normal">SUM(N90:S90)</f>
        <v>9899140.559999999</v>
      </c>
      <c r="N90" s="120" t="n"/>
      <c r="O90" s="120" t="n"/>
      <c r="P90" s="120" t="n"/>
      <c r="Q90" s="120" t="n">
        <v>783703.69</v>
      </c>
      <c r="R90" s="120" t="n">
        <v>5751986.76</v>
      </c>
      <c r="S90" s="120" t="n">
        <v>3363450.11</v>
      </c>
      <c r="T90" s="120" t="n">
        <v>10568.4757931064</v>
      </c>
      <c r="U90" s="120" t="n">
        <v>1392.283020064</v>
      </c>
      <c r="V90" s="118" t="n">
        <v>2025</v>
      </c>
      <c r="W90" s="105" t="n"/>
      <c r="X90" s="121" t="n">
        <f aca="false" ca="false" dt2D="false" dtr="false" t="normal">AA90-R90</f>
        <v>0</v>
      </c>
      <c r="Y90" s="137" t="n">
        <v>620730.73</v>
      </c>
      <c r="Z90" s="123" t="n">
        <v>162972.9582</v>
      </c>
      <c r="AA90" s="123" t="n">
        <v>5751986.76</v>
      </c>
      <c r="AB90" s="124" t="n">
        <f aca="false" ca="true" dt2D="false" dtr="false" t="normal">SUBTOTAL(9, AC90:AQ90)</f>
        <v>9899140.56</v>
      </c>
      <c r="AC90" s="132" t="n">
        <v>4380585.94</v>
      </c>
      <c r="AD90" s="124" t="n"/>
      <c r="AE90" s="132" t="n">
        <v>1492289.89</v>
      </c>
      <c r="AF90" s="124" t="n"/>
      <c r="AG90" s="124" t="n">
        <v>0</v>
      </c>
      <c r="AH90" s="124" t="n"/>
      <c r="AI90" s="124" t="n"/>
      <c r="AJ90" s="124" t="n">
        <v>0</v>
      </c>
      <c r="AK90" s="132" t="n">
        <v>4026264.73</v>
      </c>
      <c r="AL90" s="124" t="n">
        <v>0</v>
      </c>
      <c r="AM90" s="124" t="n">
        <v>0</v>
      </c>
      <c r="AN90" s="124" t="n">
        <v>0</v>
      </c>
      <c r="AO90" s="124" t="n"/>
      <c r="AP90" s="124" t="n"/>
      <c r="AQ90" s="124" t="n"/>
    </row>
    <row ht="15.75" outlineLevel="0" r="91">
      <c r="A91" s="115" t="n">
        <f aca="false" ca="false" dt2D="false" dtr="false" t="normal">A90+1</f>
        <v>80</v>
      </c>
      <c r="B91" s="115" t="n">
        <f aca="false" ca="false" dt2D="false" dtr="false" t="normal">B90+1</f>
        <v>80</v>
      </c>
      <c r="C91" s="116" t="s">
        <v>249</v>
      </c>
      <c r="D91" s="116" t="s">
        <v>271</v>
      </c>
      <c r="E91" s="117" t="n">
        <v>1970</v>
      </c>
      <c r="F91" s="118" t="s">
        <v>62</v>
      </c>
      <c r="G91" s="118" t="n">
        <v>4</v>
      </c>
      <c r="H91" s="118" t="n">
        <v>2</v>
      </c>
      <c r="I91" s="118" t="n">
        <v>1397.9</v>
      </c>
      <c r="J91" s="118" t="n">
        <v>1284</v>
      </c>
      <c r="K91" s="119" t="n">
        <v>0</v>
      </c>
      <c r="L91" s="117" t="n">
        <v>70</v>
      </c>
      <c r="M91" s="120" t="n">
        <f aca="false" ca="false" dt2D="false" dtr="false" t="normal">SUM(N91:S91)</f>
        <v>15235440.05</v>
      </c>
      <c r="N91" s="120" t="n"/>
      <c r="O91" s="120" t="n"/>
      <c r="P91" s="120" t="n"/>
      <c r="Q91" s="120" t="n">
        <v>481257.83</v>
      </c>
      <c r="R91" s="120" t="n">
        <v>5875070.4</v>
      </c>
      <c r="S91" s="120" t="n">
        <v>8879111.82</v>
      </c>
      <c r="T91" s="120" t="n">
        <v>9459.27624782643</v>
      </c>
      <c r="U91" s="120" t="n">
        <v>1397.283020064</v>
      </c>
      <c r="V91" s="118" t="n">
        <v>2025</v>
      </c>
      <c r="W91" s="105" t="n"/>
      <c r="X91" s="121" t="n">
        <f aca="false" ca="false" dt2D="false" dtr="false" t="normal">AA91-R91</f>
        <v>0</v>
      </c>
      <c r="Y91" s="137" t="n">
        <v>314797.5</v>
      </c>
      <c r="Z91" s="123" t="n">
        <v>166460.328</v>
      </c>
      <c r="AA91" s="123" t="n">
        <v>5875070.4</v>
      </c>
      <c r="AB91" s="124" t="n">
        <f aca="false" ca="true" dt2D="false" dtr="false" t="normal">SUBTOTAL(9, AC91:AQ91)</f>
        <v>15235440.05</v>
      </c>
      <c r="AC91" s="124" t="n">
        <v>4481532.64</v>
      </c>
      <c r="AD91" s="124" t="n"/>
      <c r="AE91" s="132" t="n">
        <v>1435549.08</v>
      </c>
      <c r="AF91" s="124" t="n"/>
      <c r="AG91" s="124" t="n">
        <v>0</v>
      </c>
      <c r="AH91" s="124" t="n"/>
      <c r="AI91" s="124" t="n"/>
      <c r="AJ91" s="124" t="n">
        <v>0</v>
      </c>
      <c r="AK91" s="132" t="n">
        <v>9318358.33</v>
      </c>
      <c r="AL91" s="124" t="n">
        <v>0</v>
      </c>
      <c r="AM91" s="124" t="n">
        <v>0</v>
      </c>
      <c r="AN91" s="124" t="n">
        <v>0</v>
      </c>
      <c r="AO91" s="124" t="n"/>
      <c r="AP91" s="124" t="n"/>
      <c r="AQ91" s="124" t="n"/>
    </row>
    <row ht="15.75" outlineLevel="0" r="92">
      <c r="A92" s="115" t="n">
        <f aca="false" ca="false" dt2D="false" dtr="false" t="normal">A91+1</f>
        <v>81</v>
      </c>
      <c r="B92" s="115" t="n">
        <f aca="false" ca="false" dt2D="false" dtr="false" t="normal">B91+1</f>
        <v>81</v>
      </c>
      <c r="C92" s="116" t="s">
        <v>249</v>
      </c>
      <c r="D92" s="116" t="s">
        <v>273</v>
      </c>
      <c r="E92" s="117" t="n">
        <v>1970</v>
      </c>
      <c r="F92" s="118" t="s">
        <v>62</v>
      </c>
      <c r="G92" s="118" t="n">
        <v>4</v>
      </c>
      <c r="H92" s="118" t="n">
        <v>2</v>
      </c>
      <c r="I92" s="118" t="n">
        <v>1401</v>
      </c>
      <c r="J92" s="118" t="n">
        <v>1279.2</v>
      </c>
      <c r="K92" s="119" t="n">
        <v>0</v>
      </c>
      <c r="L92" s="117" t="n">
        <v>66</v>
      </c>
      <c r="M92" s="120" t="n">
        <f aca="false" ca="false" dt2D="false" dtr="false" t="normal">SUM(N92:S92)</f>
        <v>15001978.45</v>
      </c>
      <c r="N92" s="120" t="n"/>
      <c r="O92" s="120" t="n"/>
      <c r="P92" s="120" t="n"/>
      <c r="Q92" s="120" t="n">
        <v>526571.77</v>
      </c>
      <c r="R92" s="120" t="n">
        <v>5853107.52</v>
      </c>
      <c r="S92" s="120" t="n">
        <v>8622299.16</v>
      </c>
      <c r="T92" s="120" t="n">
        <v>9493.28600148654</v>
      </c>
      <c r="U92" s="120" t="n">
        <v>1398.283020064</v>
      </c>
      <c r="V92" s="118" t="n">
        <v>2025</v>
      </c>
      <c r="W92" s="105" t="n"/>
      <c r="X92" s="121" t="n">
        <f aca="false" ca="false" dt2D="false" dtr="false" t="normal">AA92-R92</f>
        <v>0</v>
      </c>
      <c r="Y92" s="137" t="n">
        <v>360733.72</v>
      </c>
      <c r="Z92" s="123" t="n">
        <v>165838.0464</v>
      </c>
      <c r="AA92" s="123" t="n">
        <v>5853107.52</v>
      </c>
      <c r="AB92" s="124" t="n">
        <f aca="false" ca="true" dt2D="false" dtr="false" t="normal">SUBTOTAL(9, AC92:AQ92)</f>
        <v>15001978.45</v>
      </c>
      <c r="AC92" s="132" t="n">
        <v>4569155.38</v>
      </c>
      <c r="AD92" s="124" t="n"/>
      <c r="AE92" s="132" t="n">
        <v>1499113.55</v>
      </c>
      <c r="AF92" s="124" t="n"/>
      <c r="AG92" s="124" t="n">
        <v>0</v>
      </c>
      <c r="AH92" s="124" t="n"/>
      <c r="AI92" s="124" t="n"/>
      <c r="AJ92" s="124" t="n">
        <v>0</v>
      </c>
      <c r="AK92" s="132" t="n">
        <v>8933709.52</v>
      </c>
      <c r="AL92" s="124" t="n">
        <v>0</v>
      </c>
      <c r="AM92" s="124" t="n">
        <v>0</v>
      </c>
      <c r="AN92" s="124" t="n">
        <v>0</v>
      </c>
      <c r="AO92" s="124" t="n"/>
      <c r="AP92" s="124" t="n"/>
      <c r="AQ92" s="124" t="n"/>
    </row>
    <row ht="15.75" outlineLevel="0" r="93">
      <c r="A93" s="115" t="n">
        <f aca="false" ca="false" dt2D="false" dtr="false" t="normal">A92+1</f>
        <v>82</v>
      </c>
      <c r="B93" s="115" t="n">
        <f aca="false" ca="false" dt2D="false" dtr="false" t="normal">B92+1</f>
        <v>82</v>
      </c>
      <c r="C93" s="116" t="s">
        <v>249</v>
      </c>
      <c r="D93" s="116" t="s">
        <v>275</v>
      </c>
      <c r="E93" s="117" t="n">
        <v>1970</v>
      </c>
      <c r="F93" s="118" t="s">
        <v>62</v>
      </c>
      <c r="G93" s="118" t="n">
        <v>4</v>
      </c>
      <c r="H93" s="118" t="n">
        <v>2</v>
      </c>
      <c r="I93" s="118" t="n">
        <v>1391.9</v>
      </c>
      <c r="J93" s="118" t="n">
        <v>1360</v>
      </c>
      <c r="K93" s="119" t="n">
        <v>0</v>
      </c>
      <c r="L93" s="117" t="n">
        <v>56</v>
      </c>
      <c r="M93" s="120" t="n">
        <f aca="false" ca="false" dt2D="false" dtr="false" t="normal">SUM(N93:S93)</f>
        <v>11688895.34</v>
      </c>
      <c r="N93" s="120" t="n"/>
      <c r="O93" s="120" t="n"/>
      <c r="P93" s="120" t="n"/>
      <c r="Q93" s="120" t="n">
        <v>556067.17</v>
      </c>
      <c r="R93" s="120" t="n">
        <v>6222816</v>
      </c>
      <c r="S93" s="120" t="n">
        <v>4910012.17</v>
      </c>
      <c r="T93" s="120" t="n">
        <v>10052.7436441176</v>
      </c>
      <c r="U93" s="120" t="n">
        <v>10052.7436441176</v>
      </c>
      <c r="V93" s="118" t="n">
        <v>2025</v>
      </c>
      <c r="W93" s="105" t="n"/>
      <c r="X93" s="121" t="n">
        <f aca="false" ca="false" dt2D="false" dtr="false" t="normal">AA93-R93</f>
        <v>0</v>
      </c>
      <c r="Y93" s="131" t="n">
        <v>379754.05</v>
      </c>
      <c r="Z93" s="123" t="n">
        <v>176313.12</v>
      </c>
      <c r="AA93" s="123" t="n">
        <v>6222816</v>
      </c>
      <c r="AB93" s="124" t="n">
        <f aca="false" ca="true" dt2D="false" dtr="false" t="normal">SUBTOTAL(9, AC93:AQ93)</f>
        <v>11688895.34</v>
      </c>
      <c r="AC93" s="132" t="n">
        <v>3815437.63</v>
      </c>
      <c r="AD93" s="124" t="n"/>
      <c r="AE93" s="132" t="n">
        <v>1025461.72</v>
      </c>
      <c r="AF93" s="124" t="n"/>
      <c r="AG93" s="124" t="n">
        <v>0</v>
      </c>
      <c r="AH93" s="124" t="n"/>
      <c r="AI93" s="124" t="n"/>
      <c r="AJ93" s="124" t="n">
        <v>0</v>
      </c>
      <c r="AK93" s="132" t="n">
        <v>6847995.99</v>
      </c>
      <c r="AL93" s="124" t="n">
        <v>0</v>
      </c>
      <c r="AM93" s="124" t="n">
        <v>0</v>
      </c>
      <c r="AN93" s="124" t="n">
        <v>0</v>
      </c>
      <c r="AO93" s="124" t="n"/>
      <c r="AP93" s="124" t="n"/>
      <c r="AQ93" s="124" t="n"/>
    </row>
    <row ht="15.75" outlineLevel="0" r="94">
      <c r="A94" s="115" t="n">
        <f aca="false" ca="false" dt2D="false" dtr="false" t="normal">A93+1</f>
        <v>83</v>
      </c>
      <c r="B94" s="115" t="n">
        <f aca="false" ca="false" dt2D="false" dtr="false" t="normal">B93+1</f>
        <v>83</v>
      </c>
      <c r="C94" s="116" t="s">
        <v>249</v>
      </c>
      <c r="D94" s="116" t="s">
        <v>277</v>
      </c>
      <c r="E94" s="117" t="n">
        <v>1969</v>
      </c>
      <c r="F94" s="118" t="s">
        <v>62</v>
      </c>
      <c r="G94" s="118" t="n">
        <v>4</v>
      </c>
      <c r="H94" s="118" t="n">
        <v>2</v>
      </c>
      <c r="I94" s="118" t="n">
        <v>1374</v>
      </c>
      <c r="J94" s="118" t="n">
        <v>1181.29</v>
      </c>
      <c r="K94" s="119" t="n">
        <v>71.9</v>
      </c>
      <c r="L94" s="117" t="n">
        <v>60</v>
      </c>
      <c r="M94" s="120" t="n">
        <f aca="false" ca="false" dt2D="false" dtr="false" t="normal">SUM(N94:S94)</f>
        <v>11912385.67</v>
      </c>
      <c r="N94" s="120" t="n"/>
      <c r="O94" s="120" t="n"/>
      <c r="P94" s="120" t="n"/>
      <c r="Q94" s="120" t="n">
        <v>392169.37</v>
      </c>
      <c r="R94" s="120" t="n">
        <v>6062822.96</v>
      </c>
      <c r="S94" s="120" t="n">
        <v>5457393.34</v>
      </c>
      <c r="T94" s="120" t="n">
        <v>11006.1386376876</v>
      </c>
      <c r="U94" s="120" t="n">
        <v>1400.283020064</v>
      </c>
      <c r="V94" s="118" t="n">
        <v>2025</v>
      </c>
      <c r="W94" s="105" t="n"/>
      <c r="X94" s="121" t="n">
        <f aca="false" ca="false" dt2D="false" dtr="false" t="normal">AA94-R94</f>
        <v>0.003999999724328518</v>
      </c>
      <c r="Y94" s="137" t="n">
        <v>220389.39</v>
      </c>
      <c r="Z94" s="123" t="n">
        <v>171779.98398</v>
      </c>
      <c r="AA94" s="123" t="n">
        <v>6062822.964</v>
      </c>
      <c r="AB94" s="124" t="n">
        <f aca="false" ca="true" dt2D="false" dtr="false" t="normal">SUBTOTAL(9, AC94:AQ94)</f>
        <v>11912385.67</v>
      </c>
      <c r="AC94" s="124" t="n">
        <v>4350161.84</v>
      </c>
      <c r="AD94" s="124" t="n"/>
      <c r="AE94" s="132" t="n">
        <v>1598070.78</v>
      </c>
      <c r="AF94" s="124" t="n"/>
      <c r="AG94" s="124" t="n">
        <v>0</v>
      </c>
      <c r="AH94" s="124" t="n"/>
      <c r="AI94" s="124" t="n"/>
      <c r="AJ94" s="124" t="n">
        <v>0</v>
      </c>
      <c r="AK94" s="132" t="n">
        <v>5964153.05</v>
      </c>
      <c r="AL94" s="124" t="n">
        <v>0</v>
      </c>
      <c r="AM94" s="124" t="n">
        <v>0</v>
      </c>
      <c r="AN94" s="124" t="n">
        <v>0</v>
      </c>
      <c r="AO94" s="124" t="n"/>
      <c r="AP94" s="124" t="n"/>
      <c r="AQ94" s="124" t="n"/>
    </row>
    <row ht="15.75" outlineLevel="0" r="95">
      <c r="A95" s="115" t="n">
        <f aca="false" ca="false" dt2D="false" dtr="false" t="normal">A94+1</f>
        <v>84</v>
      </c>
      <c r="B95" s="115" t="n">
        <f aca="false" ca="false" dt2D="false" dtr="false" t="normal">B94+1</f>
        <v>84</v>
      </c>
      <c r="C95" s="116" t="s">
        <v>249</v>
      </c>
      <c r="D95" s="116" t="s">
        <v>279</v>
      </c>
      <c r="E95" s="117" t="n">
        <v>1971</v>
      </c>
      <c r="F95" s="118" t="s">
        <v>62</v>
      </c>
      <c r="G95" s="118" t="n">
        <v>4</v>
      </c>
      <c r="H95" s="118" t="n">
        <v>3</v>
      </c>
      <c r="I95" s="118" t="n">
        <v>2241.3</v>
      </c>
      <c r="J95" s="118" t="n">
        <v>1923.5</v>
      </c>
      <c r="K95" s="119" t="n">
        <v>103.1</v>
      </c>
      <c r="L95" s="117" t="n">
        <v>95</v>
      </c>
      <c r="M95" s="120" t="n">
        <f aca="false" ca="false" dt2D="false" dtr="false" t="normal">SUM(N95:S95)</f>
        <v>1992419.68</v>
      </c>
      <c r="N95" s="120" t="n"/>
      <c r="O95" s="120" t="n"/>
      <c r="P95" s="120" t="n"/>
      <c r="Q95" s="120" t="n">
        <v>796485.73</v>
      </c>
      <c r="R95" s="120" t="n">
        <v>1195933.95</v>
      </c>
      <c r="S95" s="120" t="n">
        <v>0</v>
      </c>
      <c r="T95" s="120" t="n">
        <v>1534.68233494523</v>
      </c>
      <c r="U95" s="120" t="n">
        <v>1534.68233494523</v>
      </c>
      <c r="V95" s="118" t="n">
        <v>2025</v>
      </c>
      <c r="W95" s="105" t="n"/>
      <c r="X95" s="121" t="n">
        <f aca="false" ca="false" dt2D="false" dtr="false" t="normal">AA95-R95</f>
        <v>8548350.21</v>
      </c>
      <c r="Y95" s="131" t="n">
        <v>520397.68</v>
      </c>
      <c r="Z95" s="123" t="n">
        <v>276088.0512</v>
      </c>
      <c r="AA95" s="123" t="n">
        <v>9744284.16</v>
      </c>
      <c r="AB95" s="124" t="n">
        <f aca="false" ca="true" dt2D="false" dtr="false" t="normal">SUBTOTAL(9, AC95:AQ95)</f>
        <v>1992419.68</v>
      </c>
      <c r="AC95" s="124" t="n">
        <v>0</v>
      </c>
      <c r="AD95" s="124" t="n">
        <v>0</v>
      </c>
      <c r="AE95" s="132" t="n">
        <v>1992419.68</v>
      </c>
      <c r="AF95" s="124" t="n">
        <v>0</v>
      </c>
      <c r="AG95" s="124" t="n">
        <v>0</v>
      </c>
      <c r="AH95" s="124" t="n"/>
      <c r="AI95" s="124" t="n"/>
      <c r="AJ95" s="124" t="n">
        <v>0</v>
      </c>
      <c r="AK95" s="124" t="n">
        <v>0</v>
      </c>
      <c r="AL95" s="124" t="n">
        <v>0</v>
      </c>
      <c r="AM95" s="124" t="n">
        <v>0</v>
      </c>
      <c r="AN95" s="124" t="n">
        <v>0</v>
      </c>
      <c r="AO95" s="124" t="n"/>
      <c r="AP95" s="124" t="n"/>
      <c r="AQ95" s="124" t="n"/>
    </row>
    <row ht="15.75" outlineLevel="0" r="96">
      <c r="A96" s="115" t="n">
        <f aca="false" ca="false" dt2D="false" dtr="false" t="normal">A95+1</f>
        <v>85</v>
      </c>
      <c r="B96" s="115" t="n">
        <f aca="false" ca="false" dt2D="false" dtr="false" t="normal">B95+1</f>
        <v>85</v>
      </c>
      <c r="C96" s="116" t="s">
        <v>249</v>
      </c>
      <c r="D96" s="116" t="s">
        <v>281</v>
      </c>
      <c r="E96" s="117" t="n">
        <v>1971</v>
      </c>
      <c r="F96" s="118" t="s">
        <v>62</v>
      </c>
      <c r="G96" s="118" t="n">
        <v>4</v>
      </c>
      <c r="H96" s="118" t="n">
        <v>3</v>
      </c>
      <c r="I96" s="118" t="n">
        <v>2198.9</v>
      </c>
      <c r="J96" s="118" t="n">
        <v>1976.38</v>
      </c>
      <c r="K96" s="119" t="n">
        <v>127.2</v>
      </c>
      <c r="L96" s="117" t="n">
        <v>98</v>
      </c>
      <c r="M96" s="120" t="n">
        <f aca="false" ca="false" dt2D="false" dtr="false" t="normal">SUM(N96:S96)</f>
        <v>6655887.26</v>
      </c>
      <c r="N96" s="120" t="n"/>
      <c r="O96" s="120" t="n"/>
      <c r="P96" s="120" t="n"/>
      <c r="Q96" s="120" t="n">
        <v>1515227.55</v>
      </c>
      <c r="R96" s="120" t="n">
        <v>5140659.71</v>
      </c>
      <c r="S96" s="120" t="n"/>
      <c r="T96" s="120" t="n">
        <v>3062.91555348501</v>
      </c>
      <c r="U96" s="120" t="n">
        <v>3062.91555348501</v>
      </c>
      <c r="V96" s="118" t="n">
        <v>2025</v>
      </c>
      <c r="W96" s="105" t="n"/>
      <c r="X96" s="121" t="n">
        <f aca="false" ca="false" dt2D="false" dtr="false" t="normal">AA96-R96</f>
        <v>5066039.338</v>
      </c>
      <c r="Y96" s="131" t="n">
        <v>1226037.74</v>
      </c>
      <c r="Z96" s="123" t="n">
        <v>289189.80636</v>
      </c>
      <c r="AA96" s="123" t="n">
        <v>10206699.048</v>
      </c>
      <c r="AB96" s="124" t="n">
        <f aca="false" ca="true" dt2D="false" dtr="false" t="normal">SUBTOTAL(9, AC96:AQ96)</f>
        <v>6655887.26</v>
      </c>
      <c r="AC96" s="132" t="n">
        <v>6655887.26</v>
      </c>
      <c r="AD96" s="124" t="n">
        <v>0</v>
      </c>
      <c r="AE96" s="124" t="n">
        <v>0</v>
      </c>
      <c r="AF96" s="124" t="n">
        <v>0</v>
      </c>
      <c r="AG96" s="124" t="n">
        <v>0</v>
      </c>
      <c r="AH96" s="124" t="n"/>
      <c r="AI96" s="124" t="n"/>
      <c r="AJ96" s="124" t="n">
        <v>0</v>
      </c>
      <c r="AK96" s="124" t="n">
        <v>0</v>
      </c>
      <c r="AL96" s="124" t="n">
        <v>0</v>
      </c>
      <c r="AM96" s="124" t="n">
        <v>0</v>
      </c>
      <c r="AN96" s="124" t="n">
        <v>0</v>
      </c>
      <c r="AO96" s="124" t="n"/>
      <c r="AP96" s="124" t="n"/>
      <c r="AQ96" s="124" t="n"/>
    </row>
    <row ht="15.75" outlineLevel="0" r="97">
      <c r="A97" s="115" t="n">
        <f aca="false" ca="false" dt2D="false" dtr="false" t="normal">A96+1</f>
        <v>86</v>
      </c>
      <c r="B97" s="115" t="n">
        <f aca="false" ca="false" dt2D="false" dtr="false" t="normal">B96+1</f>
        <v>86</v>
      </c>
      <c r="C97" s="116" t="s">
        <v>249</v>
      </c>
      <c r="D97" s="116" t="s">
        <v>283</v>
      </c>
      <c r="E97" s="117" t="n">
        <v>1974</v>
      </c>
      <c r="F97" s="118" t="s">
        <v>62</v>
      </c>
      <c r="G97" s="118" t="n">
        <v>4</v>
      </c>
      <c r="H97" s="118" t="n">
        <v>6</v>
      </c>
      <c r="I97" s="118" t="n">
        <v>4464.7</v>
      </c>
      <c r="J97" s="118" t="n">
        <v>4072.9</v>
      </c>
      <c r="K97" s="119" t="n">
        <v>35.1</v>
      </c>
      <c r="L97" s="117" t="n">
        <v>161</v>
      </c>
      <c r="M97" s="120" t="n">
        <f aca="false" ca="false" dt2D="false" dtr="false" t="normal">SUM(N97:S97)</f>
        <v>14189389.389999999</v>
      </c>
      <c r="N97" s="120" t="n"/>
      <c r="O97" s="120" t="n"/>
      <c r="P97" s="120" t="n"/>
      <c r="Q97" s="120" t="n">
        <v>488098.61</v>
      </c>
      <c r="R97" s="120" t="n">
        <v>13701290.78</v>
      </c>
      <c r="S97" s="120" t="n"/>
      <c r="T97" s="120" t="n">
        <v>2920.48106044304</v>
      </c>
      <c r="U97" s="120" t="n">
        <v>2920.48106044304</v>
      </c>
      <c r="V97" s="118" t="n">
        <v>2025</v>
      </c>
      <c r="W97" s="105" t="n"/>
      <c r="X97" s="121" t="n">
        <f aca="false" ca="false" dt2D="false" dtr="false" t="normal">AA97-R97</f>
        <v>4892176.790000001</v>
      </c>
      <c r="Y97" s="137" t="n"/>
      <c r="Z97" s="123" t="n">
        <v>537116.19</v>
      </c>
      <c r="AA97" s="123" t="n">
        <v>18593467.57</v>
      </c>
      <c r="AB97" s="124" t="n">
        <f aca="false" ca="true" dt2D="false" dtr="false" t="normal">SUBTOTAL(9, AC97:AQ97)</f>
        <v>14189389.39</v>
      </c>
      <c r="AC97" s="124" t="n">
        <v>14189389.39</v>
      </c>
      <c r="AD97" s="124" t="n">
        <v>0</v>
      </c>
      <c r="AE97" s="124" t="n">
        <v>0</v>
      </c>
      <c r="AF97" s="124" t="n">
        <v>0</v>
      </c>
      <c r="AG97" s="124" t="n">
        <v>0</v>
      </c>
      <c r="AH97" s="124" t="n"/>
      <c r="AI97" s="124" t="n"/>
      <c r="AJ97" s="124" t="n">
        <v>0</v>
      </c>
      <c r="AK97" s="124" t="n">
        <v>0</v>
      </c>
      <c r="AL97" s="124" t="n">
        <v>0</v>
      </c>
      <c r="AM97" s="124" t="n">
        <v>0</v>
      </c>
      <c r="AN97" s="124" t="n">
        <v>0</v>
      </c>
      <c r="AO97" s="124" t="n"/>
      <c r="AP97" s="124" t="n"/>
      <c r="AQ97" s="124" t="n"/>
    </row>
    <row ht="15.75" outlineLevel="0" r="98">
      <c r="A98" s="115" t="n">
        <f aca="false" ca="false" dt2D="false" dtr="false" t="normal">A97+1</f>
        <v>87</v>
      </c>
      <c r="B98" s="115" t="n">
        <f aca="false" ca="false" dt2D="false" dtr="false" t="normal">B97+1</f>
        <v>87</v>
      </c>
      <c r="C98" s="116" t="s">
        <v>249</v>
      </c>
      <c r="D98" s="116" t="s">
        <v>286</v>
      </c>
      <c r="E98" s="117" t="n">
        <v>1968</v>
      </c>
      <c r="F98" s="118" t="s">
        <v>62</v>
      </c>
      <c r="G98" s="118" t="n">
        <v>4</v>
      </c>
      <c r="H98" s="118" t="n">
        <v>2</v>
      </c>
      <c r="I98" s="118" t="n">
        <v>1327.8</v>
      </c>
      <c r="J98" s="118" t="n">
        <v>1187.9</v>
      </c>
      <c r="K98" s="119" t="n">
        <v>88.4</v>
      </c>
      <c r="L98" s="117" t="n">
        <v>51</v>
      </c>
      <c r="M98" s="120" t="n">
        <f aca="false" ca="false" dt2D="false" dtr="false" t="normal">SUM(N98:S98)</f>
        <v>11639150.39</v>
      </c>
      <c r="N98" s="120" t="n"/>
      <c r="O98" s="120" t="n"/>
      <c r="P98" s="120" t="n"/>
      <c r="Q98" s="120" t="n">
        <v>457444.04</v>
      </c>
      <c r="R98" s="120" t="n">
        <v>6244003.08</v>
      </c>
      <c r="S98" s="120" t="n">
        <v>4937703.27</v>
      </c>
      <c r="T98" s="120" t="n">
        <v>10559.4394600572</v>
      </c>
      <c r="U98" s="120" t="n">
        <v>1402.283020064</v>
      </c>
      <c r="V98" s="118" t="n">
        <v>2025</v>
      </c>
      <c r="W98" s="105" t="n"/>
      <c r="X98" s="121" t="n">
        <f aca="false" ca="false" dt2D="false" dtr="false" t="normal">AA98-R98</f>
        <v>0</v>
      </c>
      <c r="Y98" s="137" t="n">
        <v>280530.62</v>
      </c>
      <c r="Z98" s="123" t="n">
        <v>176913.4206</v>
      </c>
      <c r="AA98" s="123" t="n">
        <v>6244003.08</v>
      </c>
      <c r="AB98" s="124" t="n">
        <f aca="false" ca="true" dt2D="false" dtr="false" t="normal">SUBTOTAL(9, AC98:AQ98)</f>
        <v>11639150.39</v>
      </c>
      <c r="AC98" s="124" t="n">
        <v>4424020.72</v>
      </c>
      <c r="AD98" s="124" t="n"/>
      <c r="AE98" s="132" t="n">
        <v>1553895.55</v>
      </c>
      <c r="AF98" s="124" t="n"/>
      <c r="AG98" s="124" t="n">
        <v>0</v>
      </c>
      <c r="AH98" s="124" t="n"/>
      <c r="AI98" s="124" t="n"/>
      <c r="AJ98" s="124" t="n">
        <v>0</v>
      </c>
      <c r="AK98" s="132" t="n">
        <v>5661234.12</v>
      </c>
      <c r="AL98" s="124" t="n">
        <v>0</v>
      </c>
      <c r="AM98" s="124" t="n">
        <v>0</v>
      </c>
      <c r="AN98" s="124" t="n">
        <v>0</v>
      </c>
      <c r="AO98" s="124" t="n"/>
      <c r="AP98" s="124" t="n"/>
      <c r="AQ98" s="124" t="n"/>
    </row>
    <row ht="15.75" outlineLevel="0" r="99">
      <c r="A99" s="115" t="n">
        <f aca="false" ca="false" dt2D="false" dtr="false" t="normal">A98+1</f>
        <v>88</v>
      </c>
      <c r="B99" s="115" t="n">
        <f aca="false" ca="false" dt2D="false" dtr="false" t="normal">B98+1</f>
        <v>88</v>
      </c>
      <c r="C99" s="116" t="s">
        <v>249</v>
      </c>
      <c r="D99" s="116" t="s">
        <v>288</v>
      </c>
      <c r="E99" s="117" t="n">
        <v>1988</v>
      </c>
      <c r="F99" s="118" t="s">
        <v>62</v>
      </c>
      <c r="G99" s="118" t="n">
        <v>9</v>
      </c>
      <c r="H99" s="118" t="n">
        <v>1</v>
      </c>
      <c r="I99" s="118" t="n">
        <v>2265.4</v>
      </c>
      <c r="J99" s="118" t="n">
        <v>2006.2</v>
      </c>
      <c r="K99" s="119" t="n">
        <v>53.4</v>
      </c>
      <c r="L99" s="117" t="n">
        <v>74</v>
      </c>
      <c r="M99" s="120" t="n">
        <f aca="false" ca="false" dt2D="false" dtr="false" t="normal">SUM(N99:S99)</f>
        <v>6308293.31</v>
      </c>
      <c r="N99" s="120" t="n"/>
      <c r="O99" s="120" t="n"/>
      <c r="P99" s="120" t="n"/>
      <c r="Q99" s="120" t="n">
        <v>328283.31</v>
      </c>
      <c r="R99" s="120" t="n">
        <v>5980010</v>
      </c>
      <c r="S99" s="120" t="n">
        <v>0</v>
      </c>
      <c r="T99" s="120" t="n">
        <v>3202.75457526837</v>
      </c>
      <c r="U99" s="120" t="n">
        <v>3202.75457526837</v>
      </c>
      <c r="V99" s="118" t="n">
        <v>2025</v>
      </c>
      <c r="W99" s="105" t="n"/>
      <c r="X99" s="121" t="n">
        <f aca="false" ca="false" dt2D="false" dtr="false" t="normal">AA99-R99</f>
        <v>5246591.619999999</v>
      </c>
      <c r="Y99" s="122" t="n"/>
      <c r="Z99" s="123" t="n">
        <v>361212.8652</v>
      </c>
      <c r="AA99" s="123" t="n">
        <v>11226601.62</v>
      </c>
      <c r="AB99" s="124" t="n">
        <f aca="false" ca="true" dt2D="false" dtr="false" t="normal">SUBTOTAL(9, AC99:AQ99)</f>
        <v>6308293.31</v>
      </c>
      <c r="AC99" s="124" t="n"/>
      <c r="AD99" s="124" t="n"/>
      <c r="AE99" s="124" t="n"/>
      <c r="AF99" s="124" t="n"/>
      <c r="AG99" s="124" t="n"/>
      <c r="AH99" s="124" t="n"/>
      <c r="AI99" s="124" t="n"/>
      <c r="AJ99" s="124" t="n"/>
      <c r="AK99" s="124" t="n"/>
      <c r="AL99" s="124" t="n"/>
      <c r="AM99" s="124" t="n"/>
      <c r="AN99" s="124" t="n">
        <v>6308293.31</v>
      </c>
      <c r="AO99" s="124" t="n"/>
      <c r="AP99" s="124" t="n"/>
      <c r="AQ99" s="124" t="n"/>
    </row>
    <row ht="15.75" outlineLevel="0" r="100">
      <c r="A100" s="115" t="n">
        <f aca="false" ca="false" dt2D="false" dtr="false" t="normal">A99+1</f>
        <v>89</v>
      </c>
      <c r="B100" s="115" t="n">
        <f aca="false" ca="false" dt2D="false" dtr="false" t="normal">B99+1</f>
        <v>89</v>
      </c>
      <c r="C100" s="116" t="s">
        <v>249</v>
      </c>
      <c r="D100" s="116" t="s">
        <v>290</v>
      </c>
      <c r="E100" s="117" t="n">
        <v>1986</v>
      </c>
      <c r="F100" s="118" t="s">
        <v>62</v>
      </c>
      <c r="G100" s="118" t="n">
        <v>9</v>
      </c>
      <c r="H100" s="118" t="n">
        <v>1</v>
      </c>
      <c r="I100" s="118" t="n">
        <v>2147.3</v>
      </c>
      <c r="J100" s="118" t="n">
        <v>1765</v>
      </c>
      <c r="K100" s="119" t="n">
        <v>118.1</v>
      </c>
      <c r="L100" s="117" t="n">
        <v>71</v>
      </c>
      <c r="M100" s="120" t="n">
        <f aca="false" ca="false" dt2D="false" dtr="false" t="normal">SUM(N100:S100)</f>
        <v>2363298.68</v>
      </c>
      <c r="N100" s="120" t="n"/>
      <c r="O100" s="120" t="n"/>
      <c r="P100" s="120" t="n"/>
      <c r="Q100" s="120" t="n"/>
      <c r="R100" s="120" t="n">
        <v>2363298.68</v>
      </c>
      <c r="S100" s="120" t="n"/>
      <c r="T100" s="120" t="n">
        <v>10650.4915964548</v>
      </c>
      <c r="U100" s="120" t="n">
        <v>10650.4915964548</v>
      </c>
      <c r="V100" s="118" t="n">
        <v>2025</v>
      </c>
      <c r="W100" s="105" t="n"/>
      <c r="X100" s="121" t="n">
        <f aca="false" ca="false" dt2D="false" dtr="false" t="normal">AA100-R100</f>
        <v>7851411.550000001</v>
      </c>
      <c r="Y100" s="122" t="n"/>
      <c r="Z100" s="123" t="n">
        <v>338546.8944</v>
      </c>
      <c r="AA100" s="123" t="n">
        <v>10214710.23</v>
      </c>
      <c r="AB100" s="124" t="n">
        <f aca="false" ca="true" dt2D="false" dtr="false" t="normal">SUBTOTAL(9, AC100:AQ100)</f>
        <v>2363298.68</v>
      </c>
      <c r="AC100" s="124" t="n"/>
      <c r="AD100" s="124" t="n"/>
      <c r="AE100" s="124" t="n">
        <v>589782.92</v>
      </c>
      <c r="AF100" s="124" t="n">
        <v>1773515.76</v>
      </c>
      <c r="AG100" s="124" t="n">
        <v>0</v>
      </c>
      <c r="AH100" s="124" t="n"/>
      <c r="AI100" s="124" t="n"/>
      <c r="AJ100" s="124" t="n">
        <v>0</v>
      </c>
      <c r="AK100" s="124" t="n"/>
      <c r="AL100" s="124" t="n">
        <v>0</v>
      </c>
      <c r="AM100" s="124" t="n">
        <v>0</v>
      </c>
      <c r="AN100" s="124" t="n"/>
      <c r="AO100" s="124" t="n"/>
      <c r="AP100" s="124" t="n"/>
      <c r="AQ100" s="124" t="n"/>
    </row>
    <row ht="15.75" outlineLevel="0" r="101">
      <c r="A101" s="115" t="n">
        <f aca="false" ca="false" dt2D="false" dtr="false" t="normal">A100+1</f>
        <v>90</v>
      </c>
      <c r="B101" s="115" t="n">
        <f aca="false" ca="false" dt2D="false" dtr="false" t="normal">B100+1</f>
        <v>90</v>
      </c>
      <c r="C101" s="116" t="s">
        <v>249</v>
      </c>
      <c r="D101" s="116" t="s">
        <v>292</v>
      </c>
      <c r="E101" s="117" t="n">
        <v>1985</v>
      </c>
      <c r="F101" s="118" t="s">
        <v>62</v>
      </c>
      <c r="G101" s="118" t="n">
        <v>9</v>
      </c>
      <c r="H101" s="118" t="n">
        <v>1</v>
      </c>
      <c r="I101" s="118" t="n">
        <v>2289.2</v>
      </c>
      <c r="J101" s="118" t="n">
        <v>1890</v>
      </c>
      <c r="K101" s="119" t="n">
        <v>116.7</v>
      </c>
      <c r="L101" s="117" t="n">
        <v>81</v>
      </c>
      <c r="M101" s="120" t="n">
        <f aca="false" ca="false" dt2D="false" dtr="false" t="normal">SUM(N101:S101)</f>
        <v>19499913.02</v>
      </c>
      <c r="N101" s="120" t="n"/>
      <c r="O101" s="120" t="n"/>
      <c r="P101" s="120" t="n"/>
      <c r="Q101" s="120" t="n">
        <v>1618458.48</v>
      </c>
      <c r="R101" s="120" t="n">
        <v>12694339.44</v>
      </c>
      <c r="S101" s="120" t="n">
        <v>5187115.1</v>
      </c>
      <c r="T101" s="120" t="n">
        <v>10637.2933701032</v>
      </c>
      <c r="U101" s="120" t="n">
        <v>10637.2933701032</v>
      </c>
      <c r="V101" s="118" t="n">
        <v>2025</v>
      </c>
      <c r="W101" s="105" t="n"/>
      <c r="X101" s="121" t="n">
        <f aca="false" ca="false" dt2D="false" dtr="false" t="normal">AA101-R101</f>
        <v>0</v>
      </c>
      <c r="Y101" s="131" t="n">
        <v>1258785.53</v>
      </c>
      <c r="Z101" s="123" t="n">
        <v>359672.9508</v>
      </c>
      <c r="AA101" s="123" t="n">
        <v>12694339.44</v>
      </c>
      <c r="AB101" s="124" t="n">
        <f aca="false" ca="true" dt2D="false" dtr="false" t="normal">SUBTOTAL(9, AC101:AQ101)</f>
        <v>19499913.02</v>
      </c>
      <c r="AC101" s="132" t="n">
        <v>5974812.77</v>
      </c>
      <c r="AD101" s="132" t="n">
        <v>2910741.59</v>
      </c>
      <c r="AE101" s="132" t="n">
        <v>1244145.4</v>
      </c>
      <c r="AF101" s="132" t="n">
        <v>2452013.81</v>
      </c>
      <c r="AG101" s="124" t="n">
        <v>0</v>
      </c>
      <c r="AH101" s="124" t="n"/>
      <c r="AI101" s="124" t="n"/>
      <c r="AJ101" s="124" t="n">
        <v>0</v>
      </c>
      <c r="AK101" s="132" t="n">
        <v>3487572.9</v>
      </c>
      <c r="AL101" s="124" t="n">
        <v>0</v>
      </c>
      <c r="AM101" s="124" t="n">
        <v>0</v>
      </c>
      <c r="AN101" s="132" t="n">
        <v>3430626.55</v>
      </c>
      <c r="AO101" s="124" t="n"/>
      <c r="AP101" s="124" t="n"/>
      <c r="AQ101" s="124" t="n"/>
    </row>
    <row ht="15.75" outlineLevel="0" r="102">
      <c r="A102" s="115" t="n">
        <f aca="false" ca="false" dt2D="false" dtr="false" t="normal">A101+1</f>
        <v>91</v>
      </c>
      <c r="B102" s="115" t="n">
        <f aca="false" ca="false" dt2D="false" dtr="false" t="normal">B101+1</f>
        <v>91</v>
      </c>
      <c r="C102" s="116" t="s">
        <v>249</v>
      </c>
      <c r="D102" s="116" t="s">
        <v>296</v>
      </c>
      <c r="E102" s="117" t="n">
        <v>1976</v>
      </c>
      <c r="F102" s="118" t="s">
        <v>62</v>
      </c>
      <c r="G102" s="118" t="n">
        <v>4</v>
      </c>
      <c r="H102" s="118" t="n">
        <v>6</v>
      </c>
      <c r="I102" s="118" t="n">
        <v>4690.7</v>
      </c>
      <c r="J102" s="118" t="n">
        <v>4312.1</v>
      </c>
      <c r="K102" s="119" t="n">
        <v>202.5</v>
      </c>
      <c r="L102" s="117" t="n">
        <v>191</v>
      </c>
      <c r="M102" s="120" t="n">
        <f aca="false" ca="false" dt2D="false" dtr="false" t="normal">SUM(N102:S102)</f>
        <v>14763971.1</v>
      </c>
      <c r="N102" s="120" t="n"/>
      <c r="O102" s="120" t="n"/>
      <c r="P102" s="120" t="n"/>
      <c r="Q102" s="120" t="n">
        <v>814802.75</v>
      </c>
      <c r="R102" s="120" t="n">
        <v>13949168.35</v>
      </c>
      <c r="S102" s="120" t="n"/>
      <c r="T102" s="120" t="n">
        <v>2792.89239868427</v>
      </c>
      <c r="U102" s="120" t="n">
        <v>2792.89239868427</v>
      </c>
      <c r="V102" s="118" t="n">
        <v>2025</v>
      </c>
      <c r="W102" s="105" t="n"/>
      <c r="X102" s="121" t="n">
        <f aca="false" ca="false" dt2D="false" dtr="false" t="normal">AA102-R102</f>
        <v>7633665.410000002</v>
      </c>
      <c r="Y102" s="123" t="n">
        <v>203289.13</v>
      </c>
      <c r="Z102" s="123" t="n">
        <v>611513.6232</v>
      </c>
      <c r="AA102" s="123" t="n">
        <v>21582833.76</v>
      </c>
      <c r="AB102" s="124" t="n">
        <f aca="false" ca="true" dt2D="false" dtr="false" t="normal">SUBTOTAL(9, AC102:AQ102)</f>
        <v>14763971.1</v>
      </c>
      <c r="AC102" s="132" t="n">
        <v>14763971.1</v>
      </c>
      <c r="AD102" s="124" t="n">
        <v>0</v>
      </c>
      <c r="AE102" s="124" t="n">
        <v>0</v>
      </c>
      <c r="AF102" s="124" t="n"/>
      <c r="AG102" s="124" t="n">
        <v>0</v>
      </c>
      <c r="AH102" s="124" t="n"/>
      <c r="AI102" s="124" t="n"/>
      <c r="AJ102" s="124" t="n">
        <v>0</v>
      </c>
      <c r="AK102" s="124" t="n">
        <v>0</v>
      </c>
      <c r="AL102" s="124" t="n">
        <v>0</v>
      </c>
      <c r="AM102" s="124" t="n"/>
      <c r="AN102" s="124" t="n"/>
      <c r="AO102" s="124" t="n"/>
      <c r="AP102" s="124" t="n"/>
      <c r="AQ102" s="124" t="n"/>
    </row>
    <row ht="15.75" outlineLevel="0" r="103">
      <c r="A103" s="115" t="n">
        <f aca="false" ca="false" dt2D="false" dtr="false" t="normal">A102+1</f>
        <v>92</v>
      </c>
      <c r="B103" s="115" t="n">
        <f aca="false" ca="false" dt2D="false" dtr="false" t="normal">B102+1</f>
        <v>92</v>
      </c>
      <c r="C103" s="116" t="s">
        <v>249</v>
      </c>
      <c r="D103" s="116" t="s">
        <v>298</v>
      </c>
      <c r="E103" s="117" t="n">
        <v>1989</v>
      </c>
      <c r="F103" s="118" t="s">
        <v>62</v>
      </c>
      <c r="G103" s="118" t="n">
        <v>9</v>
      </c>
      <c r="H103" s="118" t="n">
        <v>1</v>
      </c>
      <c r="I103" s="118" t="n">
        <v>2263.8</v>
      </c>
      <c r="J103" s="118" t="n">
        <v>1890.48</v>
      </c>
      <c r="K103" s="119" t="n">
        <v>120.7</v>
      </c>
      <c r="L103" s="117" t="n">
        <v>89</v>
      </c>
      <c r="M103" s="120" t="n">
        <f aca="false" ca="false" dt2D="false" dtr="false" t="normal">SUM(N103:S103)</f>
        <v>5983215.17</v>
      </c>
      <c r="N103" s="120" t="n"/>
      <c r="O103" s="120" t="n"/>
      <c r="P103" s="120" t="n"/>
      <c r="Q103" s="120" t="n">
        <v>1830371.7</v>
      </c>
      <c r="R103" s="120" t="n">
        <v>4152843.47</v>
      </c>
      <c r="S103" s="120" t="n"/>
      <c r="T103" s="120" t="n">
        <v>2655.32448662139</v>
      </c>
      <c r="U103" s="120" t="n">
        <v>2655.32448662139</v>
      </c>
      <c r="V103" s="118" t="n">
        <v>2025</v>
      </c>
      <c r="W103" s="105" t="n"/>
      <c r="X103" s="121" t="n">
        <f aca="false" ca="false" dt2D="false" dtr="false" t="normal">AA103-R103</f>
        <v>8585627.362</v>
      </c>
      <c r="Y103" s="131" t="n">
        <v>1499049.33</v>
      </c>
      <c r="Z103" s="123" t="n">
        <v>360923.34024</v>
      </c>
      <c r="AA103" s="123" t="n">
        <v>12738470.832</v>
      </c>
      <c r="AB103" s="124" t="n">
        <f aca="false" ca="true" dt2D="false" dtr="false" t="normal">SUBTOTAL(9, AC103:AQ103)</f>
        <v>5983215.17</v>
      </c>
      <c r="AC103" s="132" t="n">
        <v>5983215.17</v>
      </c>
      <c r="AD103" s="124" t="n"/>
      <c r="AE103" s="124" t="n"/>
      <c r="AF103" s="124" t="n"/>
      <c r="AG103" s="124" t="n"/>
      <c r="AH103" s="124" t="n"/>
      <c r="AI103" s="124" t="n"/>
      <c r="AJ103" s="124" t="n">
        <v>0</v>
      </c>
      <c r="AK103" s="124" t="n">
        <v>0</v>
      </c>
      <c r="AL103" s="124" t="n">
        <v>0</v>
      </c>
      <c r="AM103" s="124" t="n">
        <v>0</v>
      </c>
      <c r="AN103" s="124" t="n"/>
      <c r="AO103" s="124" t="n"/>
      <c r="AP103" s="124" t="n"/>
      <c r="AQ103" s="124" t="n"/>
    </row>
    <row ht="15.75" outlineLevel="0" r="104">
      <c r="A104" s="115" t="n">
        <f aca="false" ca="false" dt2D="false" dtr="false" t="normal">A103+1</f>
        <v>93</v>
      </c>
      <c r="B104" s="115" t="n">
        <f aca="false" ca="false" dt2D="false" dtr="false" t="normal">B103+1</f>
        <v>93</v>
      </c>
      <c r="C104" s="116" t="s">
        <v>249</v>
      </c>
      <c r="D104" s="116" t="s">
        <v>300</v>
      </c>
      <c r="E104" s="117" t="n">
        <v>1983</v>
      </c>
      <c r="F104" s="118" t="s">
        <v>62</v>
      </c>
      <c r="G104" s="118" t="n">
        <v>9</v>
      </c>
      <c r="H104" s="118" t="n">
        <v>1</v>
      </c>
      <c r="I104" s="118" t="n">
        <v>5368</v>
      </c>
      <c r="J104" s="118" t="n">
        <v>4278.88</v>
      </c>
      <c r="K104" s="119" t="n">
        <v>61.4</v>
      </c>
      <c r="L104" s="117" t="n">
        <v>194</v>
      </c>
      <c r="M104" s="120" t="n">
        <f aca="false" ca="false" dt2D="false" dtr="false" t="normal">SUM(N104:S104)</f>
        <v>4012057.32</v>
      </c>
      <c r="N104" s="120" t="n"/>
      <c r="O104" s="120" t="n"/>
      <c r="P104" s="120" t="n"/>
      <c r="Q104" s="120" t="n">
        <v>4012057.32</v>
      </c>
      <c r="R104" s="120" t="n">
        <v>0</v>
      </c>
      <c r="S104" s="120" t="n"/>
      <c r="T104" s="120" t="n">
        <v>1015.24716608084</v>
      </c>
      <c r="U104" s="120" t="n">
        <v>1405.283020064</v>
      </c>
      <c r="V104" s="118" t="n">
        <v>2025</v>
      </c>
      <c r="W104" s="105" t="n"/>
      <c r="X104" s="121" t="n">
        <f aca="false" ca="false" dt2D="false" dtr="false" t="normal">AA104-R104</f>
        <v>26649918.432</v>
      </c>
      <c r="Y104" s="125" t="n">
        <v>3487762.01</v>
      </c>
      <c r="Z104" s="123" t="n">
        <v>755081.02224</v>
      </c>
      <c r="AA104" s="123" t="n">
        <v>26649918.432</v>
      </c>
      <c r="AB104" s="124" t="n">
        <f aca="false" ca="true" dt2D="false" dtr="false" t="normal">SUBTOTAL(9, AC104:AQ104)</f>
        <v>4012057.32</v>
      </c>
      <c r="AC104" s="124" t="n">
        <v>0</v>
      </c>
      <c r="AD104" s="124" t="n">
        <v>0</v>
      </c>
      <c r="AE104" s="132" t="n">
        <v>4012057.32</v>
      </c>
      <c r="AF104" s="124" t="n">
        <v>0</v>
      </c>
      <c r="AG104" s="124" t="n">
        <v>0</v>
      </c>
      <c r="AH104" s="124" t="n"/>
      <c r="AI104" s="124" t="n"/>
      <c r="AJ104" s="124" t="n">
        <v>0</v>
      </c>
      <c r="AK104" s="124" t="n">
        <v>0</v>
      </c>
      <c r="AL104" s="124" t="n">
        <v>0</v>
      </c>
      <c r="AM104" s="124" t="n">
        <v>0</v>
      </c>
      <c r="AN104" s="124" t="n">
        <v>0</v>
      </c>
      <c r="AO104" s="124" t="n"/>
      <c r="AP104" s="124" t="n"/>
      <c r="AQ104" s="124" t="n"/>
    </row>
    <row ht="15.75" outlineLevel="0" r="105">
      <c r="A105" s="115" t="n">
        <f aca="false" ca="false" dt2D="false" dtr="false" t="normal">A104+1</f>
        <v>94</v>
      </c>
      <c r="B105" s="115" t="n">
        <f aca="false" ca="false" dt2D="false" dtr="false" t="normal">B104+1</f>
        <v>94</v>
      </c>
      <c r="C105" s="116" t="s">
        <v>249</v>
      </c>
      <c r="D105" s="116" t="s">
        <v>303</v>
      </c>
      <c r="E105" s="117" t="n">
        <v>1992</v>
      </c>
      <c r="F105" s="118" t="s">
        <v>62</v>
      </c>
      <c r="G105" s="118" t="n">
        <v>9</v>
      </c>
      <c r="H105" s="118" t="n">
        <v>1</v>
      </c>
      <c r="I105" s="118" t="n">
        <v>2277.4</v>
      </c>
      <c r="J105" s="118" t="n">
        <v>2020.55</v>
      </c>
      <c r="K105" s="119" t="n">
        <v>0</v>
      </c>
      <c r="L105" s="117" t="n">
        <v>98</v>
      </c>
      <c r="M105" s="120" t="n">
        <f aca="false" ca="false" dt2D="false" dtr="false" t="normal">SUM(N105:S105)</f>
        <v>4007012.7800000003</v>
      </c>
      <c r="N105" s="120" t="n"/>
      <c r="O105" s="120" t="n"/>
      <c r="P105" s="120" t="n"/>
      <c r="Q105" s="120" t="n">
        <v>2069392.03</v>
      </c>
      <c r="R105" s="120" t="n">
        <v>1937620.75</v>
      </c>
      <c r="S105" s="120" t="n"/>
      <c r="T105" s="120" t="n">
        <v>1616.81294231769</v>
      </c>
      <c r="U105" s="120" t="n">
        <v>1406.283020064</v>
      </c>
      <c r="V105" s="118" t="n">
        <v>2025</v>
      </c>
      <c r="W105" s="105" t="n"/>
      <c r="X105" s="121" t="n">
        <f aca="false" ca="false" dt2D="false" dtr="false" t="normal">AA105-R105</f>
        <v>10348131.47</v>
      </c>
      <c r="Y105" s="125" t="n">
        <v>1721295.72</v>
      </c>
      <c r="Z105" s="123" t="n">
        <v>348096.3129</v>
      </c>
      <c r="AA105" s="123" t="n">
        <v>12285752.22</v>
      </c>
      <c r="AB105" s="124" t="n">
        <f aca="false" ca="true" dt2D="false" dtr="false" t="normal">SUBTOTAL(9, AC105:AQ105)</f>
        <v>4007012.78</v>
      </c>
      <c r="AC105" s="124" t="n"/>
      <c r="AD105" s="132" t="n">
        <v>4007012.78</v>
      </c>
      <c r="AE105" s="124" t="n">
        <v>0</v>
      </c>
      <c r="AF105" s="124" t="n">
        <v>0</v>
      </c>
      <c r="AG105" s="124" t="n">
        <v>0</v>
      </c>
      <c r="AH105" s="124" t="n"/>
      <c r="AI105" s="124" t="n"/>
      <c r="AJ105" s="124" t="n">
        <v>0</v>
      </c>
      <c r="AK105" s="124" t="n">
        <v>0</v>
      </c>
      <c r="AL105" s="124" t="n">
        <v>0</v>
      </c>
      <c r="AM105" s="124" t="n">
        <v>0</v>
      </c>
      <c r="AN105" s="124" t="n">
        <v>0</v>
      </c>
      <c r="AO105" s="124" t="n"/>
      <c r="AP105" s="124" t="n"/>
      <c r="AQ105" s="124" t="n"/>
    </row>
    <row ht="15.75" outlineLevel="0" r="106">
      <c r="A106" s="115" t="n">
        <f aca="false" ca="false" dt2D="false" dtr="false" t="normal">A105+1</f>
        <v>95</v>
      </c>
      <c r="B106" s="115" t="n">
        <f aca="false" ca="false" dt2D="false" dtr="false" t="normal">B105+1</f>
        <v>95</v>
      </c>
      <c r="C106" s="116" t="s">
        <v>249</v>
      </c>
      <c r="D106" s="116" t="s">
        <v>307</v>
      </c>
      <c r="E106" s="117" t="n">
        <v>1989</v>
      </c>
      <c r="F106" s="118" t="s">
        <v>62</v>
      </c>
      <c r="G106" s="118" t="n">
        <v>9</v>
      </c>
      <c r="H106" s="118" t="n">
        <v>1</v>
      </c>
      <c r="I106" s="118" t="n">
        <v>2250.9</v>
      </c>
      <c r="J106" s="118" t="n">
        <v>2005.7</v>
      </c>
      <c r="K106" s="119" t="n">
        <v>0</v>
      </c>
      <c r="L106" s="117" t="n">
        <v>81</v>
      </c>
      <c r="M106" s="120" t="n">
        <f aca="false" ca="false" dt2D="false" dtr="false" t="normal">SUM(N106:S106)</f>
        <v>8605580.59</v>
      </c>
      <c r="N106" s="120" t="n"/>
      <c r="O106" s="120" t="n"/>
      <c r="P106" s="120" t="n"/>
      <c r="Q106" s="120" t="n">
        <v>1926547.75</v>
      </c>
      <c r="R106" s="120" t="n">
        <v>6679032.84</v>
      </c>
      <c r="S106" s="120" t="n"/>
      <c r="T106" s="120" t="n">
        <v>4416.50005966595</v>
      </c>
      <c r="U106" s="120" t="n">
        <v>4416.50005966595</v>
      </c>
      <c r="V106" s="118" t="n">
        <v>2025</v>
      </c>
      <c r="W106" s="105" t="n"/>
      <c r="X106" s="121" t="n">
        <f aca="false" ca="false" dt2D="false" dtr="false" t="normal">AA106-R106</f>
        <v>5516425.4399999995</v>
      </c>
      <c r="Y106" s="131" t="n">
        <v>1581009.77</v>
      </c>
      <c r="Z106" s="123" t="n">
        <v>345537.9846</v>
      </c>
      <c r="AA106" s="123" t="n">
        <v>12195458.28</v>
      </c>
      <c r="AB106" s="124" t="n">
        <f aca="false" ca="true" dt2D="false" dtr="false" t="normal">SUBTOTAL(9, AC106:AQ106)</f>
        <v>8605580.59</v>
      </c>
      <c r="AC106" s="124" t="n">
        <v>5925260.24</v>
      </c>
      <c r="AD106" s="132" t="n">
        <v>2680320.35</v>
      </c>
      <c r="AE106" s="124" t="n">
        <v>0</v>
      </c>
      <c r="AF106" s="124" t="n">
        <v>0</v>
      </c>
      <c r="AG106" s="124" t="n">
        <v>0</v>
      </c>
      <c r="AH106" s="124" t="n"/>
      <c r="AI106" s="124" t="n"/>
      <c r="AJ106" s="124" t="n">
        <v>0</v>
      </c>
      <c r="AK106" s="124" t="n">
        <v>0</v>
      </c>
      <c r="AL106" s="124" t="n">
        <v>0</v>
      </c>
      <c r="AM106" s="124" t="n">
        <v>0</v>
      </c>
      <c r="AN106" s="124" t="n">
        <v>0</v>
      </c>
      <c r="AO106" s="124" t="n"/>
      <c r="AP106" s="124" t="n"/>
      <c r="AQ106" s="124" t="n"/>
    </row>
    <row ht="15.75" outlineLevel="0" r="107">
      <c r="A107" s="115" t="n">
        <f aca="false" ca="false" dt2D="false" dtr="false" t="normal">A106+1</f>
        <v>96</v>
      </c>
      <c r="B107" s="115" t="n">
        <f aca="false" ca="false" dt2D="false" dtr="false" t="normal">B106+1</f>
        <v>96</v>
      </c>
      <c r="C107" s="116" t="s">
        <v>249</v>
      </c>
      <c r="D107" s="116" t="s">
        <v>309</v>
      </c>
      <c r="E107" s="117" t="n">
        <v>1992</v>
      </c>
      <c r="F107" s="118" t="s">
        <v>62</v>
      </c>
      <c r="G107" s="118" t="n">
        <v>9</v>
      </c>
      <c r="H107" s="118" t="n">
        <v>1</v>
      </c>
      <c r="I107" s="118" t="n">
        <v>2197.2</v>
      </c>
      <c r="J107" s="118" t="n">
        <v>1934.5</v>
      </c>
      <c r="K107" s="119" t="n">
        <v>60.3</v>
      </c>
      <c r="L107" s="117" t="n">
        <v>70</v>
      </c>
      <c r="M107" s="120" t="n">
        <f aca="false" ca="false" dt2D="false" dtr="false" t="normal">SUM(N107:S107)</f>
        <v>3795052.34</v>
      </c>
      <c r="N107" s="120" t="n"/>
      <c r="O107" s="120" t="n"/>
      <c r="P107" s="120" t="n"/>
      <c r="Q107" s="120" t="n">
        <v>1989825.99</v>
      </c>
      <c r="R107" s="120" t="n">
        <v>1805226.35</v>
      </c>
      <c r="S107" s="120" t="n"/>
      <c r="T107" s="120" t="n">
        <v>1621.74910230034</v>
      </c>
      <c r="U107" s="120" t="n">
        <v>1407.283020064</v>
      </c>
      <c r="V107" s="118" t="n">
        <v>2025</v>
      </c>
      <c r="W107" s="105" t="n"/>
      <c r="X107" s="121" t="n">
        <f aca="false" ca="false" dt2D="false" dtr="false" t="normal">AA107-R107</f>
        <v>10578590.41</v>
      </c>
      <c r="Y107" s="125" t="n">
        <v>1638951.18</v>
      </c>
      <c r="Z107" s="123" t="n">
        <v>350874.8082</v>
      </c>
      <c r="AA107" s="123" t="n">
        <v>12383816.76</v>
      </c>
      <c r="AB107" s="124" t="n">
        <f aca="false" ca="true" dt2D="false" dtr="false" t="normal">SUBTOTAL(9, AC107:AQ107)</f>
        <v>3795052.34</v>
      </c>
      <c r="AC107" s="124" t="n"/>
      <c r="AD107" s="132" t="n">
        <v>3795052.34</v>
      </c>
      <c r="AE107" s="124" t="n">
        <v>0</v>
      </c>
      <c r="AF107" s="124" t="n">
        <v>0</v>
      </c>
      <c r="AG107" s="124" t="n">
        <v>0</v>
      </c>
      <c r="AH107" s="124" t="n"/>
      <c r="AI107" s="124" t="n"/>
      <c r="AJ107" s="124" t="n">
        <v>0</v>
      </c>
      <c r="AK107" s="124" t="n">
        <v>0</v>
      </c>
      <c r="AL107" s="124" t="n">
        <v>0</v>
      </c>
      <c r="AM107" s="124" t="n">
        <v>0</v>
      </c>
      <c r="AN107" s="124" t="n">
        <v>0</v>
      </c>
      <c r="AO107" s="124" t="n"/>
      <c r="AP107" s="124" t="n"/>
      <c r="AQ107" s="124" t="n"/>
    </row>
    <row ht="15.75" outlineLevel="0" r="108">
      <c r="A108" s="115" t="n">
        <f aca="false" ca="false" dt2D="false" dtr="false" t="normal">A107+1</f>
        <v>97</v>
      </c>
      <c r="B108" s="115" t="n">
        <f aca="false" ca="false" dt2D="false" dtr="false" t="normal">B107+1</f>
        <v>97</v>
      </c>
      <c r="C108" s="116" t="s">
        <v>249</v>
      </c>
      <c r="D108" s="116" t="s">
        <v>311</v>
      </c>
      <c r="E108" s="117" t="n">
        <v>1988</v>
      </c>
      <c r="F108" s="118" t="s">
        <v>62</v>
      </c>
      <c r="G108" s="118" t="n">
        <v>9</v>
      </c>
      <c r="H108" s="118" t="n">
        <v>1</v>
      </c>
      <c r="I108" s="118" t="n">
        <v>2270.5</v>
      </c>
      <c r="J108" s="118" t="n">
        <v>2006.4</v>
      </c>
      <c r="K108" s="119" t="n">
        <v>66</v>
      </c>
      <c r="L108" s="117" t="n">
        <v>90</v>
      </c>
      <c r="M108" s="120" t="n">
        <f aca="false" ca="false" dt2D="false" dtr="false" t="normal">SUM(N108:S108)</f>
        <v>7674030.51</v>
      </c>
      <c r="N108" s="120" t="n"/>
      <c r="O108" s="120" t="n"/>
      <c r="P108" s="120" t="n"/>
      <c r="Q108" s="120" t="n">
        <v>1793245.3</v>
      </c>
      <c r="R108" s="120" t="n">
        <v>5880785.21</v>
      </c>
      <c r="S108" s="120" t="n"/>
      <c r="T108" s="120" t="n">
        <v>3609.9971147182</v>
      </c>
      <c r="U108" s="120" t="n">
        <v>3609.9971147182</v>
      </c>
      <c r="V108" s="118" t="n">
        <v>2025</v>
      </c>
      <c r="W108" s="105" t="n"/>
      <c r="X108" s="121" t="n">
        <f aca="false" ca="false" dt2D="false" dtr="false" t="normal">AA108-R108</f>
        <v>6998940.55</v>
      </c>
      <c r="Y108" s="131" t="n">
        <v>1428319.74</v>
      </c>
      <c r="Z108" s="123" t="n">
        <v>364925.5632</v>
      </c>
      <c r="AA108" s="123" t="n">
        <v>12879725.76</v>
      </c>
      <c r="AB108" s="124" t="n">
        <f aca="false" ca="true" dt2D="false" dtr="false" t="normal">SUBTOTAL(9, AC108:AQ108)</f>
        <v>7674030.51</v>
      </c>
      <c r="AC108" s="132" t="n">
        <v>6144955.54</v>
      </c>
      <c r="AD108" s="124" t="n"/>
      <c r="AE108" s="132" t="n">
        <v>1529074.97</v>
      </c>
      <c r="AF108" s="124" t="n">
        <v>0</v>
      </c>
      <c r="AG108" s="124" t="n">
        <v>0</v>
      </c>
      <c r="AH108" s="124" t="n"/>
      <c r="AI108" s="124" t="n"/>
      <c r="AJ108" s="124" t="n">
        <v>0</v>
      </c>
      <c r="AK108" s="124" t="n">
        <v>0</v>
      </c>
      <c r="AL108" s="124" t="n">
        <v>0</v>
      </c>
      <c r="AM108" s="124" t="n">
        <v>0</v>
      </c>
      <c r="AN108" s="124" t="n">
        <v>0</v>
      </c>
      <c r="AO108" s="124" t="n"/>
      <c r="AP108" s="124" t="n"/>
      <c r="AQ108" s="124" t="n"/>
    </row>
    <row ht="15.75" outlineLevel="0" r="109">
      <c r="A109" s="115" t="n">
        <f aca="false" ca="false" dt2D="false" dtr="false" t="normal">A108+1</f>
        <v>98</v>
      </c>
      <c r="B109" s="115" t="n">
        <f aca="false" ca="false" dt2D="false" dtr="false" t="normal">B108+1</f>
        <v>98</v>
      </c>
      <c r="C109" s="116" t="s">
        <v>249</v>
      </c>
      <c r="D109" s="116" t="s">
        <v>313</v>
      </c>
      <c r="E109" s="117" t="n">
        <v>1993</v>
      </c>
      <c r="F109" s="118" t="s">
        <v>62</v>
      </c>
      <c r="G109" s="118" t="n">
        <v>9</v>
      </c>
      <c r="H109" s="118" t="n">
        <v>1</v>
      </c>
      <c r="I109" s="118" t="n">
        <v>2834.5</v>
      </c>
      <c r="J109" s="118" t="n">
        <v>1783.4</v>
      </c>
      <c r="K109" s="119" t="n">
        <v>0</v>
      </c>
      <c r="L109" s="117" t="n">
        <v>147</v>
      </c>
      <c r="M109" s="120" t="n">
        <f aca="false" ca="false" dt2D="false" dtr="false" t="normal">SUM(N109:S109)</f>
        <v>2716510.55</v>
      </c>
      <c r="N109" s="120" t="n"/>
      <c r="O109" s="120" t="n"/>
      <c r="P109" s="120" t="n"/>
      <c r="Q109" s="120" t="n">
        <v>1171798.41</v>
      </c>
      <c r="R109" s="120" t="n">
        <v>1544712.14</v>
      </c>
      <c r="S109" s="120" t="n"/>
      <c r="T109" s="120" t="n">
        <v>1791.72583258944</v>
      </c>
      <c r="U109" s="120" t="n">
        <v>1791.72583258944</v>
      </c>
      <c r="V109" s="118" t="n">
        <v>2025</v>
      </c>
      <c r="W109" s="105" t="n"/>
      <c r="X109" s="121" t="n">
        <f aca="false" ca="false" dt2D="false" dtr="false" t="normal">AA109-R109</f>
        <v>9299073.219999999</v>
      </c>
      <c r="Y109" s="131" t="n">
        <v>864557.82</v>
      </c>
      <c r="Z109" s="123" t="n">
        <v>307240.5852</v>
      </c>
      <c r="AA109" s="123" t="n">
        <v>10843785.36</v>
      </c>
      <c r="AB109" s="124" t="n">
        <f aca="false" ca="true" dt2D="false" dtr="false" t="normal">SUBTOTAL(9, AC109:AQ109)</f>
        <v>2716510.55</v>
      </c>
      <c r="AC109" s="124" t="n">
        <v>0</v>
      </c>
      <c r="AD109" s="124" t="n">
        <v>0</v>
      </c>
      <c r="AE109" s="124" t="n">
        <v>0</v>
      </c>
      <c r="AF109" s="124" t="n">
        <v>0</v>
      </c>
      <c r="AG109" s="124" t="n">
        <v>0</v>
      </c>
      <c r="AH109" s="124" t="n"/>
      <c r="AI109" s="124" t="n"/>
      <c r="AJ109" s="124" t="n">
        <v>0</v>
      </c>
      <c r="AK109" s="124" t="n">
        <v>2716510.55</v>
      </c>
      <c r="AL109" s="124" t="n">
        <v>0</v>
      </c>
      <c r="AM109" s="124" t="n">
        <v>0</v>
      </c>
      <c r="AN109" s="124" t="n">
        <v>0</v>
      </c>
      <c r="AO109" s="124" t="n"/>
      <c r="AP109" s="124" t="n"/>
      <c r="AQ109" s="124" t="n"/>
    </row>
    <row ht="15.75" outlineLevel="0" r="110">
      <c r="A110" s="115" t="n">
        <f aca="false" ca="false" dt2D="false" dtr="false" t="normal">A109+1</f>
        <v>99</v>
      </c>
      <c r="B110" s="115" t="n">
        <f aca="false" ca="false" dt2D="false" dtr="false" t="normal">B109+1</f>
        <v>99</v>
      </c>
      <c r="C110" s="116" t="s">
        <v>316</v>
      </c>
      <c r="D110" s="116" t="s">
        <v>317</v>
      </c>
      <c r="E110" s="117" t="n">
        <v>1985</v>
      </c>
      <c r="F110" s="118" t="s">
        <v>62</v>
      </c>
      <c r="G110" s="118" t="n">
        <v>5</v>
      </c>
      <c r="H110" s="118" t="n">
        <v>4</v>
      </c>
      <c r="I110" s="118" t="n">
        <v>4957.5</v>
      </c>
      <c r="J110" s="118" t="n">
        <v>4305.4</v>
      </c>
      <c r="K110" s="119" t="n">
        <v>651.2</v>
      </c>
      <c r="L110" s="117" t="n">
        <v>166</v>
      </c>
      <c r="M110" s="120" t="n">
        <f aca="false" ca="false" dt2D="false" dtr="false" t="normal">SUM(N110:S110)</f>
        <v>16592400.52</v>
      </c>
      <c r="N110" s="120" t="n"/>
      <c r="O110" s="120" t="n"/>
      <c r="P110" s="120" t="n"/>
      <c r="Q110" s="120" t="n">
        <v>2394987.8</v>
      </c>
      <c r="R110" s="120" t="n">
        <v>11599011.4</v>
      </c>
      <c r="S110" s="120" t="n">
        <v>2598401.32</v>
      </c>
      <c r="T110" s="120" t="n">
        <v>3984.03290454485</v>
      </c>
      <c r="U110" s="120" t="n">
        <v>3984.03290454485</v>
      </c>
      <c r="V110" s="118" t="n">
        <v>2025</v>
      </c>
      <c r="W110" s="105" t="n"/>
      <c r="X110" s="121" t="n">
        <f aca="false" ca="false" dt2D="false" dtr="false" t="normal">AA110-R110</f>
        <v>2339472.959999999</v>
      </c>
      <c r="Y110" s="122" t="n"/>
      <c r="Z110" s="123" t="n">
        <v>726939.9852</v>
      </c>
      <c r="AA110" s="123" t="n">
        <v>13938484.36</v>
      </c>
      <c r="AB110" s="124" t="n">
        <f aca="false" ca="true" dt2D="false" dtr="false" t="normal">SUBTOTAL(9, AC110:AQ110)</f>
        <v>16592400.52</v>
      </c>
      <c r="AC110" s="124" t="n">
        <v>11804046.44</v>
      </c>
      <c r="AD110" s="124" t="n">
        <v>4788354.08</v>
      </c>
      <c r="AE110" s="124" t="n">
        <v>0</v>
      </c>
      <c r="AF110" s="124" t="n">
        <v>0</v>
      </c>
      <c r="AG110" s="124" t="n">
        <v>0</v>
      </c>
      <c r="AH110" s="124" t="n"/>
      <c r="AI110" s="124" t="n"/>
      <c r="AJ110" s="124" t="n">
        <v>0</v>
      </c>
      <c r="AK110" s="124" t="n"/>
      <c r="AL110" s="124" t="n">
        <v>0</v>
      </c>
      <c r="AM110" s="124" t="n">
        <v>0</v>
      </c>
      <c r="AN110" s="124" t="n">
        <v>0</v>
      </c>
      <c r="AO110" s="124" t="n"/>
      <c r="AP110" s="124" t="n"/>
      <c r="AQ110" s="124" t="n"/>
    </row>
    <row ht="15.75" outlineLevel="0" r="111">
      <c r="A111" s="115" t="n">
        <f aca="false" ca="false" dt2D="false" dtr="false" t="normal">A110+1</f>
        <v>100</v>
      </c>
      <c r="B111" s="115" t="n">
        <f aca="false" ca="false" dt2D="false" dtr="false" t="normal">B110+1</f>
        <v>100</v>
      </c>
      <c r="C111" s="116" t="s">
        <v>316</v>
      </c>
      <c r="D111" s="116" t="s">
        <v>321</v>
      </c>
      <c r="E111" s="117" t="n">
        <v>1988</v>
      </c>
      <c r="F111" s="118" t="s">
        <v>62</v>
      </c>
      <c r="G111" s="118" t="n">
        <v>5</v>
      </c>
      <c r="H111" s="118" t="n">
        <v>4</v>
      </c>
      <c r="I111" s="118" t="n">
        <v>5038.4</v>
      </c>
      <c r="J111" s="118" t="n">
        <v>3442.8</v>
      </c>
      <c r="K111" s="119" t="n">
        <v>1586</v>
      </c>
      <c r="L111" s="117" t="n">
        <v>156</v>
      </c>
      <c r="M111" s="120" t="n">
        <f aca="false" ca="false" dt2D="false" dtr="false" t="normal">SUM(N111:S111)</f>
        <v>3470786.32</v>
      </c>
      <c r="N111" s="120" t="n"/>
      <c r="O111" s="120" t="n"/>
      <c r="P111" s="120" t="n"/>
      <c r="Q111" s="120" t="n">
        <v>156448.04</v>
      </c>
      <c r="R111" s="120" t="n">
        <v>3314338.28</v>
      </c>
      <c r="S111" s="120" t="n"/>
      <c r="T111" s="120" t="n">
        <v>4863.63803265193</v>
      </c>
      <c r="U111" s="120" t="n">
        <v>4863.63803265193</v>
      </c>
      <c r="V111" s="118" t="n">
        <v>2025</v>
      </c>
      <c r="W111" s="105" t="n"/>
      <c r="X111" s="121" t="n">
        <f aca="false" ca="false" dt2D="false" dtr="false" t="normal">AA111-R111</f>
        <v>15028827.700000001</v>
      </c>
      <c r="Y111" s="122" t="n"/>
      <c r="Z111" s="123" t="n">
        <v>857394.1296</v>
      </c>
      <c r="AA111" s="123" t="n">
        <v>18343165.98</v>
      </c>
      <c r="AB111" s="124" t="n">
        <f aca="false" ca="true" dt2D="false" dtr="false" t="normal">SUBTOTAL(9, AC111:AQ111)</f>
        <v>3470786.32</v>
      </c>
      <c r="AC111" s="124" t="n"/>
      <c r="AD111" s="124" t="n"/>
      <c r="AE111" s="124" t="n">
        <v>3470786.32</v>
      </c>
      <c r="AF111" s="124" t="n">
        <v>0</v>
      </c>
      <c r="AG111" s="124" t="n">
        <v>0</v>
      </c>
      <c r="AH111" s="124" t="n"/>
      <c r="AI111" s="124" t="n"/>
      <c r="AJ111" s="124" t="n">
        <v>0</v>
      </c>
      <c r="AK111" s="124" t="n"/>
      <c r="AL111" s="124" t="n">
        <v>0</v>
      </c>
      <c r="AM111" s="124" t="n">
        <v>0</v>
      </c>
      <c r="AN111" s="124" t="n">
        <v>0</v>
      </c>
      <c r="AO111" s="124" t="n"/>
      <c r="AP111" s="124" t="n"/>
      <c r="AQ111" s="124" t="n"/>
    </row>
    <row ht="15.75" outlineLevel="0" r="112">
      <c r="A112" s="115" t="n">
        <f aca="false" ca="false" dt2D="false" dtr="false" t="normal">A111+1</f>
        <v>101</v>
      </c>
      <c r="B112" s="115" t="n">
        <f aca="false" ca="false" dt2D="false" dtr="false" t="normal">B111+1</f>
        <v>101</v>
      </c>
      <c r="C112" s="116" t="s">
        <v>316</v>
      </c>
      <c r="D112" s="116" t="s">
        <v>323</v>
      </c>
      <c r="E112" s="117" t="n">
        <v>1985</v>
      </c>
      <c r="F112" s="118" t="s">
        <v>62</v>
      </c>
      <c r="G112" s="118" t="n">
        <v>5</v>
      </c>
      <c r="H112" s="118" t="n">
        <v>1</v>
      </c>
      <c r="I112" s="118" t="n">
        <v>3037</v>
      </c>
      <c r="J112" s="118" t="n">
        <v>2290.7</v>
      </c>
      <c r="K112" s="119" t="n">
        <v>275.7</v>
      </c>
      <c r="L112" s="117" t="n">
        <v>125</v>
      </c>
      <c r="M112" s="120" t="n">
        <f aca="false" ca="false" dt2D="false" dtr="false" t="normal">SUM(N112:S112)</f>
        <v>8303475.83</v>
      </c>
      <c r="N112" s="120" t="n"/>
      <c r="O112" s="120" t="n"/>
      <c r="P112" s="120" t="n"/>
      <c r="Q112" s="120" t="n">
        <v>334827.8</v>
      </c>
      <c r="R112" s="120" t="n">
        <v>7968648.03</v>
      </c>
      <c r="S112" s="120" t="n"/>
      <c r="T112" s="120" t="n">
        <v>3173.53484982756</v>
      </c>
      <c r="U112" s="120" t="n">
        <v>1412.283020064</v>
      </c>
      <c r="V112" s="118" t="n">
        <v>2025</v>
      </c>
      <c r="W112" s="105" t="n"/>
      <c r="X112" s="121" t="n">
        <f aca="false" ca="false" dt2D="false" dtr="false" t="normal">AA112-R112</f>
        <v>75745.54999999981</v>
      </c>
      <c r="Y112" s="122" t="n"/>
      <c r="Z112" s="123" t="n">
        <v>368427.4068</v>
      </c>
      <c r="AA112" s="123" t="n">
        <v>8044393.58</v>
      </c>
      <c r="AB112" s="124" t="n">
        <f aca="false" ca="true" dt2D="false" dtr="false" t="normal">SUBTOTAL(9, AC112:AQ112)</f>
        <v>8303475.83</v>
      </c>
      <c r="AC112" s="124" t="n">
        <v>8303475.83</v>
      </c>
      <c r="AD112" s="124" t="n"/>
      <c r="AE112" s="124" t="n">
        <v>0</v>
      </c>
      <c r="AF112" s="124" t="n">
        <v>0</v>
      </c>
      <c r="AG112" s="124" t="n">
        <v>0</v>
      </c>
      <c r="AH112" s="124" t="n"/>
      <c r="AI112" s="124" t="n"/>
      <c r="AJ112" s="124" t="n">
        <v>0</v>
      </c>
      <c r="AK112" s="124" t="n"/>
      <c r="AL112" s="124" t="n">
        <v>0</v>
      </c>
      <c r="AM112" s="124" t="n">
        <v>0</v>
      </c>
      <c r="AN112" s="124" t="n">
        <v>0</v>
      </c>
      <c r="AO112" s="124" t="n"/>
      <c r="AP112" s="124" t="n"/>
      <c r="AQ112" s="124" t="n"/>
    </row>
    <row ht="15.75" outlineLevel="0" r="113">
      <c r="A113" s="115" t="n">
        <f aca="false" ca="false" dt2D="false" dtr="false" t="normal">A112+1</f>
        <v>102</v>
      </c>
      <c r="B113" s="115" t="n">
        <f aca="false" ca="false" dt2D="false" dtr="false" t="normal">B112+1</f>
        <v>102</v>
      </c>
      <c r="C113" s="116" t="s">
        <v>316</v>
      </c>
      <c r="D113" s="116" t="s">
        <v>325</v>
      </c>
      <c r="E113" s="117" t="n">
        <v>1987</v>
      </c>
      <c r="F113" s="118" t="s">
        <v>62</v>
      </c>
      <c r="G113" s="118" t="n">
        <v>5</v>
      </c>
      <c r="H113" s="118" t="n">
        <v>1</v>
      </c>
      <c r="I113" s="118" t="n">
        <v>2928.7</v>
      </c>
      <c r="J113" s="118" t="n">
        <v>2372.1</v>
      </c>
      <c r="K113" s="119" t="n">
        <v>221.2</v>
      </c>
      <c r="L113" s="117" t="n">
        <v>125</v>
      </c>
      <c r="M113" s="120" t="n">
        <f aca="false" ca="false" dt2D="false" dtr="false" t="normal">SUM(N113:S113)</f>
        <v>6282061.32</v>
      </c>
      <c r="N113" s="120" t="n"/>
      <c r="O113" s="120" t="n"/>
      <c r="P113" s="120" t="n"/>
      <c r="Q113" s="120" t="n">
        <v>287079</v>
      </c>
      <c r="R113" s="120" t="n">
        <v>5994982.32</v>
      </c>
      <c r="S113" s="120" t="n"/>
      <c r="T113" s="120" t="n">
        <v>4072.62780596152</v>
      </c>
      <c r="U113" s="120" t="n">
        <v>4072.62780596152</v>
      </c>
      <c r="V113" s="118" t="n">
        <v>2025</v>
      </c>
      <c r="W113" s="105" t="n"/>
      <c r="X113" s="121" t="n">
        <f aca="false" ca="false" dt2D="false" dtr="false" t="normal">AA113-R113</f>
        <v>6882247.5600000005</v>
      </c>
      <c r="Y113" s="137" t="n">
        <v>1486432.85</v>
      </c>
      <c r="Z113" s="123" t="n">
        <v>364854.8466</v>
      </c>
      <c r="AA113" s="123" t="n">
        <v>12877229.88</v>
      </c>
      <c r="AB113" s="124" t="n">
        <f aca="false" ca="true" dt2D="false" dtr="false" t="normal">SUBTOTAL(9, AC113:AQ113)</f>
        <v>6282061.32</v>
      </c>
      <c r="AC113" s="124" t="n"/>
      <c r="AD113" s="124" t="n"/>
      <c r="AE113" s="124" t="n"/>
      <c r="AF113" s="124" t="n"/>
      <c r="AG113" s="124" t="n"/>
      <c r="AH113" s="124" t="n"/>
      <c r="AI113" s="124" t="n"/>
      <c r="AJ113" s="124" t="n">
        <v>0</v>
      </c>
      <c r="AK113" s="124" t="n">
        <v>6282061.32</v>
      </c>
      <c r="AL113" s="124" t="n">
        <v>0</v>
      </c>
      <c r="AM113" s="124" t="n">
        <v>0</v>
      </c>
      <c r="AN113" s="124" t="n">
        <v>0</v>
      </c>
      <c r="AO113" s="124" t="n"/>
      <c r="AP113" s="124" t="n"/>
      <c r="AQ113" s="124" t="n"/>
    </row>
    <row ht="15.75" outlineLevel="0" r="114">
      <c r="A114" s="138" t="n"/>
      <c r="B114" s="138" t="n"/>
      <c r="C114" s="139" t="n"/>
      <c r="D114" s="140" t="s">
        <v>327</v>
      </c>
      <c r="E114" s="141" t="n"/>
      <c r="F114" s="141" t="n"/>
      <c r="G114" s="141" t="n"/>
      <c r="H114" s="141" t="n"/>
      <c r="I114" s="110" t="n">
        <f aca="false" ca="false" dt2D="false" dtr="false" t="normal">SUM(I115:I122)</f>
        <v>71465.94</v>
      </c>
      <c r="J114" s="110" t="n">
        <f aca="false" ca="false" dt2D="false" dtr="false" t="normal">SUM(J115:J122)</f>
        <v>60543.200000000004</v>
      </c>
      <c r="K114" s="110" t="n">
        <f aca="false" ca="false" dt2D="false" dtr="false" t="normal">SUM(K115:K122)</f>
        <v>4425.44</v>
      </c>
      <c r="L114" s="110" t="n">
        <f aca="false" ca="false" dt2D="false" dtr="false" t="normal">SUM(L115:L122)</f>
        <v>2196</v>
      </c>
      <c r="M114" s="110" t="n">
        <f aca="false" ca="false" dt2D="false" dtr="false" t="normal">SUM(M115:M122)</f>
        <v>103140026.02</v>
      </c>
      <c r="N114" s="110" t="n">
        <f aca="false" ca="false" dt2D="false" dtr="false" t="normal">SUM(N115:N122)</f>
        <v>0</v>
      </c>
      <c r="O114" s="110" t="n">
        <f aca="false" ca="false" dt2D="false" dtr="false" t="normal">SUM(O115:O122)</f>
        <v>0</v>
      </c>
      <c r="P114" s="110" t="n">
        <f aca="false" ca="false" dt2D="false" dtr="false" t="normal">SUM(P115:P122)</f>
        <v>0</v>
      </c>
      <c r="Q114" s="110" t="n">
        <f aca="false" ca="false" dt2D="false" dtr="false" t="normal">SUM(Q115:Q122)</f>
        <v>37071644.24</v>
      </c>
      <c r="R114" s="110" t="n">
        <f aca="false" ca="false" dt2D="false" dtr="false" t="normal">SUM(R115:R122)</f>
        <v>0</v>
      </c>
      <c r="S114" s="110" t="n">
        <f aca="false" ca="false" dt2D="false" dtr="false" t="normal">SUM(S115:S122)</f>
        <v>66068381.78</v>
      </c>
      <c r="T114" s="142" t="n"/>
      <c r="U114" s="142" t="n"/>
      <c r="V114" s="143" t="n"/>
      <c r="W114" s="105" t="n"/>
      <c r="X114" s="137" t="n"/>
      <c r="Y114" s="137" t="n"/>
      <c r="Z114" s="123" t="n"/>
      <c r="AA114" s="123" t="n"/>
      <c r="AB114" s="144" t="n">
        <f aca="false" ca="false" dt2D="false" dtr="false" t="normal">SUM(AB115:AB122)</f>
        <v>113562524.97</v>
      </c>
      <c r="AC114" s="144" t="n">
        <f aca="false" ca="false" dt2D="false" dtr="false" t="normal">SUM(AC115:AC122)</f>
        <v>32127092.42</v>
      </c>
      <c r="AD114" s="144" t="n">
        <f aca="false" ca="false" dt2D="false" dtr="false" t="normal">SUM(AD115:AD122)</f>
        <v>15323179.09</v>
      </c>
      <c r="AE114" s="144" t="n">
        <f aca="false" ca="false" dt2D="false" dtr="false" t="normal">SUM(AE115:AE122)</f>
        <v>4341482.28</v>
      </c>
      <c r="AF114" s="144" t="n">
        <f aca="false" ca="false" dt2D="false" dtr="false" t="normal">SUM(AF115:AF122)</f>
        <v>2208309.01</v>
      </c>
      <c r="AG114" s="144" t="n">
        <f aca="false" ca="false" dt2D="false" dtr="false" t="normal">SUM(AG115:AG122)</f>
        <v>0</v>
      </c>
      <c r="AH114" s="144" t="n">
        <f aca="false" ca="false" dt2D="false" dtr="false" t="normal">SUM(AH115:AH122)</f>
        <v>0</v>
      </c>
      <c r="AI114" s="144" t="n">
        <f aca="false" ca="false" dt2D="false" dtr="false" t="normal">SUM(AI115:AI122)</f>
        <v>0</v>
      </c>
      <c r="AJ114" s="144" t="n">
        <f aca="false" ca="false" dt2D="false" dtr="false" t="normal">SUM(AJ115:AJ122)</f>
        <v>58621594.26</v>
      </c>
      <c r="AK114" s="144" t="n">
        <f aca="false" ca="false" dt2D="false" dtr="false" t="normal">SUM(AK115:AK122)</f>
        <v>0</v>
      </c>
      <c r="AL114" s="144" t="n">
        <f aca="false" ca="false" dt2D="false" dtr="false" t="normal">SUM(AL115:AL122)</f>
        <v>0</v>
      </c>
      <c r="AM114" s="144" t="n">
        <f aca="false" ca="false" dt2D="false" dtr="false" t="normal">SUM(AM115:AM122)</f>
        <v>0</v>
      </c>
      <c r="AN114" s="144" t="n">
        <f aca="false" ca="false" dt2D="false" dtr="false" t="normal">SUM(AN115:AN122)</f>
        <v>0</v>
      </c>
      <c r="AO114" s="144" t="n">
        <f aca="false" ca="false" dt2D="false" dtr="false" t="normal">SUM(AO115:AO122)</f>
        <v>838867.91</v>
      </c>
      <c r="AP114" s="144" t="n">
        <f aca="false" ca="false" dt2D="false" dtr="false" t="normal">SUM(AP115:AP122)</f>
        <v>102000</v>
      </c>
      <c r="AQ114" s="144" t="n">
        <f aca="false" ca="false" dt2D="false" dtr="false" t="normal">SUM(AQ115:AQ122)</f>
        <v>0</v>
      </c>
    </row>
    <row ht="15.75" outlineLevel="0" r="115">
      <c r="A115" s="115" t="n">
        <f aca="false" ca="false" dt2D="false" dtr="false" t="normal">A113+1</f>
        <v>103</v>
      </c>
      <c r="B115" s="115" t="n">
        <v>1</v>
      </c>
      <c r="C115" s="116" t="s">
        <v>331</v>
      </c>
      <c r="D115" s="116" t="s">
        <v>332</v>
      </c>
      <c r="E115" s="117" t="n">
        <v>1996</v>
      </c>
      <c r="F115" s="118" t="s">
        <v>62</v>
      </c>
      <c r="G115" s="118" t="n">
        <v>5</v>
      </c>
      <c r="H115" s="118" t="n">
        <v>3</v>
      </c>
      <c r="I115" s="118" t="n">
        <v>4938</v>
      </c>
      <c r="J115" s="118" t="n">
        <v>4205.4</v>
      </c>
      <c r="K115" s="119" t="n">
        <v>368.1</v>
      </c>
      <c r="L115" s="117" t="n">
        <v>144</v>
      </c>
      <c r="M115" s="120" t="n">
        <f aca="false" ca="false" dt2D="false" dtr="false" t="normal">SUM(N115:S115)</f>
        <v>25883294.729999997</v>
      </c>
      <c r="N115" s="120" t="n"/>
      <c r="O115" s="120" t="n"/>
      <c r="P115" s="120" t="n"/>
      <c r="Q115" s="120" t="n">
        <v>893007.83</v>
      </c>
      <c r="R115" s="120" t="n"/>
      <c r="S115" s="120" t="n">
        <v>24990286.9</v>
      </c>
      <c r="T115" s="120" t="n">
        <v>6378.55740208881</v>
      </c>
      <c r="U115" s="120" t="n">
        <v>1183.283020064</v>
      </c>
      <c r="V115" s="118" t="n">
        <v>2025</v>
      </c>
      <c r="W115" s="105" t="n"/>
      <c r="X115" s="137" t="n"/>
      <c r="Y115" s="137" t="n"/>
      <c r="Z115" s="123" t="n"/>
      <c r="AA115" s="123" t="n"/>
      <c r="AB115" s="124" t="n">
        <f aca="false" ca="true" dt2D="false" dtr="false" t="normal">SUBTOTAL(9, AC115:AQ115)</f>
        <v>25883294.730000004</v>
      </c>
      <c r="AC115" s="124" t="n">
        <v>14432823.3</v>
      </c>
      <c r="AD115" s="124" t="n">
        <v>7108989.15</v>
      </c>
      <c r="AE115" s="124" t="n">
        <v>4341482.28</v>
      </c>
      <c r="AF115" s="124" t="n">
        <v>0</v>
      </c>
      <c r="AG115" s="124" t="n">
        <v>0</v>
      </c>
      <c r="AH115" s="124" t="n">
        <v>0</v>
      </c>
      <c r="AI115" s="124" t="n"/>
      <c r="AJ115" s="124" t="n">
        <v>0</v>
      </c>
      <c r="AK115" s="124" t="n">
        <v>0</v>
      </c>
      <c r="AL115" s="124" t="n">
        <v>0</v>
      </c>
      <c r="AM115" s="124" t="n">
        <v>0</v>
      </c>
      <c r="AN115" s="124" t="n">
        <v>0</v>
      </c>
      <c r="AO115" s="124" t="n"/>
      <c r="AP115" s="124" t="n"/>
      <c r="AQ115" s="124" t="n"/>
    </row>
    <row ht="15.75" outlineLevel="0" r="116">
      <c r="A116" s="115" t="n">
        <f aca="false" ca="false" dt2D="false" dtr="false" t="normal">A115+1</f>
        <v>104</v>
      </c>
      <c r="B116" s="115" t="n">
        <f aca="false" ca="false" dt2D="false" dtr="false" t="normal">B115+1</f>
        <v>2</v>
      </c>
      <c r="C116" s="116" t="s">
        <v>334</v>
      </c>
      <c r="D116" s="116" t="s">
        <v>335</v>
      </c>
      <c r="E116" s="117" t="n">
        <v>1991</v>
      </c>
      <c r="F116" s="118" t="s">
        <v>62</v>
      </c>
      <c r="G116" s="118" t="n">
        <v>9</v>
      </c>
      <c r="H116" s="118" t="n">
        <v>5</v>
      </c>
      <c r="I116" s="118" t="n">
        <v>17171.8</v>
      </c>
      <c r="J116" s="118" t="n">
        <v>14372.9</v>
      </c>
      <c r="K116" s="119" t="n">
        <v>1885.6</v>
      </c>
      <c r="L116" s="117" t="n">
        <v>500</v>
      </c>
      <c r="M116" s="120" t="n">
        <f aca="false" ca="false" dt2D="false" dtr="false" t="normal">SUM(N116:S116)</f>
        <v>17956800</v>
      </c>
      <c r="N116" s="120" t="n"/>
      <c r="O116" s="120" t="n"/>
      <c r="P116" s="120" t="n"/>
      <c r="Q116" s="120" t="n">
        <v>10240482.56</v>
      </c>
      <c r="R116" s="120" t="n"/>
      <c r="S116" s="120" t="n">
        <v>7716317.44</v>
      </c>
      <c r="T116" s="120" t="n">
        <v>1249.35120956801</v>
      </c>
      <c r="U116" s="120" t="n">
        <v>1202.283020064</v>
      </c>
      <c r="V116" s="118" t="n">
        <v>2025</v>
      </c>
      <c r="W116" s="105" t="n"/>
      <c r="X116" s="137" t="n"/>
      <c r="Y116" s="137" t="n"/>
      <c r="Z116" s="123" t="n"/>
      <c r="AA116" s="123" t="n"/>
      <c r="AB116" s="124" t="n">
        <f aca="false" ca="true" dt2D="false" dtr="false" t="normal">SUBTOTAL(9, AC116:AQ116)</f>
        <v>17956800</v>
      </c>
      <c r="AC116" s="124" t="n"/>
      <c r="AD116" s="124" t="n"/>
      <c r="AE116" s="124" t="n"/>
      <c r="AF116" s="124" t="n"/>
      <c r="AG116" s="124" t="n"/>
      <c r="AH116" s="124" t="n"/>
      <c r="AI116" s="124" t="n"/>
      <c r="AJ116" s="124" t="n">
        <v>17956800</v>
      </c>
      <c r="AK116" s="124" t="n"/>
      <c r="AL116" s="124" t="n"/>
      <c r="AM116" s="124" t="n"/>
      <c r="AN116" s="124" t="n"/>
      <c r="AO116" s="124" t="n"/>
      <c r="AP116" s="124" t="n"/>
      <c r="AQ116" s="124" t="n"/>
    </row>
    <row ht="15.75" outlineLevel="0" r="117">
      <c r="A117" s="115" t="n">
        <f aca="false" ca="false" dt2D="false" dtr="false" t="normal">A116+1</f>
        <v>105</v>
      </c>
      <c r="B117" s="115" t="n">
        <f aca="false" ca="false" dt2D="false" dtr="false" t="normal">B116+1</f>
        <v>3</v>
      </c>
      <c r="C117" s="116" t="s">
        <v>334</v>
      </c>
      <c r="D117" s="116" t="s">
        <v>337</v>
      </c>
      <c r="E117" s="117" t="n">
        <v>1992</v>
      </c>
      <c r="F117" s="118" t="s">
        <v>62</v>
      </c>
      <c r="G117" s="118" t="n">
        <v>9</v>
      </c>
      <c r="H117" s="118" t="n">
        <v>5</v>
      </c>
      <c r="I117" s="118" t="n">
        <v>17240</v>
      </c>
      <c r="J117" s="118" t="n">
        <v>14691.6</v>
      </c>
      <c r="K117" s="119" t="n">
        <v>793.1</v>
      </c>
      <c r="L117" s="117" t="n">
        <v>518</v>
      </c>
      <c r="M117" s="120" t="n">
        <v>17956800</v>
      </c>
      <c r="N117" s="120" t="n"/>
      <c r="O117" s="120" t="n"/>
      <c r="P117" s="120" t="n"/>
      <c r="Q117" s="120" t="n">
        <v>17956800</v>
      </c>
      <c r="R117" s="120" t="n"/>
      <c r="S117" s="120" t="n"/>
      <c r="T117" s="120" t="n">
        <v>1222.24944866454</v>
      </c>
      <c r="U117" s="120" t="n">
        <v>1203.283020064</v>
      </c>
      <c r="V117" s="118" t="n">
        <v>2025</v>
      </c>
      <c r="W117" s="105" t="n"/>
      <c r="X117" s="137" t="n"/>
      <c r="Y117" s="137" t="n"/>
      <c r="Z117" s="123" t="n"/>
      <c r="AA117" s="123" t="n"/>
      <c r="AB117" s="124" t="n">
        <f aca="false" ca="true" dt2D="false" dtr="false" t="normal">SUBTOTAL(9, AC117:AQ117)</f>
        <v>28379298.95</v>
      </c>
      <c r="AC117" s="124" t="n"/>
      <c r="AD117" s="124" t="n">
        <v>8214189.94</v>
      </c>
      <c r="AE117" s="124" t="n"/>
      <c r="AF117" s="124" t="n">
        <v>2208309.01</v>
      </c>
      <c r="AG117" s="124" t="n"/>
      <c r="AH117" s="124" t="n"/>
      <c r="AI117" s="124" t="n"/>
      <c r="AJ117" s="124" t="n">
        <v>17956800</v>
      </c>
      <c r="AK117" s="124" t="n"/>
      <c r="AL117" s="124" t="n"/>
      <c r="AM117" s="124" t="n"/>
      <c r="AN117" s="124" t="n"/>
      <c r="AO117" s="124" t="n"/>
      <c r="AP117" s="124" t="n"/>
      <c r="AQ117" s="124" t="n"/>
    </row>
    <row ht="15.75" outlineLevel="0" r="118">
      <c r="A118" s="115" t="n">
        <f aca="false" ca="false" dt2D="false" dtr="false" t="normal">A117+1</f>
        <v>106</v>
      </c>
      <c r="B118" s="115" t="n">
        <f aca="false" ca="false" dt2D="false" dtr="false" t="normal">B117+1</f>
        <v>4</v>
      </c>
      <c r="C118" s="116" t="s">
        <v>334</v>
      </c>
      <c r="D118" s="116" t="s">
        <v>339</v>
      </c>
      <c r="E118" s="117" t="n">
        <v>1994</v>
      </c>
      <c r="F118" s="118" t="s">
        <v>62</v>
      </c>
      <c r="G118" s="118" t="n">
        <v>10</v>
      </c>
      <c r="H118" s="118" t="n">
        <v>1</v>
      </c>
      <c r="I118" s="118" t="n">
        <v>3221.8</v>
      </c>
      <c r="J118" s="118" t="n">
        <v>2772.9</v>
      </c>
      <c r="K118" s="119" t="n">
        <v>0</v>
      </c>
      <c r="L118" s="117" t="n">
        <v>100</v>
      </c>
      <c r="M118" s="120" t="n">
        <f aca="false" ca="false" dt2D="false" dtr="false" t="normal">SUM(N118:S118)</f>
        <v>3517263.77</v>
      </c>
      <c r="N118" s="120" t="n"/>
      <c r="O118" s="120" t="n"/>
      <c r="P118" s="120" t="n"/>
      <c r="Q118" s="120" t="n">
        <v>1683337.51</v>
      </c>
      <c r="R118" s="120" t="n"/>
      <c r="S118" s="120" t="n">
        <v>1833926.26</v>
      </c>
      <c r="T118" s="120" t="n">
        <v>1295.16390782214</v>
      </c>
      <c r="U118" s="120" t="n">
        <v>1215.283020064</v>
      </c>
      <c r="V118" s="118" t="n">
        <v>2025</v>
      </c>
      <c r="W118" s="105" t="n"/>
      <c r="X118" s="137" t="n"/>
      <c r="Y118" s="137" t="n"/>
      <c r="Z118" s="123" t="n"/>
      <c r="AA118" s="123" t="n"/>
      <c r="AB118" s="124" t="n">
        <f aca="false" ca="true" dt2D="false" dtr="false" t="normal">SUBTOTAL(9, AC118:AQ118)</f>
        <v>3517263.77</v>
      </c>
      <c r="AC118" s="124" t="n"/>
      <c r="AD118" s="124" t="n"/>
      <c r="AE118" s="124" t="n"/>
      <c r="AF118" s="124" t="n"/>
      <c r="AG118" s="124" t="n"/>
      <c r="AH118" s="124" t="n"/>
      <c r="AI118" s="124" t="n"/>
      <c r="AJ118" s="124" t="n">
        <v>3388344.65</v>
      </c>
      <c r="AK118" s="124" t="n"/>
      <c r="AL118" s="124" t="n"/>
      <c r="AM118" s="124" t="n"/>
      <c r="AN118" s="124" t="n"/>
      <c r="AO118" s="124" t="n">
        <v>104919.12</v>
      </c>
      <c r="AP118" s="124" t="n">
        <v>24000</v>
      </c>
      <c r="AQ118" s="124" t="n"/>
    </row>
    <row ht="15.75" outlineLevel="0" r="119">
      <c r="A119" s="115" t="n">
        <f aca="false" ca="false" dt2D="false" dtr="false" t="normal">A118+1</f>
        <v>107</v>
      </c>
      <c r="B119" s="115" t="n">
        <f aca="false" ca="false" dt2D="false" dtr="false" t="normal">B118+1</f>
        <v>5</v>
      </c>
      <c r="C119" s="116" t="s">
        <v>341</v>
      </c>
      <c r="D119" s="116" t="s">
        <v>342</v>
      </c>
      <c r="E119" s="117" t="n">
        <v>1993</v>
      </c>
      <c r="F119" s="118" t="s">
        <v>62</v>
      </c>
      <c r="G119" s="118" t="n">
        <v>9</v>
      </c>
      <c r="H119" s="118" t="n">
        <v>3</v>
      </c>
      <c r="I119" s="118" t="n">
        <v>10078.2</v>
      </c>
      <c r="J119" s="118" t="n">
        <v>8569.9</v>
      </c>
      <c r="K119" s="119" t="n">
        <v>245.1</v>
      </c>
      <c r="L119" s="117" t="n">
        <v>295</v>
      </c>
      <c r="M119" s="120" t="n">
        <f aca="false" ca="false" dt2D="false" dtr="false" t="normal">SUM(N119:S119)</f>
        <v>9581814.6</v>
      </c>
      <c r="N119" s="120" t="n"/>
      <c r="O119" s="120" t="n"/>
      <c r="P119" s="120" t="n"/>
      <c r="Q119" s="120" t="n">
        <v>1280989.54</v>
      </c>
      <c r="R119" s="120" t="n"/>
      <c r="S119" s="120" t="n">
        <v>8300825.06</v>
      </c>
      <c r="T119" s="120" t="n">
        <v>1141.20351462678</v>
      </c>
      <c r="U119" s="120" t="n">
        <v>1245.283020064</v>
      </c>
      <c r="V119" s="118" t="n">
        <v>2025</v>
      </c>
      <c r="W119" s="105" t="n"/>
      <c r="X119" s="137" t="n"/>
      <c r="Y119" s="137" t="n"/>
      <c r="Z119" s="123" t="n"/>
      <c r="AA119" s="123" t="n"/>
      <c r="AB119" s="124" t="n">
        <f aca="false" ca="true" dt2D="false" dtr="false" t="normal">SUBTOTAL(9, AC119:AQ119)</f>
        <v>9581814.6</v>
      </c>
      <c r="AC119" s="124" t="n"/>
      <c r="AD119" s="124" t="n"/>
      <c r="AE119" s="124" t="n"/>
      <c r="AF119" s="124" t="n"/>
      <c r="AG119" s="124" t="n"/>
      <c r="AH119" s="124" t="n"/>
      <c r="AI119" s="124" t="n"/>
      <c r="AJ119" s="124" t="n">
        <v>9062814.6</v>
      </c>
      <c r="AK119" s="124" t="n"/>
      <c r="AL119" s="124" t="n"/>
      <c r="AM119" s="124" t="n"/>
      <c r="AN119" s="124" t="n"/>
      <c r="AO119" s="124" t="n">
        <v>489000</v>
      </c>
      <c r="AP119" s="124" t="n">
        <v>30000</v>
      </c>
      <c r="AQ119" s="124" t="n"/>
    </row>
    <row ht="15.75" outlineLevel="0" r="120">
      <c r="A120" s="115" t="n">
        <f aca="false" ca="false" dt2D="false" dtr="false" t="normal">A119+1</f>
        <v>108</v>
      </c>
      <c r="B120" s="115" t="n">
        <f aca="false" ca="false" dt2D="false" dtr="false" t="normal">B119+1</f>
        <v>6</v>
      </c>
      <c r="C120" s="116" t="s">
        <v>334</v>
      </c>
      <c r="D120" s="116" t="s">
        <v>344</v>
      </c>
      <c r="E120" s="117" t="n">
        <v>1993</v>
      </c>
      <c r="F120" s="118" t="s">
        <v>62</v>
      </c>
      <c r="G120" s="118" t="n">
        <v>9</v>
      </c>
      <c r="H120" s="118" t="n">
        <v>1</v>
      </c>
      <c r="I120" s="118" t="n">
        <v>2855.54</v>
      </c>
      <c r="J120" s="118" t="n">
        <v>2487.9</v>
      </c>
      <c r="K120" s="119" t="n">
        <v>367.64</v>
      </c>
      <c r="L120" s="117" t="n">
        <v>94</v>
      </c>
      <c r="M120" s="120" t="n">
        <f aca="false" ca="false" dt2D="false" dtr="false" t="normal">SUM(N120:S120)</f>
        <v>3517263.77</v>
      </c>
      <c r="N120" s="120" t="n"/>
      <c r="O120" s="120" t="n"/>
      <c r="P120" s="120" t="n"/>
      <c r="Q120" s="120" t="n">
        <v>1390815.35</v>
      </c>
      <c r="R120" s="120" t="n"/>
      <c r="S120" s="120" t="n">
        <v>2126448.42</v>
      </c>
      <c r="T120" s="120" t="n">
        <v>1443.5306885325</v>
      </c>
      <c r="U120" s="120" t="n">
        <v>1247.283020064</v>
      </c>
      <c r="V120" s="118" t="n">
        <v>2025</v>
      </c>
      <c r="W120" s="105" t="n"/>
      <c r="X120" s="137" t="n"/>
      <c r="Y120" s="137" t="n"/>
      <c r="Z120" s="123" t="n"/>
      <c r="AA120" s="123" t="n"/>
      <c r="AB120" s="124" t="n">
        <f aca="false" ca="true" dt2D="false" dtr="false" t="normal">SUBTOTAL(9, AC120:AQ120)</f>
        <v>3517263.77</v>
      </c>
      <c r="AC120" s="124" t="n"/>
      <c r="AD120" s="124" t="n"/>
      <c r="AE120" s="124" t="n"/>
      <c r="AF120" s="124" t="n"/>
      <c r="AG120" s="124" t="n"/>
      <c r="AH120" s="124" t="n"/>
      <c r="AI120" s="124" t="n"/>
      <c r="AJ120" s="124" t="n">
        <v>3388344.65</v>
      </c>
      <c r="AK120" s="124" t="n"/>
      <c r="AL120" s="124" t="n"/>
      <c r="AM120" s="124" t="n"/>
      <c r="AN120" s="124" t="n"/>
      <c r="AO120" s="124" t="n">
        <v>104919.12</v>
      </c>
      <c r="AP120" s="124" t="n">
        <v>24000</v>
      </c>
      <c r="AQ120" s="124" t="n"/>
    </row>
    <row ht="15.75" outlineLevel="0" r="121">
      <c r="A121" s="115" t="n">
        <f aca="false" ca="false" dt2D="false" dtr="false" t="normal">A120+1</f>
        <v>109</v>
      </c>
      <c r="B121" s="115" t="n">
        <f aca="false" ca="false" dt2D="false" dtr="false" t="normal">B120+1</f>
        <v>7</v>
      </c>
      <c r="C121" s="116" t="s">
        <v>334</v>
      </c>
      <c r="D121" s="116" t="s">
        <v>346</v>
      </c>
      <c r="E121" s="117" t="s">
        <v>320</v>
      </c>
      <c r="F121" s="118" t="s">
        <v>62</v>
      </c>
      <c r="G121" s="118" t="s">
        <v>134</v>
      </c>
      <c r="H121" s="118" t="s">
        <v>122</v>
      </c>
      <c r="I121" s="118" t="n">
        <v>7245.1</v>
      </c>
      <c r="J121" s="118" t="n">
        <v>6191.5</v>
      </c>
      <c r="K121" s="119" t="n">
        <v>105</v>
      </c>
      <c r="L121" s="117" t="n">
        <v>262</v>
      </c>
      <c r="M121" s="120" t="n">
        <f aca="false" ca="false" dt2D="false" dtr="false" t="normal">SUM(N121:S121)</f>
        <v>7032520.03</v>
      </c>
      <c r="N121" s="120" t="n"/>
      <c r="O121" s="120" t="n"/>
      <c r="P121" s="120" t="n"/>
      <c r="Q121" s="120" t="n">
        <v>2531984.92</v>
      </c>
      <c r="R121" s="120" t="n"/>
      <c r="S121" s="120" t="n">
        <v>4500535.11</v>
      </c>
      <c r="T121" s="120" t="n">
        <v>1160.09367681499</v>
      </c>
      <c r="U121" s="120" t="n">
        <v>1248.283020064</v>
      </c>
      <c r="V121" s="118" t="n">
        <v>2025</v>
      </c>
      <c r="W121" s="105" t="n"/>
      <c r="X121" s="137" t="n"/>
      <c r="Y121" s="137" t="n"/>
      <c r="Z121" s="123" t="n"/>
      <c r="AA121" s="123" t="n"/>
      <c r="AB121" s="124" t="n">
        <f aca="false" ca="true" dt2D="false" dtr="false" t="normal">SUBTOTAL(9, AC121:AQ121)</f>
        <v>7032520.03</v>
      </c>
      <c r="AC121" s="124" t="n"/>
      <c r="AD121" s="124" t="n"/>
      <c r="AE121" s="124" t="n"/>
      <c r="AF121" s="124" t="n"/>
      <c r="AG121" s="124" t="n"/>
      <c r="AH121" s="124" t="n"/>
      <c r="AI121" s="124" t="n"/>
      <c r="AJ121" s="124" t="n">
        <v>6868490.36</v>
      </c>
      <c r="AK121" s="124" t="n"/>
      <c r="AL121" s="124" t="n"/>
      <c r="AM121" s="124" t="n"/>
      <c r="AN121" s="124" t="n"/>
      <c r="AO121" s="124" t="n">
        <v>140029.67</v>
      </c>
      <c r="AP121" s="124" t="n">
        <v>24000</v>
      </c>
      <c r="AQ121" s="124" t="n"/>
    </row>
    <row ht="15.75" outlineLevel="0" r="122">
      <c r="A122" s="115" t="n">
        <f aca="false" ca="false" dt2D="false" dtr="false" t="normal">A121+1</f>
        <v>110</v>
      </c>
      <c r="B122" s="115" t="n">
        <f aca="false" ca="false" dt2D="false" dtr="false" t="normal">B121+1</f>
        <v>8</v>
      </c>
      <c r="C122" s="116" t="s">
        <v>334</v>
      </c>
      <c r="D122" s="116" t="s">
        <v>349</v>
      </c>
      <c r="E122" s="117" t="n">
        <v>1995</v>
      </c>
      <c r="F122" s="118" t="s">
        <v>62</v>
      </c>
      <c r="G122" s="118" t="n">
        <v>9</v>
      </c>
      <c r="H122" s="118" t="n">
        <v>3</v>
      </c>
      <c r="I122" s="118" t="n">
        <v>8715.5</v>
      </c>
      <c r="J122" s="118" t="n">
        <v>7251.1</v>
      </c>
      <c r="K122" s="119" t="n">
        <v>660.9</v>
      </c>
      <c r="L122" s="117" t="n">
        <v>283</v>
      </c>
      <c r="M122" s="120" t="n">
        <f aca="false" ca="false" dt2D="false" dtr="false" t="normal">SUM(N122:S122)</f>
        <v>17694269.12</v>
      </c>
      <c r="N122" s="120" t="n"/>
      <c r="O122" s="120" t="n"/>
      <c r="P122" s="120" t="n"/>
      <c r="Q122" s="120" t="n">
        <v>1094226.53</v>
      </c>
      <c r="R122" s="120" t="n"/>
      <c r="S122" s="120" t="n">
        <v>16600042.59</v>
      </c>
      <c r="T122" s="120" t="n">
        <v>2236.38386248736</v>
      </c>
      <c r="U122" s="120" t="n">
        <v>2236.38386248736</v>
      </c>
      <c r="V122" s="118" t="n">
        <v>2025</v>
      </c>
      <c r="W122" s="105" t="n"/>
      <c r="X122" s="137" t="n"/>
      <c r="Y122" s="137" t="n"/>
      <c r="Z122" s="123" t="n"/>
      <c r="AA122" s="123" t="n"/>
      <c r="AB122" s="124" t="n">
        <f aca="false" ca="true" dt2D="false" dtr="false" t="normal">SUBTOTAL(9, AC122:AQ122)</f>
        <v>17694269.12</v>
      </c>
      <c r="AC122" s="124" t="n">
        <v>17694269.12</v>
      </c>
      <c r="AD122" s="124" t="n"/>
      <c r="AE122" s="124" t="n"/>
      <c r="AF122" s="124" t="n"/>
      <c r="AG122" s="124" t="n"/>
      <c r="AH122" s="124" t="n"/>
      <c r="AI122" s="124" t="n"/>
      <c r="AJ122" s="124" t="n"/>
      <c r="AK122" s="124" t="n"/>
      <c r="AL122" s="124" t="n"/>
      <c r="AM122" s="124" t="n"/>
      <c r="AN122" s="124" t="n"/>
      <c r="AO122" s="124" t="n"/>
      <c r="AP122" s="124" t="n"/>
      <c r="AQ122" s="124" t="n"/>
    </row>
    <row customHeight="true" ht="12.75" outlineLevel="0" r="123">
      <c r="A123" s="145" t="n"/>
      <c r="B123" s="145" t="n"/>
      <c r="C123" s="145" t="n"/>
      <c r="D123" s="146" t="s">
        <v>351</v>
      </c>
      <c r="E123" s="146" t="n"/>
      <c r="F123" s="146" t="n"/>
      <c r="G123" s="146" t="n"/>
      <c r="H123" s="146" t="n"/>
      <c r="I123" s="147" t="n">
        <f aca="false" ca="false" dt2D="false" dtr="false" t="normal">+(+I124+I226)+I656</f>
        <v>2236156.040000001</v>
      </c>
      <c r="J123" s="147" t="n">
        <f aca="false" ca="false" dt2D="false" dtr="false" t="normal">+(+J124+J226)+J656</f>
        <v>2067536.0500000003</v>
      </c>
      <c r="K123" s="147" t="n">
        <f aca="false" ca="false" dt2D="false" dtr="false" t="normal">+(+K124+K226)+K656</f>
        <v>102676.66000000003</v>
      </c>
      <c r="L123" s="148" t="n">
        <f aca="false" ca="false" dt2D="false" dtr="false" t="normal">+(+L124+L226)+L656</f>
        <v>88367</v>
      </c>
      <c r="M123" s="147" t="n">
        <f aca="false" ca="false" dt2D="false" dtr="false" t="normal">+(+M124+M226)+M656</f>
        <v>6850445349.750001</v>
      </c>
      <c r="N123" s="147" t="n">
        <f aca="false" ca="false" dt2D="false" dtr="false" t="normal">+(+N124+N226)+N656</f>
        <v>0</v>
      </c>
      <c r="O123" s="147" t="n">
        <f aca="false" ca="false" dt2D="false" dtr="false" t="normal">+(+O124+O226)+O656</f>
        <v>941020104.9200002</v>
      </c>
      <c r="P123" s="147" t="n">
        <f aca="false" ca="false" dt2D="false" dtr="false" t="normal">+(+P124+P226)+P656</f>
        <v>9750000</v>
      </c>
      <c r="Q123" s="147" t="n">
        <f aca="false" ca="false" dt2D="false" dtr="false" t="normal">+(+Q124+Q226)+Q656</f>
        <v>927244998</v>
      </c>
      <c r="R123" s="147" t="n">
        <f aca="false" ca="false" dt2D="false" dtr="false" t="normal">+(+R124+R226)+R656</f>
        <v>4928118689.690001</v>
      </c>
      <c r="S123" s="147" t="n">
        <f aca="false" ca="false" dt2D="false" dtr="false" t="normal">+(+S124+S226)+S656</f>
        <v>44311557.140000015</v>
      </c>
      <c r="T123" s="147" t="n"/>
      <c r="U123" s="147" t="n"/>
      <c r="V123" s="149" t="n"/>
      <c r="W123" s="149" t="n"/>
      <c r="X123" s="150" t="n"/>
      <c r="Y123" s="150" t="n"/>
      <c r="Z123" s="150" t="n"/>
      <c r="AA123" s="150" t="n"/>
      <c r="AB123" s="147" t="n">
        <f aca="false" ca="false" dt2D="false" dtr="false" t="normal">AB124+AB226+AB656</f>
        <v>6849770957.725</v>
      </c>
      <c r="AC123" s="147" t="n">
        <f aca="false" ca="false" dt2D="false" dtr="false" t="normal">+(+AC124+AC227)+AC658</f>
        <v>282459117.21000004</v>
      </c>
      <c r="AD123" s="147" t="n">
        <f aca="false" ca="false" dt2D="false" dtr="false" t="normal">+(+AD124+AD227)+AD658</f>
        <v>23321089</v>
      </c>
      <c r="AE123" s="147" t="n">
        <f aca="false" ca="false" dt2D="false" dtr="false" t="normal">+(+AE124+AE227)+AE658</f>
        <v>112814623.94999999</v>
      </c>
      <c r="AF123" s="147" t="n">
        <f aca="false" ca="false" dt2D="false" dtr="false" t="normal">+(+AF124+AF227)+AF658</f>
        <v>27538506.780000005</v>
      </c>
      <c r="AG123" s="147" t="n">
        <f aca="false" ca="false" dt2D="false" dtr="false" t="normal">+(+AG124+AG227)+AG658</f>
        <v>31797482.27</v>
      </c>
      <c r="AH123" s="147" t="n">
        <f aca="false" ca="false" dt2D="false" dtr="false" t="normal">+(+AH124+AH227)+AH658</f>
        <v>0</v>
      </c>
      <c r="AI123" s="147" t="n">
        <f aca="false" ca="false" dt2D="false" dtr="false" t="normal">+(+AI124+AI227)+AI658</f>
        <v>249355.73</v>
      </c>
      <c r="AJ123" s="147" t="n">
        <f aca="false" ca="false" dt2D="false" dtr="false" t="normal">+(+AJ124+AJ227)+AJ658</f>
        <v>0</v>
      </c>
      <c r="AK123" s="147" t="n">
        <f aca="false" ca="false" dt2D="false" dtr="false" t="normal">+(+AK124+AK227)+AK658</f>
        <v>206489000.29</v>
      </c>
      <c r="AL123" s="147" t="n">
        <f aca="false" ca="false" dt2D="false" dtr="false" t="normal">+(+AL124+AL227)+AL658</f>
        <v>54203594.9</v>
      </c>
      <c r="AM123" s="147" t="n">
        <f aca="false" ca="false" dt2D="false" dtr="false" t="normal">+(+AM124+AM227)+AM658</f>
        <v>142900024.4</v>
      </c>
      <c r="AN123" s="147" t="n">
        <f aca="false" ca="false" dt2D="false" dtr="false" t="normal">+(+AN124+AN227)+AN658</f>
        <v>81645521.19000001</v>
      </c>
      <c r="AO123" s="147" t="n">
        <f aca="false" ca="false" dt2D="false" dtr="false" t="normal">+(+AO124+AO227)+AO658</f>
        <v>6700886.65</v>
      </c>
      <c r="AP123" s="147" t="n">
        <f aca="false" ca="false" dt2D="false" dtr="false" t="normal">+(+AP124+AP227)+AP658</f>
        <v>452000</v>
      </c>
      <c r="AQ123" s="147" t="n">
        <f aca="false" ca="false" dt2D="false" dtr="false" t="normal">+(+AQ124+AQ227)+AQ658</f>
        <v>495743.78</v>
      </c>
      <c r="AR123" s="113" t="n">
        <f aca="false" ca="false" dt2D="false" dtr="false" t="normal">AR124+AR226+AR656</f>
        <v>1301</v>
      </c>
      <c r="AS123" s="113" t="n">
        <f aca="false" ca="false" dt2D="false" dtr="false" t="normal">AS124+AS226+AS656</f>
        <v>1692</v>
      </c>
      <c r="AT123" s="113" t="n">
        <f aca="false" ca="false" dt2D="false" dtr="false" t="normal">AT124+AT226+AT656</f>
        <v>2993</v>
      </c>
    </row>
    <row customHeight="true" ht="12.75" outlineLevel="0" r="124">
      <c r="A124" s="145" t="n"/>
      <c r="B124" s="145" t="n"/>
      <c r="C124" s="145" t="n"/>
      <c r="D124" s="146" t="n">
        <v>2025</v>
      </c>
      <c r="E124" s="146" t="n"/>
      <c r="F124" s="146" t="n"/>
      <c r="G124" s="146" t="n"/>
      <c r="H124" s="146" t="n"/>
      <c r="I124" s="147" t="n">
        <f aca="false" ca="false" dt2D="false" dtr="false" t="normal">SUM(I125:I225)</f>
        <v>350016.79000000004</v>
      </c>
      <c r="J124" s="147" t="n">
        <f aca="false" ca="false" dt2D="false" dtr="false" t="normal">SUM(J125:J225)</f>
        <v>323896.36000000016</v>
      </c>
      <c r="K124" s="147" t="n">
        <f aca="false" ca="false" dt2D="false" dtr="false" t="normal">SUM(K125:K225)</f>
        <v>11001.300000000003</v>
      </c>
      <c r="L124" s="147" t="n">
        <f aca="false" ca="false" dt2D="false" dtr="false" t="normal">SUM(L125:L225)</f>
        <v>13373</v>
      </c>
      <c r="M124" s="147" t="n">
        <f aca="false" ca="false" dt2D="false" dtr="false" t="normal">SUM(M125:M225)</f>
        <v>961205208.77</v>
      </c>
      <c r="N124" s="147" t="n">
        <f aca="false" ca="false" dt2D="false" dtr="false" t="normal">SUM(N125:N225)</f>
        <v>0</v>
      </c>
      <c r="O124" s="147" t="n">
        <f aca="false" ca="false" dt2D="false" dtr="false" t="normal">SUM(O125:O225)</f>
        <v>65003884.92</v>
      </c>
      <c r="P124" s="147" t="n">
        <f aca="false" ca="false" dt2D="false" dtr="false" t="normal">SUM(P125:P225)</f>
        <v>7249999.999999999</v>
      </c>
      <c r="Q124" s="147" t="n">
        <f aca="false" ca="false" dt2D="false" dtr="false" t="normal">SUM(Q125:Q225)</f>
        <v>133388489.60000005</v>
      </c>
      <c r="R124" s="147" t="n">
        <f aca="false" ca="false" dt2D="false" dtr="false" t="normal">SUM(R125:R225)</f>
        <v>711251277.1100001</v>
      </c>
      <c r="S124" s="147" t="n">
        <f aca="false" ca="false" dt2D="false" dtr="false" t="normal">SUM(S125:S225)</f>
        <v>44311557.140000015</v>
      </c>
      <c r="T124" s="147" t="n"/>
      <c r="U124" s="147" t="n"/>
      <c r="V124" s="149" t="n"/>
      <c r="W124" s="149" t="n"/>
      <c r="X124" s="150" t="n"/>
      <c r="Y124" s="150" t="n"/>
      <c r="Z124" s="150" t="n"/>
      <c r="AA124" s="150" t="n"/>
      <c r="AB124" s="147" t="n">
        <f aca="false" ca="false" dt2D="false" dtr="false" t="normal">SUM(AB125:AB225)</f>
        <v>961181208.77</v>
      </c>
      <c r="AC124" s="147" t="n">
        <f aca="false" ca="false" dt2D="false" dtr="false" t="normal">SUM(AC125:AC225)</f>
        <v>276391781.66</v>
      </c>
      <c r="AD124" s="147" t="n">
        <f aca="false" ca="false" dt2D="false" dtr="false" t="normal">SUM(AD125:AD225)</f>
        <v>21189384.82</v>
      </c>
      <c r="AE124" s="147" t="n">
        <f aca="false" ca="false" dt2D="false" dtr="false" t="normal">SUM(AE125:AE225)</f>
        <v>112814623.94999999</v>
      </c>
      <c r="AF124" s="147" t="n">
        <f aca="false" ca="false" dt2D="false" dtr="false" t="normal">SUM(AF125:AF225)</f>
        <v>26657291.760000005</v>
      </c>
      <c r="AG124" s="147" t="n">
        <f aca="false" ca="false" dt2D="false" dtr="false" t="normal">SUM(AG125:AG225)</f>
        <v>31797482.27</v>
      </c>
      <c r="AH124" s="147" t="n">
        <f aca="false" ca="false" dt2D="false" dtr="false" t="normal">SUM(AH125:AH225)</f>
        <v>0</v>
      </c>
      <c r="AI124" s="147" t="n">
        <f aca="false" ca="false" dt2D="false" dtr="false" t="normal">SUM(AI125:AI225)</f>
        <v>0</v>
      </c>
      <c r="AJ124" s="147" t="n">
        <f aca="false" ca="false" dt2D="false" dtr="false" t="normal">SUM(AJ125:AJ225)</f>
        <v>0</v>
      </c>
      <c r="AK124" s="147" t="n">
        <f aca="false" ca="false" dt2D="false" dtr="false" t="normal">SUM(AK125:AK225)</f>
        <v>206489000.29</v>
      </c>
      <c r="AL124" s="147" t="n">
        <f aca="false" ca="false" dt2D="false" dtr="false" t="normal">SUM(AL125:AL225)</f>
        <v>54203594.9</v>
      </c>
      <c r="AM124" s="147" t="n">
        <f aca="false" ca="false" dt2D="false" dtr="false" t="normal">SUM(AM125:AM225)</f>
        <v>142900024.4</v>
      </c>
      <c r="AN124" s="147" t="n">
        <f aca="false" ca="false" dt2D="false" dtr="false" t="normal">SUM(AN125:AN225)</f>
        <v>81645521.19000001</v>
      </c>
      <c r="AO124" s="147" t="n">
        <f aca="false" ca="false" dt2D="false" dtr="false" t="normal">SUM(AO125:AO225)</f>
        <v>6404314.53</v>
      </c>
      <c r="AP124" s="147" t="n">
        <f aca="false" ca="false" dt2D="false" dtr="false" t="normal">SUM(AP125:AP225)</f>
        <v>404000</v>
      </c>
      <c r="AQ124" s="147" t="n">
        <f aca="false" ca="false" dt2D="false" dtr="false" t="normal">SUM(AQ125:AQ225)</f>
        <v>284189</v>
      </c>
      <c r="AR124" s="113" t="n">
        <f aca="false" ca="false" dt2D="false" dtr="false" t="normal">SUM(AR125:AR225)</f>
        <v>137</v>
      </c>
      <c r="AS124" s="113" t="n">
        <f aca="false" ca="false" dt2D="false" dtr="false" t="normal">SUM(AS125:AS225)</f>
        <v>39</v>
      </c>
      <c r="AT124" s="113" t="n">
        <f aca="false" ca="false" dt2D="false" dtr="false" t="normal">SUM(AT125:AT225)</f>
        <v>176</v>
      </c>
    </row>
    <row customHeight="true" ht="12.75" outlineLevel="0" r="125">
      <c r="A125" s="115" t="n">
        <v>1</v>
      </c>
      <c r="B125" s="115" t="n">
        <v>1</v>
      </c>
      <c r="C125" s="116" t="s">
        <v>60</v>
      </c>
      <c r="D125" s="116" t="s">
        <v>356</v>
      </c>
      <c r="E125" s="119" t="s">
        <v>194</v>
      </c>
      <c r="F125" s="118" t="s">
        <v>62</v>
      </c>
      <c r="G125" s="118" t="n">
        <v>4</v>
      </c>
      <c r="H125" s="118" t="n">
        <v>4</v>
      </c>
      <c r="I125" s="118" t="n">
        <v>2413.8</v>
      </c>
      <c r="J125" s="118" t="n">
        <v>2413.8</v>
      </c>
      <c r="K125" s="119" t="n">
        <v>0</v>
      </c>
      <c r="L125" s="117" t="n">
        <v>90</v>
      </c>
      <c r="M125" s="120" t="n">
        <f aca="false" ca="false" dt2D="false" dtr="false" t="normal">SUM(N125:S125)</f>
        <v>8885407.879999999</v>
      </c>
      <c r="N125" s="120" t="n"/>
      <c r="O125" s="120" t="n"/>
      <c r="P125" s="120" t="n"/>
      <c r="Q125" s="120" t="n">
        <v>1010438.16</v>
      </c>
      <c r="R125" s="120" t="n">
        <v>7874969.72</v>
      </c>
      <c r="S125" s="120" t="n"/>
      <c r="T125" s="120" t="n">
        <f aca="false" ca="false" dt2D="false" dtr="false" t="normal">$M125/($J125+$K125)</f>
        <v>3681.087032894191</v>
      </c>
      <c r="U125" s="120" t="n">
        <f aca="false" ca="false" dt2D="false" dtr="false" t="normal">$M125/($J125+$K125)</f>
        <v>3681.087032894191</v>
      </c>
      <c r="V125" s="118" t="n">
        <v>2025</v>
      </c>
      <c r="W125" s="118" t="n"/>
      <c r="X125" s="121" t="n">
        <f aca="false" ca="false" dt2D="false" dtr="false" t="normal">AA125-R125</f>
        <v>3169613.5600000015</v>
      </c>
      <c r="Y125" s="127" t="n">
        <v>642285.38</v>
      </c>
      <c r="Z125" s="127" t="n">
        <f aca="false" ca="false" dt2D="false" dtr="false" t="normal">+(J125*12.71+K125*25.41)*12</f>
        <v>368152.77600000007</v>
      </c>
      <c r="AA125" s="127" t="n">
        <f aca="false" ca="false" dt2D="false" dtr="false" t="normal">+(J125*12.71+K125*25.41)*12*30</f>
        <v>11044583.280000001</v>
      </c>
      <c r="AB125" s="124" t="n">
        <f aca="false" ca="true" dt2D="false" dtr="false" t="normal">SUBTOTAL(9, AC125:AQ125)</f>
        <v>8885407.88</v>
      </c>
      <c r="AC125" s="124" t="n">
        <v>6456876.61</v>
      </c>
      <c r="AD125" s="124" t="n"/>
      <c r="AE125" s="132" t="n">
        <v>2428531.27</v>
      </c>
      <c r="AF125" s="124" t="n"/>
      <c r="AG125" s="124" t="n"/>
      <c r="AH125" s="124" t="n"/>
      <c r="AI125" s="124" t="n"/>
      <c r="AJ125" s="124" t="n"/>
      <c r="AK125" s="124" t="n"/>
      <c r="AL125" s="124" t="n"/>
      <c r="AM125" s="124" t="n"/>
      <c r="AN125" s="124" t="n"/>
      <c r="AO125" s="124" t="n"/>
      <c r="AP125" s="124" t="n"/>
      <c r="AQ125" s="124" t="n"/>
      <c r="AR125" s="128" t="n">
        <f aca="false" ca="false" dt2D="false" dtr="false" t="normal">COUNTIF(AC125:AN125, "&gt;0")</f>
        <v>2</v>
      </c>
      <c r="AS125" s="128" t="n">
        <f aca="false" ca="false" dt2D="false" dtr="false" t="normal">COUNTIF(AO125:AQ125, "&gt;0")</f>
        <v>0</v>
      </c>
      <c r="AT125" s="128" t="n">
        <f aca="false" ca="false" dt2D="false" dtr="false" t="normal">+AR125+AS125</f>
        <v>2</v>
      </c>
      <c r="BA125" s="66" t="n"/>
    </row>
    <row customHeight="true" ht="12.75" outlineLevel="0" r="126">
      <c r="A126" s="115" t="n">
        <f aca="false" ca="false" dt2D="false" dtr="false" t="normal">A125+1</f>
        <v>2</v>
      </c>
      <c r="B126" s="115" t="n">
        <f aca="false" ca="false" dt2D="false" dtr="false" t="normal">B125+1</f>
        <v>2</v>
      </c>
      <c r="C126" s="116" t="s">
        <v>64</v>
      </c>
      <c r="D126" s="116" t="s">
        <v>359</v>
      </c>
      <c r="E126" s="117" t="s">
        <v>320</v>
      </c>
      <c r="F126" s="118" t="s">
        <v>62</v>
      </c>
      <c r="G126" s="118" t="n">
        <v>3</v>
      </c>
      <c r="H126" s="118" t="n">
        <v>1</v>
      </c>
      <c r="I126" s="118" t="n">
        <v>942.47</v>
      </c>
      <c r="J126" s="118" t="n">
        <v>942.47</v>
      </c>
      <c r="K126" s="119" t="n">
        <v>0</v>
      </c>
      <c r="L126" s="117" t="n">
        <v>33</v>
      </c>
      <c r="M126" s="120" t="n">
        <f aca="false" ca="false" dt2D="false" dtr="false" t="normal">SUM(N126:S126)</f>
        <v>2371208.29</v>
      </c>
      <c r="N126" s="120" t="n"/>
      <c r="O126" s="120" t="n"/>
      <c r="P126" s="120" t="n"/>
      <c r="Q126" s="120" t="n">
        <v>143745.52</v>
      </c>
      <c r="R126" s="120" t="n">
        <v>2227462.77</v>
      </c>
      <c r="S126" s="120" t="n"/>
      <c r="T126" s="120" t="n">
        <f aca="false" ca="false" dt2D="false" dtr="false" t="normal">$M126/($J126+$K126)</f>
        <v>2515.9509480407864</v>
      </c>
      <c r="U126" s="120" t="n">
        <f aca="false" ca="false" dt2D="false" dtr="false" t="normal">$M126/($J126+$K126)</f>
        <v>2515.9509480407864</v>
      </c>
      <c r="V126" s="118" t="n">
        <v>2025</v>
      </c>
      <c r="W126" s="118" t="n"/>
      <c r="X126" s="121" t="n">
        <f aca="false" ca="false" dt2D="false" dtr="false" t="normal">AA126-R126</f>
        <v>1495835.5120000006</v>
      </c>
      <c r="Y126" s="127" t="n">
        <v>0</v>
      </c>
      <c r="Z126" s="127" t="n">
        <f aca="false" ca="false" dt2D="false" dtr="false" t="normal">+(J126*12.71+K126*25.41)*12</f>
        <v>143745.52440000002</v>
      </c>
      <c r="AA126" s="127" t="n">
        <f aca="false" ca="false" dt2D="false" dtr="false" t="normal">+(J126*12.71+K126*25.41)*12*30-'[5]Лист1'!$AQ$433</f>
        <v>3723298.2820000006</v>
      </c>
      <c r="AB126" s="124" t="n">
        <f aca="false" ca="true" dt2D="false" dtr="false" t="normal">SUBTOTAL(9, AC126:AQ126)</f>
        <v>2371208.29</v>
      </c>
      <c r="AC126" s="124" t="n"/>
      <c r="AD126" s="124" t="n"/>
      <c r="AE126" s="124" t="n"/>
      <c r="AF126" s="124" t="n"/>
      <c r="AG126" s="124" t="n"/>
      <c r="AH126" s="124" t="n"/>
      <c r="AI126" s="124" t="n"/>
      <c r="AJ126" s="124" t="n"/>
      <c r="AK126" s="124" t="n"/>
      <c r="AL126" s="124" t="n"/>
      <c r="AM126" s="124" t="n"/>
      <c r="AN126" s="124" t="n">
        <v>2371208.29</v>
      </c>
      <c r="AO126" s="124" t="n"/>
      <c r="AP126" s="124" t="n"/>
      <c r="AQ126" s="124" t="n"/>
      <c r="AR126" s="128" t="n">
        <f aca="false" ca="false" dt2D="false" dtr="false" t="normal">COUNTIF(AC126:AN126, "&gt;0")</f>
        <v>1</v>
      </c>
      <c r="AS126" s="128" t="n">
        <f aca="false" ca="false" dt2D="false" dtr="false" t="normal">COUNTIF(AO126:AQ126, "&gt;0")</f>
        <v>0</v>
      </c>
      <c r="AT126" s="128" t="n">
        <f aca="false" ca="false" dt2D="false" dtr="false" t="normal">+AR126+AS126</f>
        <v>1</v>
      </c>
      <c r="AZ126" s="66" t="n"/>
      <c r="BA126" s="66" t="n"/>
    </row>
    <row customHeight="true" ht="12.75" outlineLevel="0" r="127">
      <c r="A127" s="115" t="n">
        <f aca="false" ca="false" dt2D="false" dtr="false" t="normal">A126+1</f>
        <v>3</v>
      </c>
      <c r="B127" s="115" t="n">
        <f aca="false" ca="false" dt2D="false" dtr="false" t="normal">B126+1</f>
        <v>3</v>
      </c>
      <c r="C127" s="116" t="s">
        <v>64</v>
      </c>
      <c r="D127" s="116" t="s">
        <v>362</v>
      </c>
      <c r="E127" s="117" t="s">
        <v>170</v>
      </c>
      <c r="F127" s="118" t="s">
        <v>62</v>
      </c>
      <c r="G127" s="118" t="n">
        <v>5</v>
      </c>
      <c r="H127" s="118" t="n">
        <v>4</v>
      </c>
      <c r="I127" s="118" t="n">
        <v>3122.81</v>
      </c>
      <c r="J127" s="118" t="n">
        <v>3064.81</v>
      </c>
      <c r="K127" s="119" t="n">
        <v>58</v>
      </c>
      <c r="L127" s="117" t="n">
        <v>131</v>
      </c>
      <c r="M127" s="120" t="n">
        <f aca="false" ca="false" dt2D="false" dtr="false" t="normal">SUM(N127:S127)</f>
        <v>12043232.65</v>
      </c>
      <c r="N127" s="120" t="n"/>
      <c r="O127" s="120" t="n"/>
      <c r="P127" s="120" t="n"/>
      <c r="Q127" s="120" t="n">
        <v>485130.18</v>
      </c>
      <c r="R127" s="120" t="n">
        <v>11558102.47</v>
      </c>
      <c r="S127" s="120" t="n"/>
      <c r="T127" s="120" t="n">
        <f aca="false" ca="false" dt2D="false" dtr="false" t="normal">$M127/($J127+$K127)</f>
        <v>3856.537109206132</v>
      </c>
      <c r="U127" s="120" t="n">
        <f aca="false" ca="false" dt2D="false" dtr="false" t="normal">$M127/($J127+$K127)</f>
        <v>3856.537109206132</v>
      </c>
      <c r="V127" s="118" t="n">
        <v>2025</v>
      </c>
      <c r="W127" s="118" t="n"/>
      <c r="X127" s="121" t="n">
        <f aca="false" ca="false" dt2D="false" dtr="false" t="normal">AA127-R127</f>
        <v>1864250.8959999997</v>
      </c>
      <c r="Y127" s="127" t="n">
        <v>0</v>
      </c>
      <c r="Z127" s="127" t="n">
        <f aca="false" ca="false" dt2D="false" dtr="false" t="normal">+(J127*12.71+K127*25.41)*12</f>
        <v>485130.18120000005</v>
      </c>
      <c r="AA127" s="127" t="n">
        <f aca="false" ca="false" dt2D="false" dtr="false" t="normal">+(J127*12.71+K127*25.41)*12*30-'[5]Лист1'!$AQ$435</f>
        <v>13422353.366</v>
      </c>
      <c r="AB127" s="124" t="n">
        <f aca="false" ca="true" dt2D="false" dtr="false" t="normal">SUBTOTAL(9, AC127:AQ127)</f>
        <v>12043232.65</v>
      </c>
      <c r="AC127" s="124" t="n">
        <v>8360516.65</v>
      </c>
      <c r="AD127" s="124" t="n"/>
      <c r="AE127" s="132" t="n">
        <v>3682716</v>
      </c>
      <c r="AF127" s="124" t="n"/>
      <c r="AG127" s="124" t="n"/>
      <c r="AH127" s="124" t="n"/>
      <c r="AI127" s="124" t="n"/>
      <c r="AJ127" s="124" t="n"/>
      <c r="AK127" s="124" t="n"/>
      <c r="AL127" s="124" t="n"/>
      <c r="AM127" s="124" t="n"/>
      <c r="AN127" s="124" t="n"/>
      <c r="AO127" s="124" t="n"/>
      <c r="AP127" s="124" t="n"/>
      <c r="AQ127" s="124" t="n"/>
      <c r="AR127" s="128" t="n">
        <f aca="false" ca="false" dt2D="false" dtr="false" t="normal">COUNTIF(AC127:AN127, "&gt;0")</f>
        <v>2</v>
      </c>
      <c r="AS127" s="128" t="n">
        <f aca="false" ca="false" dt2D="false" dtr="false" t="normal">COUNTIF(AO127:AQ127, "&gt;0")</f>
        <v>0</v>
      </c>
      <c r="AT127" s="128" t="n">
        <f aca="false" ca="false" dt2D="false" dtr="false" t="normal">+AR127+AS127</f>
        <v>2</v>
      </c>
      <c r="AZ127" s="66" t="n"/>
      <c r="BA127" s="66" t="n"/>
    </row>
    <row customHeight="true" ht="12.75" outlineLevel="0" r="128">
      <c r="A128" s="115" t="n">
        <f aca="false" ca="false" dt2D="false" dtr="false" t="normal">A127+1</f>
        <v>4</v>
      </c>
      <c r="B128" s="115" t="n">
        <f aca="false" ca="false" dt2D="false" dtr="false" t="normal">B127+1</f>
        <v>4</v>
      </c>
      <c r="C128" s="116" t="s">
        <v>66</v>
      </c>
      <c r="D128" s="115" t="s">
        <v>365</v>
      </c>
      <c r="E128" s="117" t="s">
        <v>83</v>
      </c>
      <c r="F128" s="118" t="s">
        <v>62</v>
      </c>
      <c r="G128" s="118" t="n">
        <v>9</v>
      </c>
      <c r="H128" s="118" t="n">
        <v>1</v>
      </c>
      <c r="I128" s="119" t="n">
        <v>3731.8</v>
      </c>
      <c r="J128" s="119" t="n">
        <v>3731.8</v>
      </c>
      <c r="K128" s="119" t="n">
        <v>0</v>
      </c>
      <c r="L128" s="117" t="n">
        <v>151</v>
      </c>
      <c r="M128" s="120" t="n">
        <f aca="false" ca="false" dt2D="false" dtr="false" t="normal">SUM(N128:S128)</f>
        <v>14085306.57</v>
      </c>
      <c r="N128" s="120" t="n"/>
      <c r="O128" s="120" t="n"/>
      <c r="P128" s="120" t="n"/>
      <c r="Q128" s="120" t="n">
        <v>413313.76</v>
      </c>
      <c r="R128" s="120" t="n">
        <v>13671992.81</v>
      </c>
      <c r="S128" s="120" t="n"/>
      <c r="T128" s="120" t="n">
        <f aca="false" ca="false" dt2D="false" dtr="false" t="normal">$M128/($J128+$K128)</f>
        <v>3774.4001741786806</v>
      </c>
      <c r="U128" s="120" t="n">
        <f aca="false" ca="false" dt2D="false" dtr="false" t="normal">$M128/($J128+$K128)</f>
        <v>3774.4001741786806</v>
      </c>
      <c r="V128" s="118" t="n">
        <v>2025</v>
      </c>
      <c r="W128" s="118" t="n"/>
      <c r="X128" s="121" t="n">
        <f aca="false" ca="false" dt2D="false" dtr="false" t="normal">AA128-R128</f>
        <v>8625177.610000001</v>
      </c>
      <c r="Y128" s="127" t="n">
        <v>0</v>
      </c>
      <c r="Z128" s="127" t="n">
        <f aca="false" ca="false" dt2D="false" dtr="false" t="normal">+(J128*16.89+K128*28.62)*12</f>
        <v>756361.224</v>
      </c>
      <c r="AA128" s="127" t="n">
        <f aca="false" ca="false" dt2D="false" dtr="false" t="normal">+(J128*16.89+K128*28.62)*12*30-'[5]Лист1'!$AQ$260</f>
        <v>22297170.42</v>
      </c>
      <c r="AB128" s="124" t="n">
        <f aca="false" ca="true" dt2D="false" dtr="false" t="normal">SUBTOTAL(9, AC128:AQ128)</f>
        <v>14085306.57</v>
      </c>
      <c r="AC128" s="124" t="n">
        <v>10634514.23</v>
      </c>
      <c r="AD128" s="124" t="n"/>
      <c r="AE128" s="132" t="n">
        <v>3450792.34</v>
      </c>
      <c r="AF128" s="151" t="n"/>
      <c r="AG128" s="124" t="n"/>
      <c r="AH128" s="124" t="n"/>
      <c r="AI128" s="124" t="n"/>
      <c r="AJ128" s="124" t="n"/>
      <c r="AK128" s="124" t="n"/>
      <c r="AL128" s="124" t="n"/>
      <c r="AM128" s="124" t="n"/>
      <c r="AN128" s="124" t="n"/>
      <c r="AO128" s="124" t="n"/>
      <c r="AP128" s="124" t="n"/>
      <c r="AQ128" s="124" t="n"/>
      <c r="AR128" s="128" t="n">
        <f aca="false" ca="false" dt2D="false" dtr="false" t="normal">COUNTIF(AC128:AN128, "&gt;0")</f>
        <v>2</v>
      </c>
      <c r="AS128" s="128" t="n">
        <f aca="false" ca="false" dt2D="false" dtr="false" t="normal">COUNTIF(AO128:AQ128, "&gt;0")</f>
        <v>0</v>
      </c>
      <c r="AT128" s="128" t="n">
        <f aca="false" ca="false" dt2D="false" dtr="false" t="normal">+AR128+AS128</f>
        <v>2</v>
      </c>
      <c r="BA128" s="66" t="n"/>
    </row>
    <row customHeight="true" ht="12.75" outlineLevel="0" r="129">
      <c r="A129" s="115" t="n">
        <f aca="false" ca="false" dt2D="false" dtr="false" t="normal">A128+1</f>
        <v>5</v>
      </c>
      <c r="B129" s="115" t="n">
        <f aca="false" ca="false" dt2D="false" dtr="false" t="normal">B128+1</f>
        <v>5</v>
      </c>
      <c r="C129" s="116" t="s">
        <v>66</v>
      </c>
      <c r="D129" s="115" t="s">
        <v>368</v>
      </c>
      <c r="E129" s="117" t="s">
        <v>162</v>
      </c>
      <c r="F129" s="118" t="s">
        <v>62</v>
      </c>
      <c r="G129" s="118" t="n">
        <v>10</v>
      </c>
      <c r="H129" s="118" t="n">
        <v>2</v>
      </c>
      <c r="I129" s="119" t="n">
        <v>5632.4</v>
      </c>
      <c r="J129" s="119" t="n">
        <v>5632.4</v>
      </c>
      <c r="K129" s="119" t="n">
        <v>0</v>
      </c>
      <c r="L129" s="117" t="n">
        <v>227</v>
      </c>
      <c r="M129" s="120" t="n">
        <f aca="false" ca="false" dt2D="false" dtr="false" t="normal">SUM(N129:S129)</f>
        <v>18184573.479999997</v>
      </c>
      <c r="N129" s="120" t="n"/>
      <c r="O129" s="120" t="n"/>
      <c r="P129" s="120" t="n"/>
      <c r="Q129" s="120" t="n">
        <v>1141574.83</v>
      </c>
      <c r="R129" s="120" t="n">
        <v>17042998.65</v>
      </c>
      <c r="S129" s="120" t="n"/>
      <c r="T129" s="120" t="n">
        <f aca="false" ca="false" dt2D="false" dtr="false" t="normal">$M129/($J129+$K129)</f>
        <v>3228.5657055606844</v>
      </c>
      <c r="U129" s="120" t="n">
        <f aca="false" ca="false" dt2D="false" dtr="false" t="normal">$M129/($J129+$K129)</f>
        <v>3228.5657055606844</v>
      </c>
      <c r="V129" s="118" t="n">
        <v>2025</v>
      </c>
      <c r="W129" s="118" t="n"/>
      <c r="X129" s="121" t="n">
        <f aca="false" ca="false" dt2D="false" dtr="false" t="normal">AA129-R129</f>
        <v>8124846.920000002</v>
      </c>
      <c r="Y129" s="127" t="n">
        <v>0</v>
      </c>
      <c r="Z129" s="127" t="n">
        <f aca="false" ca="false" dt2D="false" dtr="false" t="normal">+(J129*16.89+K129*28.62)*12</f>
        <v>1141574.832</v>
      </c>
      <c r="AA129" s="127" t="n">
        <f aca="false" ca="false" dt2D="false" dtr="false" t="normal">+(J129*16.89+K129*28.62)*12*30-'[5]Лист1'!$AQ$262</f>
        <v>25167845.57</v>
      </c>
      <c r="AB129" s="124" t="n">
        <f aca="false" ca="true" dt2D="false" dtr="false" t="normal">SUBTOTAL(9, AC129:AQ129)</f>
        <v>18184573.48</v>
      </c>
      <c r="AC129" s="124" t="n"/>
      <c r="AD129" s="124" t="n"/>
      <c r="AE129" s="124" t="n"/>
      <c r="AF129" s="124" t="n"/>
      <c r="AG129" s="124" t="n"/>
      <c r="AH129" s="124" t="n"/>
      <c r="AI129" s="124" t="n"/>
      <c r="AJ129" s="124" t="n"/>
      <c r="AK129" s="124" t="n">
        <v>7024372.45</v>
      </c>
      <c r="AL129" s="124" t="n">
        <v>11160201.03</v>
      </c>
      <c r="AM129" s="124" t="n"/>
      <c r="AN129" s="124" t="n"/>
      <c r="AO129" s="124" t="n"/>
      <c r="AP129" s="124" t="n"/>
      <c r="AQ129" s="124" t="n"/>
      <c r="AR129" s="128" t="n">
        <f aca="false" ca="false" dt2D="false" dtr="false" t="normal">COUNTIF(AC129:AN129, "&gt;0")</f>
        <v>2</v>
      </c>
      <c r="AS129" s="128" t="n">
        <f aca="false" ca="false" dt2D="false" dtr="false" t="normal">COUNTIF(AO129:AQ129, "&gt;0")</f>
        <v>0</v>
      </c>
      <c r="AT129" s="128" t="n">
        <f aca="false" ca="false" dt2D="false" dtr="false" t="normal">+AR129+AS129</f>
        <v>2</v>
      </c>
      <c r="BA129" s="66" t="n"/>
    </row>
    <row customHeight="true" ht="12.75" outlineLevel="0" r="130">
      <c r="A130" s="115" t="n">
        <f aca="false" ca="false" dt2D="false" dtr="false" t="normal">A129+1</f>
        <v>6</v>
      </c>
      <c r="B130" s="115" t="n">
        <f aca="false" ca="false" dt2D="false" dtr="false" t="normal">B129+1</f>
        <v>6</v>
      </c>
      <c r="C130" s="116" t="s">
        <v>66</v>
      </c>
      <c r="D130" s="115" t="s">
        <v>371</v>
      </c>
      <c r="E130" s="117" t="s">
        <v>177</v>
      </c>
      <c r="F130" s="118" t="s">
        <v>62</v>
      </c>
      <c r="G130" s="118" t="n">
        <v>5</v>
      </c>
      <c r="H130" s="118" t="n">
        <v>6</v>
      </c>
      <c r="I130" s="119" t="n">
        <v>4654.4</v>
      </c>
      <c r="J130" s="119" t="n">
        <v>4504.4</v>
      </c>
      <c r="K130" s="119" t="n">
        <v>150</v>
      </c>
      <c r="L130" s="117" t="n">
        <v>215</v>
      </c>
      <c r="M130" s="120" t="n">
        <f aca="false" ca="false" dt2D="false" dtr="false" t="normal">SUM(N130:S130)</f>
        <v>9007350.09</v>
      </c>
      <c r="N130" s="120" t="n"/>
      <c r="O130" s="120" t="n"/>
      <c r="P130" s="120" t="n"/>
      <c r="Q130" s="120" t="n">
        <v>732749.09</v>
      </c>
      <c r="R130" s="120" t="n">
        <v>8274601</v>
      </c>
      <c r="S130" s="120" t="n"/>
      <c r="T130" s="120" t="n">
        <f aca="false" ca="false" dt2D="false" dtr="false" t="normal">$M130/($J130+$K130)</f>
        <v>1935.2333469405296</v>
      </c>
      <c r="U130" s="120" t="n">
        <f aca="false" ca="false" dt2D="false" dtr="false" t="normal">$M130/($J130+$K130)</f>
        <v>1935.2333469405296</v>
      </c>
      <c r="V130" s="118" t="n">
        <v>2025</v>
      </c>
      <c r="W130" s="118" t="n"/>
      <c r="X130" s="121" t="n">
        <f aca="false" ca="false" dt2D="false" dtr="false" t="normal">AA130-R130</f>
        <v>11785080.95</v>
      </c>
      <c r="Y130" s="127" t="n">
        <v>0</v>
      </c>
      <c r="Z130" s="127" t="n">
        <f aca="false" ca="false" dt2D="false" dtr="false" t="normal">+(J130*12.71+K130*25.41)*12</f>
        <v>732749.088</v>
      </c>
      <c r="AA130" s="127" t="n">
        <f aca="false" ca="false" dt2D="false" dtr="false" t="normal">+(J130*12.71+K130*25.41)*12*30-'[5]Лист1'!$AQ$263</f>
        <v>20059681.95</v>
      </c>
      <c r="AB130" s="124" t="n">
        <f aca="false" ca="true" dt2D="false" dtr="false" t="normal">SUBTOTAL(9, AC130:AQ130)</f>
        <v>9007350.09</v>
      </c>
      <c r="AC130" s="124" t="n"/>
      <c r="AD130" s="124" t="n"/>
      <c r="AE130" s="124" t="n"/>
      <c r="AF130" s="124" t="n"/>
      <c r="AG130" s="124" t="n"/>
      <c r="AH130" s="124" t="n"/>
      <c r="AI130" s="124" t="n"/>
      <c r="AJ130" s="124" t="n"/>
      <c r="AK130" s="124" t="n"/>
      <c r="AL130" s="124" t="n">
        <v>9007350.09</v>
      </c>
      <c r="AM130" s="124" t="n"/>
      <c r="AN130" s="124" t="n"/>
      <c r="AO130" s="124" t="n"/>
      <c r="AP130" s="124" t="n"/>
      <c r="AQ130" s="124" t="n"/>
      <c r="AR130" s="128" t="n">
        <f aca="false" ca="false" dt2D="false" dtr="false" t="normal">COUNTIF(AC130:AN130, "&gt;0")</f>
        <v>1</v>
      </c>
      <c r="AS130" s="128" t="n">
        <f aca="false" ca="false" dt2D="false" dtr="false" t="normal">COUNTIF(AO130:AQ130, "&gt;0")</f>
        <v>0</v>
      </c>
      <c r="AT130" s="128" t="n">
        <f aca="false" ca="false" dt2D="false" dtr="false" t="normal">+AR130+AS130</f>
        <v>1</v>
      </c>
      <c r="BA130" s="66" t="n"/>
    </row>
    <row customHeight="true" ht="12.75" outlineLevel="0" r="131">
      <c r="A131" s="115" t="n">
        <f aca="false" ca="false" dt2D="false" dtr="false" t="normal">A130+1</f>
        <v>7</v>
      </c>
      <c r="B131" s="115" t="n">
        <f aca="false" ca="false" dt2D="false" dtr="false" t="normal">B130+1</f>
        <v>7</v>
      </c>
      <c r="C131" s="116" t="s">
        <v>66</v>
      </c>
      <c r="D131" s="115" t="s">
        <v>375</v>
      </c>
      <c r="E131" s="117" t="n">
        <v>1986</v>
      </c>
      <c r="F131" s="118" t="s">
        <v>62</v>
      </c>
      <c r="G131" s="118" t="n">
        <v>9</v>
      </c>
      <c r="H131" s="118" t="n">
        <v>1</v>
      </c>
      <c r="I131" s="119" t="n">
        <v>3148.9</v>
      </c>
      <c r="J131" s="119" t="n">
        <v>2686.2</v>
      </c>
      <c r="K131" s="119" t="n">
        <v>0</v>
      </c>
      <c r="L131" s="117" t="n">
        <v>112</v>
      </c>
      <c r="M131" s="120" t="n">
        <f aca="false" ca="false" dt2D="false" dtr="false" t="normal">SUM(N131:S131)</f>
        <v>21609285.5</v>
      </c>
      <c r="N131" s="120" t="n"/>
      <c r="O131" s="120" t="n">
        <v>13948841.77</v>
      </c>
      <c r="P131" s="120" t="n"/>
      <c r="Q131" s="120" t="n">
        <v>544439.02</v>
      </c>
      <c r="R131" s="120" t="n">
        <v>7116004.71</v>
      </c>
      <c r="S131" s="120" t="n"/>
      <c r="T131" s="120" t="n">
        <f aca="false" ca="false" dt2D="false" dtr="false" t="normal">$M131/($J131+$K131)</f>
        <v>8044.555692055693</v>
      </c>
      <c r="U131" s="120" t="n">
        <f aca="false" ca="false" dt2D="false" dtr="false" t="normal">$M131/($J131+$K131)</f>
        <v>8044.555692055693</v>
      </c>
      <c r="V131" s="118" t="n">
        <v>2025</v>
      </c>
      <c r="W131" s="118" t="n"/>
      <c r="X131" s="121" t="n">
        <f aca="false" ca="false" dt2D="false" dtr="false" t="normal">AA131-R131</f>
        <v>50691.10999999847</v>
      </c>
      <c r="Y131" s="127" t="n"/>
      <c r="Z131" s="127" t="n">
        <f aca="false" ca="false" dt2D="false" dtr="false" t="normal">+(J131*16.89+K131*28.62)*12</f>
        <v>544439.016</v>
      </c>
      <c r="AA131" s="127" t="n">
        <f aca="false" ca="false" dt2D="false" dtr="false" t="normal">+(J131*16.89+K131*28.62)*12*30-'[3]Лист1'!$AQ$123</f>
        <v>7166695.819999998</v>
      </c>
      <c r="AB131" s="124" t="n">
        <f aca="false" ca="false" dt2D="false" dtr="false" t="normal">SUM(AC131:AQ131)</f>
        <v>21609285.5</v>
      </c>
      <c r="AC131" s="124" t="n"/>
      <c r="AD131" s="124" t="n"/>
      <c r="AE131" s="124" t="n"/>
      <c r="AF131" s="124" t="n"/>
      <c r="AG131" s="124" t="n"/>
      <c r="AH131" s="124" t="n"/>
      <c r="AI131" s="124" t="n"/>
      <c r="AJ131" s="124" t="n"/>
      <c r="AK131" s="124" t="n"/>
      <c r="AL131" s="124" t="n"/>
      <c r="AM131" s="124" t="n">
        <v>21362887.94</v>
      </c>
      <c r="AN131" s="124" t="n"/>
      <c r="AO131" s="124" t="n"/>
      <c r="AP131" s="124" t="n"/>
      <c r="AQ131" s="132" t="n">
        <v>246397.56</v>
      </c>
      <c r="AR131" s="128" t="n">
        <f aca="false" ca="false" dt2D="false" dtr="false" t="normal">COUNTIF(AC131:AN131, "&gt;0")</f>
        <v>1</v>
      </c>
      <c r="AS131" s="128" t="n">
        <f aca="false" ca="false" dt2D="false" dtr="false" t="normal">COUNTIF(AO131:AQ131, "&gt;0")</f>
        <v>1</v>
      </c>
      <c r="AT131" s="128" t="n">
        <f aca="false" ca="false" dt2D="false" dtr="false" t="normal">+AR131+AS131</f>
        <v>2</v>
      </c>
      <c r="AZ131" s="66" t="n"/>
      <c r="BA131" s="66" t="n"/>
    </row>
    <row customHeight="true" ht="12.75" outlineLevel="0" r="132">
      <c r="A132" s="115" t="n">
        <f aca="false" ca="false" dt2D="false" dtr="false" t="normal">A131+1</f>
        <v>8</v>
      </c>
      <c r="B132" s="115" t="n">
        <f aca="false" ca="false" dt2D="false" dtr="false" t="normal">B131+1</f>
        <v>8</v>
      </c>
      <c r="C132" s="116" t="s">
        <v>66</v>
      </c>
      <c r="D132" s="115" t="s">
        <v>377</v>
      </c>
      <c r="E132" s="117" t="s">
        <v>133</v>
      </c>
      <c r="F132" s="118" t="s">
        <v>62</v>
      </c>
      <c r="G132" s="118" t="n">
        <v>5</v>
      </c>
      <c r="H132" s="118" t="n">
        <v>4</v>
      </c>
      <c r="I132" s="119" t="n">
        <v>4210.9</v>
      </c>
      <c r="J132" s="119" t="n">
        <v>4157.4</v>
      </c>
      <c r="K132" s="119" t="n">
        <v>53.5</v>
      </c>
      <c r="L132" s="117" t="n">
        <v>177</v>
      </c>
      <c r="M132" s="120" t="n">
        <f aca="false" ca="false" dt2D="false" dtr="false" t="normal">SUM(N132:S132)</f>
        <v>23377198.990000006</v>
      </c>
      <c r="N132" s="120" t="n"/>
      <c r="O132" s="120" t="n"/>
      <c r="P132" s="120" t="n"/>
      <c r="Q132" s="120" t="n">
        <v>3273475.24</v>
      </c>
      <c r="R132" s="120" t="n">
        <v>19511996.04</v>
      </c>
      <c r="S132" s="120" t="n">
        <v>591727.710000005</v>
      </c>
      <c r="T132" s="120" t="n">
        <f aca="false" ca="false" dt2D="false" dtr="false" t="normal">$M132/($J132+$K132)</f>
        <v>5551.592056330002</v>
      </c>
      <c r="U132" s="120" t="n">
        <f aca="false" ca="false" dt2D="false" dtr="false" t="normal">$M132/($J132+$K132)</f>
        <v>5551.592056330002</v>
      </c>
      <c r="V132" s="118" t="n">
        <v>2025</v>
      </c>
      <c r="W132" s="118" t="n"/>
      <c r="X132" s="121" t="n">
        <f aca="false" ca="false" dt2D="false" dtr="false" t="normal">AA132-R132</f>
        <v>0</v>
      </c>
      <c r="Y132" s="127" t="n">
        <v>2623075.37</v>
      </c>
      <c r="Z132" s="127" t="n">
        <f aca="false" ca="false" dt2D="false" dtr="false" t="normal">+(J132*12.71+K132*25.41)*12</f>
        <v>650399.8679999999</v>
      </c>
      <c r="AA132" s="127" t="n">
        <f aca="false" ca="false" dt2D="false" dtr="false" t="normal">+(J132*12.71+K132*25.41)*12*30</f>
        <v>19511996.039999995</v>
      </c>
      <c r="AB132" s="124" t="n">
        <f aca="false" ca="true" dt2D="false" dtr="false" t="normal">SUBTOTAL(9, AC132:AQ132)</f>
        <v>23377198.99</v>
      </c>
      <c r="AC132" s="124" t="n"/>
      <c r="AD132" s="124" t="n"/>
      <c r="AE132" s="124" t="n"/>
      <c r="AF132" s="124" t="n"/>
      <c r="AG132" s="124" t="n"/>
      <c r="AH132" s="124" t="n"/>
      <c r="AI132" s="124" t="n"/>
      <c r="AJ132" s="124" t="n"/>
      <c r="AK132" s="124" t="n"/>
      <c r="AL132" s="124" t="n"/>
      <c r="AM132" s="132" t="n">
        <v>22946595.31</v>
      </c>
      <c r="AN132" s="124" t="n"/>
      <c r="AO132" s="124" t="n">
        <v>406603.68</v>
      </c>
      <c r="AP132" s="124" t="n">
        <v>24000</v>
      </c>
      <c r="AQ132" s="124" t="n"/>
      <c r="AR132" s="128" t="n">
        <f aca="false" ca="false" dt2D="false" dtr="false" t="normal">COUNTIF(AC132:AN132, "&gt;0")</f>
        <v>1</v>
      </c>
      <c r="AS132" s="128" t="n">
        <f aca="false" ca="false" dt2D="false" dtr="false" t="normal">COUNTIF(AO132:AQ132, "&gt;0")</f>
        <v>2</v>
      </c>
      <c r="AT132" s="128" t="n">
        <f aca="false" ca="false" dt2D="false" dtr="false" t="normal">+AR132+AS132</f>
        <v>3</v>
      </c>
      <c r="AZ132" s="66" t="n"/>
    </row>
    <row customHeight="true" ht="12.75" outlineLevel="0" r="133">
      <c r="A133" s="115" t="n">
        <f aca="false" ca="false" dt2D="false" dtr="false" t="normal">A132+1</f>
        <v>9</v>
      </c>
      <c r="B133" s="115" t="n">
        <f aca="false" ca="false" dt2D="false" dtr="false" t="normal">B132+1</f>
        <v>9</v>
      </c>
      <c r="C133" s="116" t="s">
        <v>66</v>
      </c>
      <c r="D133" s="115" t="s">
        <v>380</v>
      </c>
      <c r="E133" s="117" t="s">
        <v>70</v>
      </c>
      <c r="F133" s="118" t="s">
        <v>62</v>
      </c>
      <c r="G133" s="118" t="n">
        <v>5</v>
      </c>
      <c r="H133" s="118" t="n">
        <v>3</v>
      </c>
      <c r="I133" s="119" t="n">
        <v>4394.2</v>
      </c>
      <c r="J133" s="119" t="n">
        <v>4394.2</v>
      </c>
      <c r="K133" s="119" t="n">
        <v>0</v>
      </c>
      <c r="L133" s="117" t="n">
        <v>182</v>
      </c>
      <c r="M133" s="120" t="n">
        <f aca="false" ca="false" dt2D="false" dtr="false" t="normal">SUM(N133:S133)</f>
        <v>24393761.1</v>
      </c>
      <c r="N133" s="120" t="n"/>
      <c r="O133" s="120" t="n"/>
      <c r="P133" s="120" t="n"/>
      <c r="Q133" s="120" t="n">
        <v>1957266.32</v>
      </c>
      <c r="R133" s="120" t="n">
        <v>20106101.52</v>
      </c>
      <c r="S133" s="120" t="n">
        <v>2330393.26</v>
      </c>
      <c r="T133" s="120" t="n">
        <f aca="false" ca="false" dt2D="false" dtr="false" t="normal">$M133/($J133+$K133)</f>
        <v>5551.354307951391</v>
      </c>
      <c r="U133" s="120" t="n">
        <f aca="false" ca="false" dt2D="false" dtr="false" t="normal">$M133/($J133+$K133)</f>
        <v>5551.354307951391</v>
      </c>
      <c r="V133" s="118" t="n">
        <v>2025</v>
      </c>
      <c r="W133" s="118" t="n"/>
      <c r="X133" s="121" t="n">
        <f aca="false" ca="false" dt2D="false" dtr="false" t="normal">AA133-R133</f>
        <v>0</v>
      </c>
      <c r="Y133" s="127" t="n">
        <v>1287062.94</v>
      </c>
      <c r="Z133" s="127" t="n">
        <f aca="false" ca="false" dt2D="false" dtr="false" t="normal">+(J133*12.71+K133*25.41)*12</f>
        <v>670203.384</v>
      </c>
      <c r="AA133" s="127" t="n">
        <f aca="false" ca="false" dt2D="false" dtr="false" t="normal">+(J133*12.71+K133*25.41)*12*30</f>
        <v>20106101.52</v>
      </c>
      <c r="AB133" s="124" t="n">
        <f aca="false" ca="true" dt2D="false" dtr="false" t="normal">SUBTOTAL(9, AC133:AQ133)</f>
        <v>24393761.1</v>
      </c>
      <c r="AC133" s="124" t="n"/>
      <c r="AD133" s="124" t="n"/>
      <c r="AE133" s="124" t="n"/>
      <c r="AF133" s="124" t="n"/>
      <c r="AG133" s="124" t="n"/>
      <c r="AH133" s="124" t="n"/>
      <c r="AI133" s="124" t="n"/>
      <c r="AJ133" s="124" t="n"/>
      <c r="AK133" s="124" t="n"/>
      <c r="AL133" s="124" t="n"/>
      <c r="AM133" s="132" t="n">
        <v>24040071.8</v>
      </c>
      <c r="AN133" s="124" t="n"/>
      <c r="AO133" s="124" t="n">
        <v>329689.3</v>
      </c>
      <c r="AP133" s="124" t="n">
        <v>24000</v>
      </c>
      <c r="AQ133" s="124" t="n"/>
      <c r="AR133" s="128" t="n">
        <f aca="false" ca="false" dt2D="false" dtr="false" t="normal">COUNTIF(AC133:AN133, "&gt;0")</f>
        <v>1</v>
      </c>
      <c r="AS133" s="128" t="n">
        <f aca="false" ca="false" dt2D="false" dtr="false" t="normal">COUNTIF(AO133:AQ133, "&gt;0")</f>
        <v>2</v>
      </c>
      <c r="AT133" s="128" t="n">
        <f aca="false" ca="false" dt2D="false" dtr="false" t="normal">+AR133+AS133</f>
        <v>3</v>
      </c>
      <c r="AZ133" s="66" t="n"/>
    </row>
    <row customHeight="true" ht="12.75" outlineLevel="0" r="134">
      <c r="A134" s="115" t="n">
        <f aca="false" ca="false" dt2D="false" dtr="false" t="normal">A133+1</f>
        <v>10</v>
      </c>
      <c r="B134" s="115" t="n">
        <f aca="false" ca="false" dt2D="false" dtr="false" t="normal">B133+1</f>
        <v>10</v>
      </c>
      <c r="C134" s="116" t="s">
        <v>66</v>
      </c>
      <c r="D134" s="115" t="s">
        <v>383</v>
      </c>
      <c r="E134" s="117" t="s">
        <v>131</v>
      </c>
      <c r="F134" s="118" t="s">
        <v>62</v>
      </c>
      <c r="G134" s="118" t="n">
        <v>9</v>
      </c>
      <c r="H134" s="118" t="n">
        <v>5</v>
      </c>
      <c r="I134" s="119" t="n">
        <v>9603</v>
      </c>
      <c r="J134" s="119" t="n">
        <v>9272.3</v>
      </c>
      <c r="K134" s="119" t="n">
        <v>330.700000000001</v>
      </c>
      <c r="L134" s="117" t="n">
        <v>376</v>
      </c>
      <c r="M134" s="120" t="n">
        <f aca="false" ca="false" dt2D="false" dtr="false" t="normal">SUM(N134:S134)</f>
        <v>27365678.8</v>
      </c>
      <c r="N134" s="120" t="n"/>
      <c r="O134" s="120" t="n"/>
      <c r="P134" s="120" t="n"/>
      <c r="Q134" s="120" t="n">
        <v>568668.34</v>
      </c>
      <c r="R134" s="120" t="n">
        <v>26797010.46</v>
      </c>
      <c r="S134" s="120" t="n"/>
      <c r="T134" s="120" t="n">
        <f aca="false" ca="false" dt2D="false" dtr="false" t="normal">$M134/($J134+$K134)</f>
        <v>2849.70101010101</v>
      </c>
      <c r="U134" s="120" t="n">
        <f aca="false" ca="false" dt2D="false" dtr="false" t="normal">$M134/($J134+$K134)</f>
        <v>2849.70101010101</v>
      </c>
      <c r="V134" s="118" t="n">
        <v>2025</v>
      </c>
      <c r="W134" s="118" t="n"/>
      <c r="X134" s="121" t="n">
        <f aca="false" ca="false" dt2D="false" dtr="false" t="normal">AA134-R134</f>
        <v>20525622.240000002</v>
      </c>
      <c r="Y134" s="127" t="n">
        <v>0</v>
      </c>
      <c r="Z134" s="127" t="n">
        <f aca="false" ca="false" dt2D="false" dtr="false" t="normal">+(J134*16.89+K134*28.62)*12</f>
        <v>1992885.3720000002</v>
      </c>
      <c r="AA134" s="127" t="n">
        <f aca="false" ca="false" dt2D="false" dtr="false" t="normal">+(J134*16.89+K134*28.62)*12*30-'[5]Лист1'!$AQ$279</f>
        <v>47322632.7</v>
      </c>
      <c r="AB134" s="124" t="n">
        <f aca="false" ca="true" dt2D="false" dtr="false" t="normal">SUBTOTAL(9, AC134:AQ134)</f>
        <v>27365678.8</v>
      </c>
      <c r="AC134" s="124" t="n">
        <v>27365678.8</v>
      </c>
      <c r="AD134" s="124" t="n"/>
      <c r="AE134" s="124" t="n">
        <v>0</v>
      </c>
      <c r="AF134" s="152" t="n"/>
      <c r="AG134" s="124" t="n"/>
      <c r="AH134" s="124" t="n"/>
      <c r="AI134" s="124" t="n"/>
      <c r="AJ134" s="124" t="n"/>
      <c r="AK134" s="132" t="n"/>
      <c r="AL134" s="124" t="n"/>
      <c r="AM134" s="124" t="n"/>
      <c r="AN134" s="124" t="n"/>
      <c r="AO134" s="132" t="n"/>
      <c r="AP134" s="124" t="n"/>
      <c r="AQ134" s="124" t="n"/>
      <c r="AR134" s="128" t="n">
        <f aca="false" ca="false" dt2D="false" dtr="false" t="normal">COUNTIF(AC134:AN134, "&gt;0")</f>
        <v>1</v>
      </c>
      <c r="AS134" s="128" t="n">
        <f aca="false" ca="false" dt2D="false" dtr="false" t="normal">COUNTIF(AO134:AQ134, "&gt;0")</f>
        <v>0</v>
      </c>
      <c r="AT134" s="128" t="n">
        <f aca="false" ca="false" dt2D="false" dtr="false" t="normal">+AR134+AS134</f>
        <v>1</v>
      </c>
      <c r="AZ134" s="66" t="n"/>
    </row>
    <row customHeight="true" ht="12.75" outlineLevel="0" r="135">
      <c r="A135" s="115" t="n">
        <f aca="false" ca="false" dt2D="false" dtr="false" t="normal">A134+1</f>
        <v>11</v>
      </c>
      <c r="B135" s="115" t="n">
        <f aca="false" ca="false" dt2D="false" dtr="false" t="normal">B134+1</f>
        <v>11</v>
      </c>
      <c r="C135" s="116" t="s">
        <v>66</v>
      </c>
      <c r="D135" s="115" t="s">
        <v>385</v>
      </c>
      <c r="E135" s="117" t="s">
        <v>133</v>
      </c>
      <c r="F135" s="118" t="s">
        <v>62</v>
      </c>
      <c r="G135" s="118" t="n">
        <v>4</v>
      </c>
      <c r="H135" s="118" t="n">
        <v>6</v>
      </c>
      <c r="I135" s="119" t="n">
        <v>3632.7</v>
      </c>
      <c r="J135" s="119" t="n">
        <v>3632.7</v>
      </c>
      <c r="K135" s="119" t="n">
        <v>0</v>
      </c>
      <c r="L135" s="117" t="n">
        <v>169</v>
      </c>
      <c r="M135" s="120" t="n">
        <f aca="false" ca="false" dt2D="false" dtr="false" t="normal">SUM(N135:S135)</f>
        <v>13301340.5</v>
      </c>
      <c r="N135" s="120" t="n"/>
      <c r="O135" s="120" t="n"/>
      <c r="P135" s="120" t="n"/>
      <c r="Q135" s="120" t="n">
        <v>2868528.47</v>
      </c>
      <c r="R135" s="120" t="n">
        <v>10432812.03</v>
      </c>
      <c r="S135" s="120" t="n"/>
      <c r="T135" s="120" t="n">
        <f aca="false" ca="false" dt2D="false" dtr="false" t="normal">$M135/($J135+$K135)</f>
        <v>3661.5576568392657</v>
      </c>
      <c r="U135" s="120" t="n">
        <f aca="false" ca="false" dt2D="false" dtr="false" t="normal">$M135/($J135+$K135)</f>
        <v>3661.5576568392657</v>
      </c>
      <c r="V135" s="118" t="n">
        <v>2025</v>
      </c>
      <c r="W135" s="118" t="n"/>
      <c r="X135" s="121" t="n">
        <f aca="false" ca="false" dt2D="false" dtr="false" t="normal">AA135-R135</f>
        <v>6188970.09</v>
      </c>
      <c r="Y135" s="127" t="n">
        <v>2314469.07</v>
      </c>
      <c r="Z135" s="127" t="n">
        <f aca="false" ca="false" dt2D="false" dtr="false" t="normal">+(J135*12.71+K135*25.41)*12</f>
        <v>554059.404</v>
      </c>
      <c r="AA135" s="127" t="n">
        <f aca="false" ca="false" dt2D="false" dtr="false" t="normal">+(J135*12.71+K135*25.41)*12*30</f>
        <v>16621782.12</v>
      </c>
      <c r="AB135" s="124" t="n">
        <f aca="false" ca="true" dt2D="false" dtr="false" t="normal">SUBTOTAL(9, AC135:AQ135)</f>
        <v>13301340.5</v>
      </c>
      <c r="AC135" s="124" t="n">
        <v>9729534.04</v>
      </c>
      <c r="AD135" s="124" t="n"/>
      <c r="AE135" s="124" t="n">
        <v>3571806.46</v>
      </c>
      <c r="AF135" s="124" t="n"/>
      <c r="AG135" s="124" t="n"/>
      <c r="AH135" s="124" t="n"/>
      <c r="AI135" s="124" t="n"/>
      <c r="AJ135" s="124" t="n"/>
      <c r="AK135" s="124" t="n"/>
      <c r="AL135" s="124" t="n"/>
      <c r="AM135" s="124" t="n"/>
      <c r="AN135" s="124" t="n"/>
      <c r="AO135" s="124" t="n"/>
      <c r="AP135" s="124" t="n"/>
      <c r="AQ135" s="124" t="n"/>
      <c r="AR135" s="128" t="n">
        <f aca="false" ca="false" dt2D="false" dtr="false" t="normal">COUNTIF(AC135:AN135, "&gt;0")</f>
        <v>2</v>
      </c>
      <c r="AS135" s="128" t="n">
        <f aca="false" ca="false" dt2D="false" dtr="false" t="normal">COUNTIF(AO135:AQ135, "&gt;0")</f>
        <v>0</v>
      </c>
      <c r="AT135" s="128" t="n">
        <f aca="false" ca="false" dt2D="false" dtr="false" t="normal">+AR135+AS135</f>
        <v>2</v>
      </c>
      <c r="AZ135" s="66" t="n"/>
    </row>
    <row customHeight="true" ht="12.75" outlineLevel="0" r="136">
      <c r="A136" s="115" t="n">
        <f aca="false" ca="false" dt2D="false" dtr="false" t="normal">A135+1</f>
        <v>12</v>
      </c>
      <c r="B136" s="115" t="n">
        <f aca="false" ca="false" dt2D="false" dtr="false" t="normal">B135+1</f>
        <v>12</v>
      </c>
      <c r="C136" s="116" t="s">
        <v>66</v>
      </c>
      <c r="D136" s="115" t="s">
        <v>387</v>
      </c>
      <c r="E136" s="117" t="s">
        <v>100</v>
      </c>
      <c r="F136" s="118" t="s">
        <v>62</v>
      </c>
      <c r="G136" s="118" t="n">
        <v>9</v>
      </c>
      <c r="H136" s="118" t="n">
        <v>1</v>
      </c>
      <c r="I136" s="119" t="n">
        <v>3885.3</v>
      </c>
      <c r="J136" s="119" t="n">
        <v>3885.3</v>
      </c>
      <c r="K136" s="119" t="n">
        <v>0</v>
      </c>
      <c r="L136" s="117" t="n">
        <v>155</v>
      </c>
      <c r="M136" s="120" t="n">
        <f aca="false" ca="false" dt2D="false" dtr="false" t="normal">SUM(N136:S136)</f>
        <v>5407888.909999999</v>
      </c>
      <c r="N136" s="120" t="n"/>
      <c r="O136" s="120" t="n"/>
      <c r="P136" s="120" t="n"/>
      <c r="Q136" s="120" t="n">
        <v>787472.6</v>
      </c>
      <c r="R136" s="120" t="n">
        <v>4620416.31</v>
      </c>
      <c r="S136" s="120" t="n"/>
      <c r="T136" s="120" t="n">
        <f aca="false" ca="false" dt2D="false" dtr="false" t="normal">$M136/($J136+$K136)</f>
        <v>1391.8845159961904</v>
      </c>
      <c r="U136" s="120" t="n">
        <f aca="false" ca="false" dt2D="false" dtr="false" t="normal">$M136/($J136+$K136)</f>
        <v>1391.8845159961904</v>
      </c>
      <c r="V136" s="118" t="n">
        <v>2025</v>
      </c>
      <c r="W136" s="118" t="n"/>
      <c r="X136" s="121" t="n">
        <f aca="false" ca="false" dt2D="false" dtr="false" t="normal">AA136-R136</f>
        <v>13318558.310000002</v>
      </c>
      <c r="Y136" s="127" t="n">
        <v>0</v>
      </c>
      <c r="Z136" s="127" t="n">
        <f aca="false" ca="false" dt2D="false" dtr="false" t="normal">+(J136*16.89+K136*28.62)*12</f>
        <v>787472.604</v>
      </c>
      <c r="AA136" s="127" t="n">
        <f aca="false" ca="false" dt2D="false" dtr="false" t="normal">+(J136*16.89+K136*28.62)*12*30-'[5]Лист1'!$AQ$284</f>
        <v>17938974.62</v>
      </c>
      <c r="AB136" s="124" t="n">
        <f aca="false" ca="false" dt2D="false" dtr="false" t="normal">SUM(AC136:AQ136)</f>
        <v>5407888.91</v>
      </c>
      <c r="AC136" s="124" t="n"/>
      <c r="AD136" s="124" t="n"/>
      <c r="AE136" s="124" t="n"/>
      <c r="AF136" s="124" t="n"/>
      <c r="AG136" s="124" t="n"/>
      <c r="AH136" s="124" t="n"/>
      <c r="AI136" s="124" t="n"/>
      <c r="AJ136" s="124" t="n"/>
      <c r="AK136" s="132" t="n">
        <v>4930928.84</v>
      </c>
      <c r="AL136" s="124" t="n"/>
      <c r="AM136" s="124" t="n"/>
      <c r="AN136" s="124" t="n"/>
      <c r="AO136" s="124" t="n">
        <v>452960.07</v>
      </c>
      <c r="AP136" s="124" t="n">
        <v>24000</v>
      </c>
      <c r="AQ136" s="124" t="n"/>
      <c r="AR136" s="128" t="n">
        <f aca="false" ca="false" dt2D="false" dtr="false" t="normal">COUNTIF(AC136:AN136, "&gt;0")</f>
        <v>1</v>
      </c>
      <c r="AS136" s="128" t="n">
        <f aca="false" ca="false" dt2D="false" dtr="false" t="normal">COUNTIF(AO136:AQ136, "&gt;0")</f>
        <v>2</v>
      </c>
      <c r="AT136" s="128" t="n">
        <f aca="false" ca="false" dt2D="false" dtr="false" t="normal">+AR136+AS136</f>
        <v>3</v>
      </c>
      <c r="AZ136" s="66" t="n"/>
    </row>
    <row customHeight="true" ht="12.75" outlineLevel="0" r="137">
      <c r="A137" s="115" t="n">
        <f aca="false" ca="false" dt2D="false" dtr="false" t="normal">A136+1</f>
        <v>13</v>
      </c>
      <c r="B137" s="115" t="n">
        <f aca="false" ca="false" dt2D="false" dtr="false" t="normal">B136+1</f>
        <v>13</v>
      </c>
      <c r="C137" s="116" t="s">
        <v>66</v>
      </c>
      <c r="D137" s="115" t="s">
        <v>392</v>
      </c>
      <c r="E137" s="117" t="s">
        <v>133</v>
      </c>
      <c r="F137" s="118" t="s">
        <v>62</v>
      </c>
      <c r="G137" s="118" t="n">
        <v>5</v>
      </c>
      <c r="H137" s="118" t="n">
        <v>3</v>
      </c>
      <c r="I137" s="119" t="n">
        <v>4401.1</v>
      </c>
      <c r="J137" s="119" t="n">
        <v>4370</v>
      </c>
      <c r="K137" s="119" t="n">
        <v>31.1000000000004</v>
      </c>
      <c r="L137" s="117" t="n">
        <v>187</v>
      </c>
      <c r="M137" s="120" t="n">
        <f aca="false" ca="false" dt2D="false" dtr="false" t="normal">SUM(N137:S137)</f>
        <v>5557944.43</v>
      </c>
      <c r="N137" s="120" t="n"/>
      <c r="O137" s="120" t="n"/>
      <c r="P137" s="120" t="n"/>
      <c r="Q137" s="120" t="n">
        <v>675995.41</v>
      </c>
      <c r="R137" s="120" t="n">
        <v>4881949.02</v>
      </c>
      <c r="S137" s="120" t="n"/>
      <c r="T137" s="120" t="n">
        <f aca="false" ca="false" dt2D="false" dtr="false" t="normal">$M137/($J137+$K137)</f>
        <v>1262.8534752675466</v>
      </c>
      <c r="U137" s="120" t="n">
        <f aca="false" ca="false" dt2D="false" dtr="false" t="normal">$M137/($J137+$K137)</f>
        <v>1262.8534752675466</v>
      </c>
      <c r="V137" s="118" t="n">
        <v>2025</v>
      </c>
      <c r="W137" s="118" t="n"/>
      <c r="X137" s="121" t="n">
        <f aca="false" ca="false" dt2D="false" dtr="false" t="normal">AA137-R137</f>
        <v>14617039.150000006</v>
      </c>
      <c r="Y137" s="127" t="n">
        <v>0</v>
      </c>
      <c r="Z137" s="127" t="n">
        <f aca="false" ca="false" dt2D="false" dtr="false" t="normal">+(J137*12.71+K137*25.41)*12</f>
        <v>675995.4120000002</v>
      </c>
      <c r="AA137" s="127" t="n">
        <f aca="false" ca="false" dt2D="false" dtr="false" t="normal">+(J137*12.71+K137*25.41)*12*30-'[5]Лист1'!$AQ$302</f>
        <v>19498988.170000006</v>
      </c>
      <c r="AB137" s="124" t="n">
        <f aca="false" ca="true" dt2D="false" dtr="false" t="normal">SUBTOTAL(9, AC137:AQ137)</f>
        <v>5557944.43</v>
      </c>
      <c r="AC137" s="124" t="n"/>
      <c r="AD137" s="124" t="n">
        <v>5557944.43</v>
      </c>
      <c r="AE137" s="124" t="n"/>
      <c r="AF137" s="124" t="n"/>
      <c r="AG137" s="124" t="n"/>
      <c r="AH137" s="124" t="n"/>
      <c r="AI137" s="124" t="n"/>
      <c r="AJ137" s="124" t="n"/>
      <c r="AK137" s="124" t="n"/>
      <c r="AL137" s="124" t="n"/>
      <c r="AM137" s="124" t="n"/>
      <c r="AN137" s="124" t="n"/>
      <c r="AO137" s="124" t="n"/>
      <c r="AP137" s="124" t="n"/>
      <c r="AQ137" s="124" t="n"/>
      <c r="AR137" s="128" t="n">
        <f aca="false" ca="false" dt2D="false" dtr="false" t="normal">COUNTIF(AC137:AN137, "&gt;0")</f>
        <v>1</v>
      </c>
      <c r="AS137" s="128" t="n">
        <f aca="false" ca="false" dt2D="false" dtr="false" t="normal">COUNTIF(AO137:AQ137, "&gt;0")</f>
        <v>0</v>
      </c>
      <c r="AT137" s="128" t="n">
        <f aca="false" ca="false" dt2D="false" dtr="false" t="normal">+AR137+AS137</f>
        <v>1</v>
      </c>
      <c r="AZ137" s="66" t="n"/>
    </row>
    <row customHeight="true" ht="12.75" outlineLevel="0" r="138">
      <c r="A138" s="115" t="n">
        <f aca="false" ca="false" dt2D="false" dtr="false" t="normal">A137+1</f>
        <v>14</v>
      </c>
      <c r="B138" s="115" t="n">
        <f aca="false" ca="false" dt2D="false" dtr="false" t="normal">B137+1</f>
        <v>14</v>
      </c>
      <c r="C138" s="116" t="s">
        <v>66</v>
      </c>
      <c r="D138" s="115" t="s">
        <v>396</v>
      </c>
      <c r="E138" s="117" t="s">
        <v>133</v>
      </c>
      <c r="F138" s="118" t="s">
        <v>62</v>
      </c>
      <c r="G138" s="118" t="n">
        <v>5</v>
      </c>
      <c r="H138" s="118" t="n">
        <v>3</v>
      </c>
      <c r="I138" s="119" t="n">
        <v>4288.3</v>
      </c>
      <c r="J138" s="119" t="n">
        <v>4197</v>
      </c>
      <c r="K138" s="119" t="n">
        <v>91.3000000000002</v>
      </c>
      <c r="L138" s="117" t="n">
        <v>187</v>
      </c>
      <c r="M138" s="120" t="n">
        <f aca="false" ca="false" dt2D="false" dtr="false" t="normal">SUM(N138:S138)</f>
        <v>20173185.509999998</v>
      </c>
      <c r="N138" s="120" t="n"/>
      <c r="O138" s="120" t="n"/>
      <c r="P138" s="120" t="n"/>
      <c r="Q138" s="120" t="n">
        <v>3130274.27</v>
      </c>
      <c r="R138" s="120" t="n">
        <v>17042911.24</v>
      </c>
      <c r="S138" s="120" t="n"/>
      <c r="T138" s="120" t="n">
        <f aca="false" ca="false" dt2D="false" dtr="false" t="normal">$M138/($J138+$K138)</f>
        <v>4704.238395168248</v>
      </c>
      <c r="U138" s="120" t="n">
        <f aca="false" ca="false" dt2D="false" dtr="false" t="normal">$M138/($J138+$K138)</f>
        <v>4704.238395168248</v>
      </c>
      <c r="V138" s="118" t="n">
        <v>2025</v>
      </c>
      <c r="W138" s="118" t="n"/>
      <c r="X138" s="121" t="n">
        <f aca="false" ca="false" dt2D="false" dtr="false" t="normal">AA138-R138</f>
        <v>2996057.8400000036</v>
      </c>
      <c r="Y138" s="127" t="n">
        <v>2462308.63</v>
      </c>
      <c r="Z138" s="127" t="n">
        <f aca="false" ca="false" dt2D="false" dtr="false" t="normal">+(J138*12.71+K138*25.41)*12</f>
        <v>667965.636</v>
      </c>
      <c r="AA138" s="127" t="n">
        <f aca="false" ca="false" dt2D="false" dtr="false" t="normal">+(J138*12.71+K138*25.41)*12*30</f>
        <v>20038969.080000002</v>
      </c>
      <c r="AB138" s="124" t="n">
        <f aca="false" ca="true" dt2D="false" dtr="false" t="normal">SUBTOTAL(9, AC138:AQ138)</f>
        <v>20173185.509999998</v>
      </c>
      <c r="AC138" s="124" t="n"/>
      <c r="AD138" s="124" t="n"/>
      <c r="AE138" s="124" t="n"/>
      <c r="AF138" s="124" t="n"/>
      <c r="AG138" s="124" t="n"/>
      <c r="AH138" s="124" t="n"/>
      <c r="AI138" s="124" t="n"/>
      <c r="AJ138" s="124" t="n"/>
      <c r="AK138" s="132" t="n">
        <v>19897058.02</v>
      </c>
      <c r="AL138" s="124" t="n"/>
      <c r="AM138" s="124" t="n"/>
      <c r="AN138" s="124" t="n"/>
      <c r="AO138" s="124" t="n">
        <v>252127.49</v>
      </c>
      <c r="AP138" s="124" t="n">
        <v>24000</v>
      </c>
      <c r="AQ138" s="124" t="n"/>
      <c r="AR138" s="128" t="n">
        <f aca="false" ca="false" dt2D="false" dtr="false" t="normal">COUNTIF(AC138:AN138, "&gt;0")</f>
        <v>1</v>
      </c>
      <c r="AS138" s="128" t="n">
        <f aca="false" ca="false" dt2D="false" dtr="false" t="normal">COUNTIF(AO138:AQ138, "&gt;0")</f>
        <v>2</v>
      </c>
      <c r="AT138" s="128" t="n">
        <f aca="false" ca="false" dt2D="false" dtr="false" t="normal">+AR138+AS138</f>
        <v>3</v>
      </c>
      <c r="AZ138" s="66" t="n"/>
    </row>
    <row customHeight="true" ht="12.75" outlineLevel="0" r="139">
      <c r="A139" s="115" t="n">
        <f aca="false" ca="false" dt2D="false" dtr="false" t="normal">A138+1</f>
        <v>15</v>
      </c>
      <c r="B139" s="115" t="n">
        <f aca="false" ca="false" dt2D="false" dtr="false" t="normal">B138+1</f>
        <v>15</v>
      </c>
      <c r="C139" s="116" t="s">
        <v>66</v>
      </c>
      <c r="D139" s="115" t="s">
        <v>399</v>
      </c>
      <c r="E139" s="117" t="s">
        <v>133</v>
      </c>
      <c r="F139" s="118" t="s">
        <v>62</v>
      </c>
      <c r="G139" s="118" t="n">
        <v>5</v>
      </c>
      <c r="H139" s="118" t="n">
        <v>3</v>
      </c>
      <c r="I139" s="119" t="n">
        <v>4318.6</v>
      </c>
      <c r="J139" s="119" t="n">
        <v>4038.9</v>
      </c>
      <c r="K139" s="119" t="n">
        <v>279.7</v>
      </c>
      <c r="L139" s="117" t="n">
        <v>165</v>
      </c>
      <c r="M139" s="120" t="n">
        <f aca="false" ca="false" dt2D="false" dtr="false" t="normal">SUM(N139:S139)</f>
        <v>20851250.66</v>
      </c>
      <c r="N139" s="120" t="n"/>
      <c r="O139" s="120" t="n"/>
      <c r="P139" s="120" t="n"/>
      <c r="Q139" s="120" t="n">
        <v>1730194.31</v>
      </c>
      <c r="R139" s="120" t="n">
        <v>19121056.35</v>
      </c>
      <c r="S139" s="120" t="n"/>
      <c r="T139" s="120" t="n">
        <f aca="false" ca="false" dt2D="false" dtr="false" t="normal">$M139/($J139+$K139)</f>
        <v>4828.243101931181</v>
      </c>
      <c r="U139" s="120" t="n">
        <f aca="false" ca="false" dt2D="false" dtr="false" t="normal">$M139/($J139+$K139)</f>
        <v>4828.243101931181</v>
      </c>
      <c r="V139" s="118" t="n">
        <v>2025</v>
      </c>
      <c r="W139" s="118" t="n"/>
      <c r="X139" s="121" t="n">
        <f aca="false" ca="false" dt2D="false" dtr="false" t="normal">AA139-R139</f>
        <v>1917918.2099999972</v>
      </c>
      <c r="Y139" s="127" t="n">
        <v>1028895.16</v>
      </c>
      <c r="Z139" s="127" t="n">
        <f aca="false" ca="false" dt2D="false" dtr="false" t="normal">+(J139*12.71+K139*25.41)*12</f>
        <v>701299.152</v>
      </c>
      <c r="AA139" s="127" t="n">
        <f aca="false" ca="false" dt2D="false" dtr="false" t="normal">+(J139*12.71+K139*25.41)*12*30</f>
        <v>21038974.56</v>
      </c>
      <c r="AB139" s="124" t="n">
        <f aca="false" ca="true" dt2D="false" dtr="false" t="normal">SUBTOTAL(9, AC139:AQ139)</f>
        <v>20851250.66</v>
      </c>
      <c r="AC139" s="124" t="n"/>
      <c r="AD139" s="124" t="n"/>
      <c r="AE139" s="124" t="n"/>
      <c r="AF139" s="124" t="n"/>
      <c r="AG139" s="124" t="n"/>
      <c r="AH139" s="124" t="n"/>
      <c r="AI139" s="124" t="n"/>
      <c r="AJ139" s="124" t="n"/>
      <c r="AK139" s="124" t="n">
        <v>20851250.66</v>
      </c>
      <c r="AL139" s="124" t="n"/>
      <c r="AM139" s="124" t="n"/>
      <c r="AN139" s="124" t="n"/>
      <c r="AO139" s="124" t="n"/>
      <c r="AP139" s="124" t="n"/>
      <c r="AQ139" s="124" t="n"/>
      <c r="AR139" s="128" t="n">
        <f aca="false" ca="false" dt2D="false" dtr="false" t="normal">COUNTIF(AC139:AN139, "&gt;0")</f>
        <v>1</v>
      </c>
      <c r="AS139" s="128" t="n">
        <f aca="false" ca="false" dt2D="false" dtr="false" t="normal">COUNTIF(AO139:AQ139, "&gt;0")</f>
        <v>0</v>
      </c>
      <c r="AT139" s="128" t="n">
        <f aca="false" ca="false" dt2D="false" dtr="false" t="normal">+AR139+AS139</f>
        <v>1</v>
      </c>
      <c r="AZ139" s="66" t="n"/>
    </row>
    <row customHeight="true" ht="12.75" outlineLevel="0" r="140">
      <c r="A140" s="115" t="n">
        <f aca="false" ca="false" dt2D="false" dtr="false" t="normal">A139+1</f>
        <v>16</v>
      </c>
      <c r="B140" s="115" t="n">
        <f aca="false" ca="false" dt2D="false" dtr="false" t="normal">B139+1</f>
        <v>16</v>
      </c>
      <c r="C140" s="116" t="s">
        <v>66</v>
      </c>
      <c r="D140" s="115" t="s">
        <v>401</v>
      </c>
      <c r="E140" s="117" t="s">
        <v>100</v>
      </c>
      <c r="F140" s="118" t="s">
        <v>62</v>
      </c>
      <c r="G140" s="118" t="n">
        <v>9</v>
      </c>
      <c r="H140" s="118" t="n">
        <v>2</v>
      </c>
      <c r="I140" s="119" t="n">
        <v>7731.7</v>
      </c>
      <c r="J140" s="119" t="n">
        <v>7731.7</v>
      </c>
      <c r="K140" s="119" t="n">
        <v>0</v>
      </c>
      <c r="L140" s="117" t="n">
        <v>294</v>
      </c>
      <c r="M140" s="120" t="n">
        <f aca="false" ca="false" dt2D="false" dtr="false" t="normal">SUM(N140:S140)</f>
        <v>17001618.07</v>
      </c>
      <c r="N140" s="120" t="n"/>
      <c r="O140" s="120" t="n"/>
      <c r="P140" s="120" t="n"/>
      <c r="Q140" s="120" t="n">
        <v>1567060.96</v>
      </c>
      <c r="R140" s="120" t="n">
        <v>15434557.11</v>
      </c>
      <c r="S140" s="120" t="n"/>
      <c r="T140" s="120" t="n">
        <f aca="false" ca="false" dt2D="false" dtr="false" t="normal">$M140/($J140+$K140)</f>
        <v>2198.949528564223</v>
      </c>
      <c r="U140" s="120" t="n">
        <f aca="false" ca="false" dt2D="false" dtr="false" t="normal">$M140/($J140+$K140)</f>
        <v>2198.949528564223</v>
      </c>
      <c r="V140" s="118" t="n">
        <v>2025</v>
      </c>
      <c r="W140" s="118" t="n"/>
      <c r="X140" s="121" t="n">
        <f aca="false" ca="false" dt2D="false" dtr="false" t="normal">AA140-R140</f>
        <v>22071824.769999996</v>
      </c>
      <c r="Y140" s="127" t="n">
        <v>0</v>
      </c>
      <c r="Z140" s="127" t="n">
        <f aca="false" ca="false" dt2D="false" dtr="false" t="normal">+(J140*16.89+K140*28.62)*12</f>
        <v>1567060.956</v>
      </c>
      <c r="AA140" s="127" t="n">
        <f aca="false" ca="false" dt2D="false" dtr="false" t="normal">+(J140*16.89+K140*28.62)*12*30-'[5]Лист1'!$AQ$310</f>
        <v>37506381.879999995</v>
      </c>
      <c r="AB140" s="124" t="n">
        <f aca="false" ca="false" dt2D="false" dtr="false" t="normal">SUM(AC140:AQ140)</f>
        <v>17001618.07</v>
      </c>
      <c r="AC140" s="124" t="n"/>
      <c r="AD140" s="124" t="n"/>
      <c r="AE140" s="124" t="n">
        <v>6510993.79</v>
      </c>
      <c r="AF140" s="124" t="n"/>
      <c r="AG140" s="124" t="n"/>
      <c r="AH140" s="124" t="n"/>
      <c r="AI140" s="124" t="n"/>
      <c r="AJ140" s="124" t="n"/>
      <c r="AK140" s="132" t="n">
        <v>10490624.28</v>
      </c>
      <c r="AL140" s="124" t="n"/>
      <c r="AM140" s="124" t="n"/>
      <c r="AN140" s="124" t="n"/>
      <c r="AO140" s="124" t="n"/>
      <c r="AP140" s="124" t="n"/>
      <c r="AQ140" s="124" t="n"/>
      <c r="AR140" s="128" t="n">
        <f aca="false" ca="false" dt2D="false" dtr="false" t="normal">COUNTIF(AC140:AN140, "&gt;0")</f>
        <v>2</v>
      </c>
      <c r="AS140" s="128" t="n">
        <f aca="false" ca="false" dt2D="false" dtr="false" t="normal">COUNTIF(AO140:AQ140, "&gt;0")</f>
        <v>0</v>
      </c>
      <c r="AT140" s="128" t="n">
        <f aca="false" ca="false" dt2D="false" dtr="false" t="normal">+AR140+AS140</f>
        <v>2</v>
      </c>
      <c r="AZ140" s="66" t="n"/>
    </row>
    <row customHeight="true" ht="12.75" outlineLevel="0" r="141">
      <c r="A141" s="115" t="n">
        <f aca="false" ca="false" dt2D="false" dtr="false" t="normal">A140+1</f>
        <v>17</v>
      </c>
      <c r="B141" s="115" t="n">
        <f aca="false" ca="false" dt2D="false" dtr="false" t="normal">B140+1</f>
        <v>17</v>
      </c>
      <c r="C141" s="116" t="s">
        <v>66</v>
      </c>
      <c r="D141" s="115" t="s">
        <v>404</v>
      </c>
      <c r="E141" s="117" t="s">
        <v>100</v>
      </c>
      <c r="F141" s="118" t="s">
        <v>62</v>
      </c>
      <c r="G141" s="118" t="n">
        <v>10</v>
      </c>
      <c r="H141" s="118" t="n">
        <v>1</v>
      </c>
      <c r="I141" s="119" t="n">
        <v>3045.6</v>
      </c>
      <c r="J141" s="119" t="n">
        <v>3045.6</v>
      </c>
      <c r="K141" s="119" t="n">
        <v>0</v>
      </c>
      <c r="L141" s="117" t="n">
        <v>121</v>
      </c>
      <c r="M141" s="120" t="n">
        <f aca="false" ca="false" dt2D="false" dtr="false" t="normal">SUM(N141:S141)</f>
        <v>3798279.38</v>
      </c>
      <c r="N141" s="120" t="n"/>
      <c r="O141" s="120" t="n"/>
      <c r="P141" s="120" t="n"/>
      <c r="Q141" s="120" t="n">
        <v>617282.21</v>
      </c>
      <c r="R141" s="120" t="n">
        <v>3180997.17</v>
      </c>
      <c r="S141" s="120" t="n"/>
      <c r="T141" s="120" t="n">
        <f aca="false" ca="false" dt2D="false" dtr="false" t="normal">$M141/($J141+$K141)</f>
        <v>1247.1366495928553</v>
      </c>
      <c r="U141" s="120" t="n">
        <f aca="false" ca="false" dt2D="false" dtr="false" t="normal">$M141/($J141+$K141)</f>
        <v>1247.1366495928553</v>
      </c>
      <c r="V141" s="118" t="n">
        <v>2025</v>
      </c>
      <c r="W141" s="118" t="n"/>
      <c r="X141" s="121" t="n">
        <f aca="false" ca="false" dt2D="false" dtr="false" t="normal">AA141-R141</f>
        <v>8794847.909999998</v>
      </c>
      <c r="Y141" s="127" t="n">
        <v>0</v>
      </c>
      <c r="Z141" s="127" t="n">
        <f aca="false" ca="false" dt2D="false" dtr="false" t="normal">+(J141*16.89+K141*28.62)*12</f>
        <v>617282.208</v>
      </c>
      <c r="AA141" s="127" t="n">
        <f aca="false" ca="false" dt2D="false" dtr="false" t="normal">+(J141*16.89+K141*28.62)*12*30-'[5]Лист1'!$AQ$315</f>
        <v>11975845.079999998</v>
      </c>
      <c r="AB141" s="124" t="n">
        <f aca="false" ca="false" dt2D="false" dtr="false" t="normal">SUM(AC141:AQ141)</f>
        <v>3798279.38</v>
      </c>
      <c r="AC141" s="124" t="n"/>
      <c r="AD141" s="124" t="n"/>
      <c r="AE141" s="124" t="n"/>
      <c r="AF141" s="124" t="n"/>
      <c r="AG141" s="124" t="n"/>
      <c r="AH141" s="124" t="n"/>
      <c r="AI141" s="124" t="n"/>
      <c r="AJ141" s="124" t="n"/>
      <c r="AK141" s="124" t="n">
        <v>3798279.38</v>
      </c>
      <c r="AL141" s="124" t="n"/>
      <c r="AM141" s="124" t="n"/>
      <c r="AN141" s="124" t="n"/>
      <c r="AO141" s="124" t="n"/>
      <c r="AP141" s="124" t="n"/>
      <c r="AQ141" s="124" t="n"/>
      <c r="AR141" s="128" t="n">
        <f aca="false" ca="false" dt2D="false" dtr="false" t="normal">COUNTIF(AC141:AN141, "&gt;0")</f>
        <v>1</v>
      </c>
      <c r="AS141" s="128" t="n">
        <f aca="false" ca="false" dt2D="false" dtr="false" t="normal">COUNTIF(AO141:AQ141, "&gt;0")</f>
        <v>0</v>
      </c>
      <c r="AT141" s="128" t="n">
        <f aca="false" ca="false" dt2D="false" dtr="false" t="normal">+AR141+AS141</f>
        <v>1</v>
      </c>
      <c r="AZ141" s="66" t="n"/>
    </row>
    <row customHeight="true" ht="12.75" outlineLevel="0" r="142">
      <c r="A142" s="115" t="n">
        <f aca="false" ca="false" dt2D="false" dtr="false" t="normal">A141+1</f>
        <v>18</v>
      </c>
      <c r="B142" s="115" t="n">
        <f aca="false" ca="false" dt2D="false" dtr="false" t="normal">B141+1</f>
        <v>18</v>
      </c>
      <c r="C142" s="116" t="s">
        <v>66</v>
      </c>
      <c r="D142" s="115" t="s">
        <v>406</v>
      </c>
      <c r="E142" s="117" t="s">
        <v>100</v>
      </c>
      <c r="F142" s="118" t="s">
        <v>62</v>
      </c>
      <c r="G142" s="118" t="n">
        <v>9</v>
      </c>
      <c r="H142" s="118" t="n">
        <v>1</v>
      </c>
      <c r="I142" s="119" t="n">
        <v>2753.5</v>
      </c>
      <c r="J142" s="119" t="n">
        <v>2621.1</v>
      </c>
      <c r="K142" s="119" t="n">
        <v>132.4</v>
      </c>
      <c r="L142" s="117" t="n">
        <v>94</v>
      </c>
      <c r="M142" s="120" t="n">
        <f aca="false" ca="false" dt2D="false" dtr="false" t="normal">SUM(N142:S142)</f>
        <v>5855742.85</v>
      </c>
      <c r="N142" s="120" t="n"/>
      <c r="O142" s="120" t="n"/>
      <c r="P142" s="120" t="n"/>
      <c r="Q142" s="120" t="n">
        <v>576716</v>
      </c>
      <c r="R142" s="120" t="n">
        <v>5279026.85</v>
      </c>
      <c r="S142" s="120" t="n"/>
      <c r="T142" s="120" t="n">
        <f aca="false" ca="false" dt2D="false" dtr="false" t="normal">$M142/($J142+$K142)</f>
        <v>2126.6543853277644</v>
      </c>
      <c r="U142" s="120" t="n">
        <f aca="false" ca="false" dt2D="false" dtr="false" t="normal">$M142/($J142+$K142)</f>
        <v>2126.6543853277644</v>
      </c>
      <c r="V142" s="118" t="n">
        <v>2025</v>
      </c>
      <c r="W142" s="118" t="n"/>
      <c r="X142" s="121" t="n">
        <f aca="false" ca="false" dt2D="false" dtr="false" t="normal">AA142-R142</f>
        <v>8016210.289999997</v>
      </c>
      <c r="Y142" s="127" t="n">
        <v>0</v>
      </c>
      <c r="Z142" s="127" t="n">
        <f aca="false" ca="false" dt2D="false" dtr="false" t="normal">+(J142*16.89+K142*28.62)*12</f>
        <v>576716.004</v>
      </c>
      <c r="AA142" s="127" t="n">
        <f aca="false" ca="false" dt2D="false" dtr="false" t="normal">+(J142*16.89+K142*28.62)*12*30-'[5]Лист1'!$AQ$316</f>
        <v>13295237.139999997</v>
      </c>
      <c r="AB142" s="124" t="n">
        <f aca="false" ca="false" dt2D="false" dtr="false" t="normal">SUM(AC142:AQ142)</f>
        <v>5855742.85</v>
      </c>
      <c r="AC142" s="124" t="n"/>
      <c r="AD142" s="124" t="n"/>
      <c r="AE142" s="124" t="n">
        <v>2318768.37</v>
      </c>
      <c r="AF142" s="124" t="n"/>
      <c r="AG142" s="124" t="n"/>
      <c r="AH142" s="124" t="n"/>
      <c r="AI142" s="124" t="n"/>
      <c r="AJ142" s="124" t="n"/>
      <c r="AK142" s="132" t="n">
        <v>3536974.48</v>
      </c>
      <c r="AL142" s="124" t="n"/>
      <c r="AM142" s="124" t="n"/>
      <c r="AN142" s="124" t="n"/>
      <c r="AO142" s="124" t="n"/>
      <c r="AP142" s="124" t="n"/>
      <c r="AQ142" s="124" t="n"/>
      <c r="AR142" s="128" t="n">
        <f aca="false" ca="false" dt2D="false" dtr="false" t="normal">COUNTIF(AC142:AN142, "&gt;0")</f>
        <v>2</v>
      </c>
      <c r="AS142" s="128" t="n">
        <f aca="false" ca="false" dt2D="false" dtr="false" t="normal">COUNTIF(AO142:AQ142, "&gt;0")</f>
        <v>0</v>
      </c>
      <c r="AT142" s="128" t="n">
        <f aca="false" ca="false" dt2D="false" dtr="false" t="normal">+AR142+AS142</f>
        <v>2</v>
      </c>
      <c r="AZ142" s="66" t="n"/>
    </row>
    <row customHeight="true" ht="12.75" outlineLevel="0" r="143">
      <c r="A143" s="115" t="n">
        <f aca="false" ca="false" dt2D="false" dtr="false" t="normal">A142+1</f>
        <v>19</v>
      </c>
      <c r="B143" s="115" t="n">
        <f aca="false" ca="false" dt2D="false" dtr="false" t="normal">B142+1</f>
        <v>19</v>
      </c>
      <c r="C143" s="116" t="s">
        <v>66</v>
      </c>
      <c r="D143" s="115" t="s">
        <v>409</v>
      </c>
      <c r="E143" s="117" t="s">
        <v>100</v>
      </c>
      <c r="F143" s="118" t="s">
        <v>62</v>
      </c>
      <c r="G143" s="118" t="n">
        <v>9</v>
      </c>
      <c r="H143" s="118" t="n">
        <v>1</v>
      </c>
      <c r="I143" s="119" t="n">
        <v>2784.9</v>
      </c>
      <c r="J143" s="119" t="n">
        <v>2708.3</v>
      </c>
      <c r="K143" s="119" t="n">
        <v>76.5999999999999</v>
      </c>
      <c r="L143" s="117" t="n">
        <v>79</v>
      </c>
      <c r="M143" s="120" t="n">
        <f aca="false" ca="false" dt2D="false" dtr="false" t="normal">SUM(N143:S143)</f>
        <v>3473150.85</v>
      </c>
      <c r="N143" s="120" t="n"/>
      <c r="O143" s="120" t="n"/>
      <c r="P143" s="120" t="n"/>
      <c r="Q143" s="120" t="n">
        <v>575225.75</v>
      </c>
      <c r="R143" s="120" t="n">
        <v>2897925.1</v>
      </c>
      <c r="S143" s="120" t="n"/>
      <c r="T143" s="120" t="n">
        <f aca="false" ca="false" dt2D="false" dtr="false" t="normal">$M143/($J143+$K143)</f>
        <v>1247.1366476354626</v>
      </c>
      <c r="U143" s="120" t="n">
        <f aca="false" ca="false" dt2D="false" dtr="false" t="normal">$M143/($J143+$K143)</f>
        <v>1247.1366476354626</v>
      </c>
      <c r="V143" s="118" t="n">
        <v>2025</v>
      </c>
      <c r="W143" s="118" t="n"/>
      <c r="X143" s="121" t="n">
        <f aca="false" ca="false" dt2D="false" dtr="false" t="normal">AA143-R143</f>
        <v>8061315.120000003</v>
      </c>
      <c r="Y143" s="127" t="n">
        <v>0</v>
      </c>
      <c r="Z143" s="127" t="n">
        <f aca="false" ca="false" dt2D="false" dtr="false" t="normal">+(J143*16.89+K143*28.62)*12</f>
        <v>575225.748</v>
      </c>
      <c r="AA143" s="127" t="n">
        <f aca="false" ca="false" dt2D="false" dtr="false" t="normal">+(J143*16.89+K143*28.62)*12*30-'[5]Лист1'!$AQ$317</f>
        <v>10959240.220000003</v>
      </c>
      <c r="AB143" s="124" t="n">
        <f aca="false" ca="false" dt2D="false" dtr="false" t="normal">SUM(AC143:AQ143)</f>
        <v>3473150.85</v>
      </c>
      <c r="AC143" s="124" t="n"/>
      <c r="AD143" s="124" t="n"/>
      <c r="AE143" s="124" t="n"/>
      <c r="AF143" s="124" t="n"/>
      <c r="AG143" s="124" t="n"/>
      <c r="AH143" s="124" t="n"/>
      <c r="AI143" s="124" t="n"/>
      <c r="AJ143" s="124" t="n"/>
      <c r="AK143" s="124" t="n">
        <v>3473150.85</v>
      </c>
      <c r="AL143" s="124" t="n"/>
      <c r="AM143" s="124" t="n"/>
      <c r="AN143" s="124" t="n"/>
      <c r="AO143" s="124" t="n"/>
      <c r="AP143" s="124" t="n"/>
      <c r="AQ143" s="124" t="n"/>
      <c r="AR143" s="128" t="n">
        <f aca="false" ca="false" dt2D="false" dtr="false" t="normal">COUNTIF(AC143:AN143, "&gt;0")</f>
        <v>1</v>
      </c>
      <c r="AS143" s="128" t="n">
        <f aca="false" ca="false" dt2D="false" dtr="false" t="normal">COUNTIF(AO143:AQ143, "&gt;0")</f>
        <v>0</v>
      </c>
      <c r="AT143" s="128" t="n">
        <f aca="false" ca="false" dt2D="false" dtr="false" t="normal">+AR143+AS143</f>
        <v>1</v>
      </c>
      <c r="AZ143" s="66" t="n"/>
    </row>
    <row customHeight="true" ht="12.75" outlineLevel="0" r="144">
      <c r="A144" s="115" t="n">
        <f aca="false" ca="false" dt2D="false" dtr="false" t="normal">A143+1</f>
        <v>20</v>
      </c>
      <c r="B144" s="115" t="n">
        <f aca="false" ca="false" dt2D="false" dtr="false" t="normal">B143+1</f>
        <v>20</v>
      </c>
      <c r="C144" s="116" t="s">
        <v>66</v>
      </c>
      <c r="D144" s="115" t="s">
        <v>412</v>
      </c>
      <c r="E144" s="117" t="s">
        <v>137</v>
      </c>
      <c r="F144" s="118" t="s">
        <v>62</v>
      </c>
      <c r="G144" s="118" t="n">
        <v>5</v>
      </c>
      <c r="H144" s="118" t="n">
        <v>6</v>
      </c>
      <c r="I144" s="119" t="n">
        <v>4596.4</v>
      </c>
      <c r="J144" s="119" t="n">
        <v>4596.4</v>
      </c>
      <c r="K144" s="119" t="n">
        <v>0</v>
      </c>
      <c r="L144" s="117" t="n">
        <v>197</v>
      </c>
      <c r="M144" s="120" t="n">
        <f aca="false" ca="false" dt2D="false" dtr="false" t="normal">SUM(N144:S144)</f>
        <v>12731289.02</v>
      </c>
      <c r="N144" s="120" t="n"/>
      <c r="O144" s="120" t="n"/>
      <c r="P144" s="120" t="n"/>
      <c r="Q144" s="120" t="n">
        <v>701042.93</v>
      </c>
      <c r="R144" s="120" t="n">
        <v>12030246.09</v>
      </c>
      <c r="S144" s="120" t="n"/>
      <c r="T144" s="120" t="n">
        <f aca="false" ca="false" dt2D="false" dtr="false" t="normal">$M144/($J144+$K144)</f>
        <v>2769.8392263510573</v>
      </c>
      <c r="U144" s="120" t="n">
        <f aca="false" ca="false" dt2D="false" dtr="false" t="normal">$M144/($J144+$K144)</f>
        <v>2769.8392263510573</v>
      </c>
      <c r="V144" s="118" t="n">
        <v>2025</v>
      </c>
      <c r="W144" s="118" t="n"/>
      <c r="X144" s="121" t="n">
        <f aca="false" ca="false" dt2D="false" dtr="false" t="normal">AA144-R144</f>
        <v>7207432.199999999</v>
      </c>
      <c r="Y144" s="127" t="n">
        <v>0</v>
      </c>
      <c r="Z144" s="127" t="n">
        <f aca="false" ca="false" dt2D="false" dtr="false" t="normal">+(J144*12.71+K144*25.41)*12</f>
        <v>701042.928</v>
      </c>
      <c r="AA144" s="127" t="n">
        <f aca="false" ca="false" dt2D="false" dtr="false" t="normal">+(J144*12.71+K144*25.41)*12*30-'[5]Лист1'!$AQ$318</f>
        <v>19237678.29</v>
      </c>
      <c r="AB144" s="124" t="n">
        <f aca="false" ca="true" dt2D="false" dtr="false" t="normal">SUBTOTAL(9, AC144:AQ144)</f>
        <v>12731289.020000001</v>
      </c>
      <c r="AC144" s="124" t="n">
        <v>12430573.47</v>
      </c>
      <c r="AD144" s="124" t="n"/>
      <c r="AE144" s="124" t="n">
        <v>0</v>
      </c>
      <c r="AF144" s="124" t="n"/>
      <c r="AG144" s="124" t="n"/>
      <c r="AH144" s="124" t="n"/>
      <c r="AI144" s="124" t="n"/>
      <c r="AJ144" s="124" t="n"/>
      <c r="AK144" s="124" t="n"/>
      <c r="AL144" s="124" t="n"/>
      <c r="AM144" s="124" t="n"/>
      <c r="AN144" s="124" t="n"/>
      <c r="AO144" s="124" t="n">
        <v>276715.55</v>
      </c>
      <c r="AP144" s="124" t="n">
        <v>24000</v>
      </c>
      <c r="AQ144" s="124" t="n"/>
      <c r="AR144" s="128" t="n">
        <f aca="false" ca="false" dt2D="false" dtr="false" t="normal">COUNTIF(AC144:AN144, "&gt;0")</f>
        <v>1</v>
      </c>
      <c r="AS144" s="128" t="n">
        <f aca="false" ca="false" dt2D="false" dtr="false" t="normal">COUNTIF(AO144:AQ144, "&gt;0")</f>
        <v>2</v>
      </c>
      <c r="AT144" s="128" t="n">
        <f aca="false" ca="false" dt2D="false" dtr="false" t="normal">+AR144+AS144</f>
        <v>3</v>
      </c>
      <c r="AZ144" s="66" t="n"/>
    </row>
    <row customHeight="true" ht="12.75" outlineLevel="0" r="145">
      <c r="A145" s="115" t="n">
        <f aca="false" ca="false" dt2D="false" dtr="false" t="normal">A144+1</f>
        <v>21</v>
      </c>
      <c r="B145" s="115" t="n">
        <f aca="false" ca="false" dt2D="false" dtr="false" t="normal">B144+1</f>
        <v>21</v>
      </c>
      <c r="C145" s="116" t="s">
        <v>66</v>
      </c>
      <c r="D145" s="115" t="s">
        <v>414</v>
      </c>
      <c r="E145" s="117" t="s">
        <v>83</v>
      </c>
      <c r="F145" s="118" t="s">
        <v>62</v>
      </c>
      <c r="G145" s="118" t="n">
        <v>5</v>
      </c>
      <c r="H145" s="118" t="n">
        <v>6</v>
      </c>
      <c r="I145" s="119" t="n">
        <v>4518.9</v>
      </c>
      <c r="J145" s="119" t="n">
        <v>4518.9</v>
      </c>
      <c r="K145" s="119" t="n">
        <v>0</v>
      </c>
      <c r="L145" s="117" t="n">
        <v>189</v>
      </c>
      <c r="M145" s="120" t="n">
        <f aca="false" ca="false" dt2D="false" dtr="false" t="normal">SUM(N145:S145)</f>
        <v>8744427.28</v>
      </c>
      <c r="N145" s="120" t="n"/>
      <c r="O145" s="120" t="n"/>
      <c r="P145" s="120" t="n"/>
      <c r="Q145" s="120" t="n">
        <v>415391.44</v>
      </c>
      <c r="R145" s="120" t="n">
        <v>8329035.84</v>
      </c>
      <c r="S145" s="120" t="n"/>
      <c r="T145" s="120" t="n">
        <f aca="false" ca="false" dt2D="false" dtr="false" t="normal">$M145/($J145+$K145)</f>
        <v>1935.0787315497134</v>
      </c>
      <c r="U145" s="120" t="n">
        <f aca="false" ca="false" dt2D="false" dtr="false" t="normal">$M145/($J145+$K145)</f>
        <v>1935.0787315497134</v>
      </c>
      <c r="V145" s="118" t="n">
        <v>2025</v>
      </c>
      <c r="W145" s="118" t="n"/>
      <c r="X145" s="121" t="n">
        <f aca="false" ca="false" dt2D="false" dtr="false" t="normal">AA145-R145</f>
        <v>10872274.989999998</v>
      </c>
      <c r="Y145" s="127" t="n">
        <v>0</v>
      </c>
      <c r="Z145" s="127" t="n">
        <f aca="false" ca="false" dt2D="false" dtr="false" t="normal">+(J145*12.71+K145*25.41)*12</f>
        <v>689222.628</v>
      </c>
      <c r="AA145" s="127" t="n">
        <f aca="false" ca="false" dt2D="false" dtr="false" t="normal">+(J145*12.71+K145*25.41)*12*30-'[5]Лист1'!$AQ$321</f>
        <v>19201310.83</v>
      </c>
      <c r="AB145" s="124" t="n">
        <f aca="false" ca="false" dt2D="false" dtr="false" t="normal">SUM(AC145:AQ145)</f>
        <v>8744427.28</v>
      </c>
      <c r="AC145" s="124" t="n"/>
      <c r="AD145" s="124" t="n"/>
      <c r="AE145" s="124" t="n"/>
      <c r="AF145" s="124" t="n"/>
      <c r="AG145" s="124" t="n"/>
      <c r="AH145" s="124" t="n"/>
      <c r="AI145" s="124" t="n"/>
      <c r="AJ145" s="124" t="n"/>
      <c r="AK145" s="124" t="n"/>
      <c r="AL145" s="124" t="n">
        <v>8744427.28</v>
      </c>
      <c r="AM145" s="124" t="n"/>
      <c r="AN145" s="124" t="n"/>
      <c r="AO145" s="124" t="n"/>
      <c r="AP145" s="124" t="n"/>
      <c r="AQ145" s="124" t="n"/>
      <c r="AR145" s="128" t="n">
        <f aca="false" ca="false" dt2D="false" dtr="false" t="normal">COUNTIF(AC145:AN145, "&gt;0")</f>
        <v>1</v>
      </c>
      <c r="AS145" s="128" t="n">
        <f aca="false" ca="false" dt2D="false" dtr="false" t="normal">COUNTIF(AO145:AQ145, "&gt;0")</f>
        <v>0</v>
      </c>
      <c r="AT145" s="128" t="n">
        <f aca="false" ca="false" dt2D="false" dtr="false" t="normal">+AR145+AS145</f>
        <v>1</v>
      </c>
      <c r="AZ145" s="66" t="n"/>
    </row>
    <row customHeight="true" ht="12.75" outlineLevel="0" r="146">
      <c r="A146" s="115" t="n">
        <f aca="false" ca="false" dt2D="false" dtr="false" t="normal">A145+1</f>
        <v>22</v>
      </c>
      <c r="B146" s="115" t="n">
        <f aca="false" ca="false" dt2D="false" dtr="false" t="normal">B145+1</f>
        <v>22</v>
      </c>
      <c r="C146" s="116" t="s">
        <v>66</v>
      </c>
      <c r="D146" s="115" t="s">
        <v>417</v>
      </c>
      <c r="E146" s="117" t="s">
        <v>100</v>
      </c>
      <c r="F146" s="118" t="s">
        <v>62</v>
      </c>
      <c r="G146" s="118" t="n">
        <v>5</v>
      </c>
      <c r="H146" s="118" t="n">
        <v>8</v>
      </c>
      <c r="I146" s="119" t="n">
        <v>6603.4</v>
      </c>
      <c r="J146" s="119" t="n">
        <v>6603.4</v>
      </c>
      <c r="K146" s="119" t="n">
        <v>0</v>
      </c>
      <c r="L146" s="117" t="n">
        <v>290</v>
      </c>
      <c r="M146" s="120" t="n">
        <f aca="false" ca="false" dt2D="false" dtr="false" t="normal">SUM(N146:S146)</f>
        <v>13218393.309999999</v>
      </c>
      <c r="N146" s="120" t="n"/>
      <c r="O146" s="120" t="n"/>
      <c r="P146" s="120" t="n"/>
      <c r="Q146" s="120" t="n">
        <v>938310.28</v>
      </c>
      <c r="R146" s="120" t="n">
        <v>12280083.03</v>
      </c>
      <c r="S146" s="120" t="n"/>
      <c r="T146" s="120" t="n">
        <f aca="false" ca="false" dt2D="false" dtr="false" t="normal">$M146/($J146+$K146)</f>
        <v>2001.7556576914922</v>
      </c>
      <c r="U146" s="120" t="n">
        <f aca="false" ca="false" dt2D="false" dtr="false" t="normal">$M146/($J146+$K146)</f>
        <v>2001.7556576914922</v>
      </c>
      <c r="V146" s="118" t="n">
        <v>2025</v>
      </c>
      <c r="W146" s="118" t="n"/>
      <c r="X146" s="121" t="n">
        <f aca="false" ca="false" dt2D="false" dtr="false" t="normal">AA146-R146</f>
        <v>8882602.180000002</v>
      </c>
      <c r="Y146" s="127" t="n">
        <v>0</v>
      </c>
      <c r="Z146" s="127" t="n">
        <f aca="false" ca="false" dt2D="false" dtr="false" t="normal">+(J146*12.71+K146*25.41)*12</f>
        <v>1007150.5680000001</v>
      </c>
      <c r="AA146" s="127" t="n">
        <f aca="false" ca="false" dt2D="false" dtr="false" t="normal">+(J146*12.71+K146*25.41)*12*30-'[5]Лист1'!$AQ$324</f>
        <v>21162685.21</v>
      </c>
      <c r="AB146" s="124" t="n">
        <f aca="false" ca="false" dt2D="false" dtr="false" t="normal">SUM(AC146:AQ146)</f>
        <v>13194393.31</v>
      </c>
      <c r="AC146" s="124" t="n"/>
      <c r="AD146" s="124" t="n"/>
      <c r="AE146" s="124" t="n"/>
      <c r="AF146" s="124" t="n"/>
      <c r="AG146" s="124" t="n"/>
      <c r="AH146" s="124" t="n"/>
      <c r="AI146" s="124" t="n"/>
      <c r="AJ146" s="124" t="n"/>
      <c r="AK146" s="124" t="n"/>
      <c r="AL146" s="124" t="n">
        <v>12623810.08</v>
      </c>
      <c r="AM146" s="124" t="n"/>
      <c r="AN146" s="124" t="n"/>
      <c r="AO146" s="124" t="n">
        <v>570583.23</v>
      </c>
      <c r="AP146" s="124" t="n"/>
      <c r="AQ146" s="124" t="n"/>
      <c r="AR146" s="128" t="n">
        <f aca="false" ca="false" dt2D="false" dtr="false" t="normal">COUNTIF(AC146:AN146, "&gt;0")</f>
        <v>1</v>
      </c>
      <c r="AS146" s="128" t="n">
        <f aca="false" ca="false" dt2D="false" dtr="false" t="normal">COUNTIF(AO146:AQ146, "&gt;0")</f>
        <v>1</v>
      </c>
      <c r="AT146" s="128" t="n">
        <f aca="false" ca="false" dt2D="false" dtr="false" t="normal">+AR146+AS146</f>
        <v>2</v>
      </c>
      <c r="AZ146" s="66" t="n"/>
    </row>
    <row customHeight="true" ht="12.75" outlineLevel="0" r="147">
      <c r="A147" s="115" t="n">
        <f aca="false" ca="false" dt2D="false" dtr="false" t="normal">A146+1</f>
        <v>23</v>
      </c>
      <c r="B147" s="115" t="n">
        <f aca="false" ca="false" dt2D="false" dtr="false" t="normal">B146+1</f>
        <v>23</v>
      </c>
      <c r="C147" s="116" t="s">
        <v>66</v>
      </c>
      <c r="D147" s="115" t="s">
        <v>420</v>
      </c>
      <c r="E147" s="117" t="s">
        <v>177</v>
      </c>
      <c r="F147" s="118" t="s">
        <v>62</v>
      </c>
      <c r="G147" s="118" t="n">
        <v>5</v>
      </c>
      <c r="H147" s="118" t="n">
        <v>8</v>
      </c>
      <c r="I147" s="119" t="n">
        <v>6611.7</v>
      </c>
      <c r="J147" s="119" t="n">
        <v>6513.5</v>
      </c>
      <c r="K147" s="119" t="n">
        <v>98.1999999999998</v>
      </c>
      <c r="L147" s="117" t="n">
        <v>288</v>
      </c>
      <c r="M147" s="120" t="n">
        <f aca="false" ca="false" dt2D="false" dtr="false" t="normal">SUM(N147:S147)</f>
        <v>13260368.77</v>
      </c>
      <c r="N147" s="120" t="n"/>
      <c r="O147" s="120" t="n"/>
      <c r="P147" s="120" t="n"/>
      <c r="Q147" s="120" t="n">
        <v>1023382.16</v>
      </c>
      <c r="R147" s="120" t="n">
        <v>12236986.61</v>
      </c>
      <c r="S147" s="120" t="n"/>
      <c r="T147" s="120" t="n">
        <f aca="false" ca="false" dt2D="false" dtr="false" t="normal">$M147/($J147+$K147)</f>
        <v>2005.5914167309465</v>
      </c>
      <c r="U147" s="120" t="n">
        <f aca="false" ca="false" dt2D="false" dtr="false" t="normal">$M147/($J147+$K147)</f>
        <v>2005.5914167309465</v>
      </c>
      <c r="V147" s="118" t="n">
        <v>2025</v>
      </c>
      <c r="W147" s="118" t="n"/>
      <c r="X147" s="121" t="n">
        <f aca="false" ca="false" dt2D="false" dtr="false" t="normal">AA147-R147</f>
        <v>9870570.870000005</v>
      </c>
      <c r="Y147" s="127" t="n">
        <v>0</v>
      </c>
      <c r="Z147" s="127" t="n">
        <f aca="false" ca="false" dt2D="false" dtr="false" t="normal">+(J147*12.71+K147*25.41)*12</f>
        <v>1023382.1640000001</v>
      </c>
      <c r="AA147" s="127" t="n">
        <f aca="false" ca="false" dt2D="false" dtr="false" t="normal">+(J147*12.71+K147*25.41)*12*30-'[5]Лист1'!$AQ$326</f>
        <v>22107557.480000004</v>
      </c>
      <c r="AB147" s="124" t="n">
        <f aca="false" ca="false" dt2D="false" dtr="false" t="normal">SUM(AC147:AQ147)</f>
        <v>13260368.77</v>
      </c>
      <c r="AC147" s="124" t="n"/>
      <c r="AD147" s="124" t="n"/>
      <c r="AE147" s="124" t="n"/>
      <c r="AF147" s="124" t="n"/>
      <c r="AG147" s="124" t="n"/>
      <c r="AH147" s="124" t="n"/>
      <c r="AI147" s="124" t="n"/>
      <c r="AJ147" s="124" t="n"/>
      <c r="AK147" s="124" t="n"/>
      <c r="AL147" s="124" t="n">
        <v>12667806.42</v>
      </c>
      <c r="AM147" s="124" t="n"/>
      <c r="AN147" s="124" t="n"/>
      <c r="AO147" s="124" t="n">
        <v>568562.35</v>
      </c>
      <c r="AP147" s="124" t="n">
        <v>24000</v>
      </c>
      <c r="AQ147" s="124" t="n"/>
      <c r="AR147" s="128" t="n">
        <f aca="false" ca="false" dt2D="false" dtr="false" t="normal">COUNTIF(AC147:AN147, "&gt;0")</f>
        <v>1</v>
      </c>
      <c r="AS147" s="128" t="n">
        <f aca="false" ca="false" dt2D="false" dtr="false" t="normal">COUNTIF(AO147:AQ147, "&gt;0")</f>
        <v>2</v>
      </c>
      <c r="AT147" s="128" t="n">
        <f aca="false" ca="false" dt2D="false" dtr="false" t="normal">+AR147+AS147</f>
        <v>3</v>
      </c>
      <c r="AZ147" s="66" t="n"/>
    </row>
    <row customHeight="true" ht="12.75" outlineLevel="0" r="148">
      <c r="A148" s="115" t="n">
        <f aca="false" ca="false" dt2D="false" dtr="false" t="normal">A147+1</f>
        <v>24</v>
      </c>
      <c r="B148" s="115" t="n">
        <f aca="false" ca="false" dt2D="false" dtr="false" t="normal">B147+1</f>
        <v>24</v>
      </c>
      <c r="C148" s="116" t="s">
        <v>66</v>
      </c>
      <c r="D148" s="115" t="s">
        <v>422</v>
      </c>
      <c r="E148" s="117" t="s">
        <v>389</v>
      </c>
      <c r="F148" s="118" t="s">
        <v>62</v>
      </c>
      <c r="G148" s="118" t="n">
        <v>5</v>
      </c>
      <c r="H148" s="118" t="n">
        <v>6</v>
      </c>
      <c r="I148" s="119" t="n">
        <v>4647.5</v>
      </c>
      <c r="J148" s="119" t="n">
        <v>4647.5</v>
      </c>
      <c r="K148" s="119" t="n">
        <v>0</v>
      </c>
      <c r="L148" s="117" t="n">
        <v>188</v>
      </c>
      <c r="M148" s="120" t="n">
        <f aca="false" ca="false" dt2D="false" dtr="false" t="normal">SUM(N148:S148)</f>
        <v>22409569.61</v>
      </c>
      <c r="N148" s="120" t="n"/>
      <c r="O148" s="120" t="n"/>
      <c r="P148" s="120" t="n"/>
      <c r="Q148" s="120" t="n">
        <v>3792794.99</v>
      </c>
      <c r="R148" s="120" t="n">
        <v>18616774.62</v>
      </c>
      <c r="S148" s="120" t="n"/>
      <c r="T148" s="120" t="n">
        <f aca="false" ca="false" dt2D="false" dtr="false" t="normal">$M148/($J148+$K148)</f>
        <v>4821.854676707907</v>
      </c>
      <c r="U148" s="120" t="n">
        <f aca="false" ca="false" dt2D="false" dtr="false" t="normal">$M148/($J148+$K148)</f>
        <v>4821.854676707907</v>
      </c>
      <c r="V148" s="118" t="n">
        <v>2025</v>
      </c>
      <c r="W148" s="118" t="n"/>
      <c r="X148" s="121" t="n">
        <f aca="false" ca="false" dt2D="false" dtr="false" t="normal">AA148-R148</f>
        <v>2648326.3800000027</v>
      </c>
      <c r="Y148" s="127" t="n">
        <v>3083958.29</v>
      </c>
      <c r="Z148" s="127" t="n">
        <f aca="false" ca="false" dt2D="false" dtr="false" t="normal">+(J148*12.71+K148*25.41)*12</f>
        <v>708836.7000000001</v>
      </c>
      <c r="AA148" s="127" t="n">
        <f aca="false" ca="false" dt2D="false" dtr="false" t="normal">+(J148*12.71+K148*25.41)*12*30</f>
        <v>21265101.000000004</v>
      </c>
      <c r="AB148" s="124" t="n">
        <f aca="false" ca="true" dt2D="false" dtr="false" t="normal">SUBTOTAL(9, AC148:AQ148)</f>
        <v>22409569.61</v>
      </c>
      <c r="AC148" s="124" t="n"/>
      <c r="AD148" s="124" t="n"/>
      <c r="AE148" s="124" t="n"/>
      <c r="AF148" s="124" t="n"/>
      <c r="AG148" s="124" t="n"/>
      <c r="AH148" s="124" t="n"/>
      <c r="AI148" s="124" t="n"/>
      <c r="AJ148" s="124" t="n"/>
      <c r="AK148" s="132" t="n">
        <v>22107301.62</v>
      </c>
      <c r="AL148" s="124" t="n"/>
      <c r="AM148" s="124" t="n"/>
      <c r="AN148" s="124" t="n"/>
      <c r="AO148" s="124" t="n">
        <v>278267.99</v>
      </c>
      <c r="AP148" s="124" t="n">
        <v>24000</v>
      </c>
      <c r="AQ148" s="124" t="n"/>
      <c r="AR148" s="128" t="n">
        <f aca="false" ca="false" dt2D="false" dtr="false" t="normal">COUNTIF(AC148:AN148, "&gt;0")</f>
        <v>1</v>
      </c>
      <c r="AS148" s="128" t="n">
        <f aca="false" ca="false" dt2D="false" dtr="false" t="normal">COUNTIF(AO148:AQ148, "&gt;0")</f>
        <v>2</v>
      </c>
      <c r="AT148" s="128" t="n">
        <f aca="false" ca="false" dt2D="false" dtr="false" t="normal">+AR148+AS148</f>
        <v>3</v>
      </c>
      <c r="AZ148" s="66" t="n"/>
    </row>
    <row customHeight="true" ht="12.75" outlineLevel="0" r="149">
      <c r="A149" s="115" t="n">
        <f aca="false" ca="false" dt2D="false" dtr="false" t="normal">A148+1</f>
        <v>25</v>
      </c>
      <c r="B149" s="115" t="n">
        <f aca="false" ca="false" dt2D="false" dtr="false" t="normal">B148+1</f>
        <v>25</v>
      </c>
      <c r="C149" s="116" t="s">
        <v>66</v>
      </c>
      <c r="D149" s="115" t="s">
        <v>425</v>
      </c>
      <c r="E149" s="117" t="s">
        <v>133</v>
      </c>
      <c r="F149" s="118" t="s">
        <v>62</v>
      </c>
      <c r="G149" s="118" t="n">
        <v>5</v>
      </c>
      <c r="H149" s="118" t="n">
        <v>8</v>
      </c>
      <c r="I149" s="119" t="n">
        <v>6413.25</v>
      </c>
      <c r="J149" s="119" t="n">
        <v>6413.25</v>
      </c>
      <c r="K149" s="119" t="n">
        <v>0</v>
      </c>
      <c r="L149" s="117" t="n">
        <v>267</v>
      </c>
      <c r="M149" s="120" t="n">
        <f aca="false" ca="false" dt2D="false" dtr="false" t="normal">SUM(N149:S149)</f>
        <v>30326084.86</v>
      </c>
      <c r="N149" s="120" t="n"/>
      <c r="O149" s="120" t="n"/>
      <c r="P149" s="120" t="n"/>
      <c r="Q149" s="120" t="n">
        <v>6091640.76</v>
      </c>
      <c r="R149" s="120" t="n">
        <v>24234444.1</v>
      </c>
      <c r="S149" s="120" t="n"/>
      <c r="T149" s="120" t="n">
        <f aca="false" ca="false" dt2D="false" dtr="false" t="normal">$M149/($J149+$K149)</f>
        <v>4728.660953494717</v>
      </c>
      <c r="U149" s="120" t="n">
        <f aca="false" ca="false" dt2D="false" dtr="false" t="normal">$M149/($J149+$K149)</f>
        <v>4728.660953494717</v>
      </c>
      <c r="V149" s="118" t="n">
        <v>2025</v>
      </c>
      <c r="W149" s="118" t="n"/>
      <c r="X149" s="121" t="n">
        <f aca="false" ca="false" dt2D="false" dtr="false" t="normal">AA149-R149</f>
        <v>5110022.599999998</v>
      </c>
      <c r="Y149" s="127" t="n">
        <v>5113491.87</v>
      </c>
      <c r="Z149" s="127" t="n">
        <f aca="false" ca="false" dt2D="false" dtr="false" t="normal">+(J149*12.71+K149*25.41)*12</f>
        <v>978148.89</v>
      </c>
      <c r="AA149" s="127" t="n">
        <f aca="false" ca="false" dt2D="false" dtr="false" t="normal">+(J149*12.71+K149*25.41)*12*30</f>
        <v>29344466.7</v>
      </c>
      <c r="AB149" s="124" t="n">
        <f aca="false" ca="false" dt2D="false" dtr="false" t="normal">SUM(AC149:AQ149)</f>
        <v>30326084.86</v>
      </c>
      <c r="AC149" s="124" t="n"/>
      <c r="AD149" s="124" t="n"/>
      <c r="AE149" s="124" t="n"/>
      <c r="AF149" s="124" t="n"/>
      <c r="AG149" s="124" t="n"/>
      <c r="AH149" s="124" t="n"/>
      <c r="AI149" s="124" t="n"/>
      <c r="AJ149" s="124" t="n"/>
      <c r="AK149" s="124" t="n">
        <v>29943006.87</v>
      </c>
      <c r="AL149" s="124" t="n"/>
      <c r="AM149" s="124" t="n"/>
      <c r="AN149" s="124" t="n"/>
      <c r="AO149" s="124" t="n">
        <v>359077.99</v>
      </c>
      <c r="AP149" s="124" t="n">
        <v>24000</v>
      </c>
      <c r="AQ149" s="124" t="n"/>
      <c r="AR149" s="128" t="n">
        <f aca="false" ca="false" dt2D="false" dtr="false" t="normal">COUNTIF(AC149:AN149, "&gt;0")</f>
        <v>1</v>
      </c>
      <c r="AS149" s="128" t="n">
        <f aca="false" ca="false" dt2D="false" dtr="false" t="normal">COUNTIF(AO149:AQ149, "&gt;0")</f>
        <v>2</v>
      </c>
      <c r="AT149" s="128" t="n">
        <f aca="false" ca="false" dt2D="false" dtr="false" t="normal">+AR149+AS149</f>
        <v>3</v>
      </c>
      <c r="AZ149" s="66" t="n"/>
    </row>
    <row customHeight="true" ht="12.75" outlineLevel="0" r="150">
      <c r="A150" s="115" t="n">
        <f aca="false" ca="false" dt2D="false" dtr="false" t="normal">A149+1</f>
        <v>26</v>
      </c>
      <c r="B150" s="115" t="n">
        <f aca="false" ca="false" dt2D="false" dtr="false" t="normal">B149+1</f>
        <v>26</v>
      </c>
      <c r="C150" s="116" t="s">
        <v>66</v>
      </c>
      <c r="D150" s="115" t="s">
        <v>428</v>
      </c>
      <c r="E150" s="117" t="s">
        <v>133</v>
      </c>
      <c r="F150" s="118" t="s">
        <v>62</v>
      </c>
      <c r="G150" s="118" t="n">
        <v>5</v>
      </c>
      <c r="H150" s="118" t="n">
        <v>3</v>
      </c>
      <c r="I150" s="119" t="n">
        <v>4302.5</v>
      </c>
      <c r="J150" s="119" t="n">
        <v>4302.5</v>
      </c>
      <c r="K150" s="119" t="n">
        <v>0</v>
      </c>
      <c r="L150" s="117" t="n">
        <v>170</v>
      </c>
      <c r="M150" s="120" t="n">
        <f aca="false" ca="false" dt2D="false" dtr="false" t="normal">SUM(N150:S150)</f>
        <v>20773515.95</v>
      </c>
      <c r="N150" s="120" t="n"/>
      <c r="O150" s="120" t="n"/>
      <c r="P150" s="120" t="n"/>
      <c r="Q150" s="120" t="n">
        <v>4181278.47</v>
      </c>
      <c r="R150" s="120" t="n">
        <v>16592237.48</v>
      </c>
      <c r="S150" s="120" t="n"/>
      <c r="T150" s="120" t="n">
        <f aca="false" ca="false" dt2D="false" dtr="false" t="normal">$M150/($J150+$K150)</f>
        <v>4828.243102847182</v>
      </c>
      <c r="U150" s="120" t="n">
        <f aca="false" ca="false" dt2D="false" dtr="false" t="normal">$M150/($J150+$K150)</f>
        <v>4828.243102847182</v>
      </c>
      <c r="V150" s="118" t="n">
        <v>2025</v>
      </c>
      <c r="W150" s="118" t="n"/>
      <c r="X150" s="121" t="n">
        <f aca="false" ca="false" dt2D="false" dtr="false" t="normal">AA150-R150</f>
        <v>3094281.5199999996</v>
      </c>
      <c r="Y150" s="127" t="n">
        <v>3525061.17</v>
      </c>
      <c r="Z150" s="127" t="n">
        <f aca="false" ca="false" dt2D="false" dtr="false" t="normal">+(J150*12.71+K150*25.41)*12</f>
        <v>656217.3</v>
      </c>
      <c r="AA150" s="127" t="n">
        <f aca="false" ca="false" dt2D="false" dtr="false" t="normal">+(J150*12.71+K150*25.41)*12*30</f>
        <v>19686519</v>
      </c>
      <c r="AB150" s="124" t="n">
        <f aca="false" ca="false" dt2D="false" dtr="false" t="normal">SUM(AC150:AQ150)</f>
        <v>20773515.95</v>
      </c>
      <c r="AC150" s="124" t="n"/>
      <c r="AD150" s="124" t="n"/>
      <c r="AE150" s="124" t="n"/>
      <c r="AF150" s="124" t="n"/>
      <c r="AG150" s="124" t="n"/>
      <c r="AH150" s="124" t="n"/>
      <c r="AI150" s="124" t="n"/>
      <c r="AJ150" s="124" t="n"/>
      <c r="AK150" s="124" t="n">
        <v>20773515.95</v>
      </c>
      <c r="AL150" s="124" t="n"/>
      <c r="AM150" s="124" t="n"/>
      <c r="AN150" s="124" t="n"/>
      <c r="AO150" s="124" t="n"/>
      <c r="AP150" s="124" t="n"/>
      <c r="AQ150" s="124" t="n"/>
      <c r="AR150" s="128" t="n">
        <f aca="false" ca="false" dt2D="false" dtr="false" t="normal">COUNTIF(AC150:AN150, "&gt;0")</f>
        <v>1</v>
      </c>
      <c r="AS150" s="128" t="n">
        <f aca="false" ca="false" dt2D="false" dtr="false" t="normal">COUNTIF(AO150:AQ150, "&gt;0")</f>
        <v>0</v>
      </c>
      <c r="AT150" s="128" t="n">
        <f aca="false" ca="false" dt2D="false" dtr="false" t="normal">+AR150+AS150</f>
        <v>1</v>
      </c>
      <c r="AZ150" s="66" t="n"/>
    </row>
    <row customHeight="true" ht="12.75" outlineLevel="0" r="151">
      <c r="A151" s="115" t="n">
        <f aca="false" ca="false" dt2D="false" dtr="false" t="normal">A150+1</f>
        <v>27</v>
      </c>
      <c r="B151" s="115" t="n">
        <f aca="false" ca="false" dt2D="false" dtr="false" t="normal">B150+1</f>
        <v>27</v>
      </c>
      <c r="C151" s="116" t="s">
        <v>66</v>
      </c>
      <c r="D151" s="115" t="s">
        <v>431</v>
      </c>
      <c r="E151" s="117" t="s">
        <v>83</v>
      </c>
      <c r="F151" s="118" t="s">
        <v>62</v>
      </c>
      <c r="G151" s="118" t="n">
        <v>9</v>
      </c>
      <c r="H151" s="118" t="n">
        <v>2</v>
      </c>
      <c r="I151" s="119" t="n">
        <v>5733.2</v>
      </c>
      <c r="J151" s="119" t="n">
        <v>5606</v>
      </c>
      <c r="K151" s="119" t="n">
        <v>127.2</v>
      </c>
      <c r="L151" s="117" t="n">
        <v>222</v>
      </c>
      <c r="M151" s="120" t="n">
        <f aca="false" ca="false" dt2D="false" dtr="false" t="normal">SUM(N151:S151)</f>
        <v>4828023.54</v>
      </c>
      <c r="N151" s="120" t="n"/>
      <c r="O151" s="120" t="n"/>
      <c r="P151" s="120" t="n"/>
      <c r="Q151" s="120" t="n">
        <v>1179909.65</v>
      </c>
      <c r="R151" s="120" t="n">
        <v>3648113.89</v>
      </c>
      <c r="S151" s="120" t="n"/>
      <c r="T151" s="120" t="n">
        <f aca="false" ca="false" dt2D="false" dtr="false" t="normal">$M151/($J151+$K151)</f>
        <v>842.1167131793763</v>
      </c>
      <c r="U151" s="120" t="n">
        <f aca="false" ca="false" dt2D="false" dtr="false" t="normal">$M151/($J151+$K151)</f>
        <v>842.1167131793763</v>
      </c>
      <c r="V151" s="118" t="n">
        <v>2025</v>
      </c>
      <c r="W151" s="118" t="n"/>
      <c r="X151" s="121" t="n">
        <f aca="false" ca="false" dt2D="false" dtr="false" t="normal">AA151-R151</f>
        <v>24658638.589999996</v>
      </c>
      <c r="Y151" s="127" t="n">
        <v>0</v>
      </c>
      <c r="Z151" s="127" t="n">
        <f aca="false" ca="false" dt2D="false" dtr="false" t="normal">+(J151*16.89+K151*28.62)*12</f>
        <v>1179909.648</v>
      </c>
      <c r="AA151" s="127" t="n">
        <f aca="false" ca="false" dt2D="false" dtr="false" t="normal">+(J151*16.89+K151*28.62)*12*30-'[5]Лист1'!$AQ$372</f>
        <v>28306752.479999997</v>
      </c>
      <c r="AB151" s="124" t="n">
        <f aca="false" ca="false" dt2D="false" dtr="false" t="normal">SUM(AC151:AQ151)</f>
        <v>4828023.54</v>
      </c>
      <c r="AC151" s="124" t="n"/>
      <c r="AD151" s="124" t="n"/>
      <c r="AE151" s="124" t="n">
        <v>4828023.54</v>
      </c>
      <c r="AF151" s="124" t="n"/>
      <c r="AG151" s="124" t="n"/>
      <c r="AH151" s="124" t="n"/>
      <c r="AI151" s="124" t="n"/>
      <c r="AJ151" s="124" t="n"/>
      <c r="AK151" s="124" t="n"/>
      <c r="AL151" s="124" t="n"/>
      <c r="AM151" s="124" t="n"/>
      <c r="AN151" s="124" t="n"/>
      <c r="AO151" s="124" t="n"/>
      <c r="AP151" s="124" t="n"/>
      <c r="AQ151" s="124" t="n"/>
      <c r="AR151" s="128" t="n">
        <f aca="false" ca="false" dt2D="false" dtr="false" t="normal">COUNTIF(AC151:AN151, "&gt;0")</f>
        <v>1</v>
      </c>
      <c r="AS151" s="128" t="n">
        <f aca="false" ca="false" dt2D="false" dtr="false" t="normal">COUNTIF(AO151:AQ151, "&gt;0")</f>
        <v>0</v>
      </c>
      <c r="AT151" s="128" t="n">
        <f aca="false" ca="false" dt2D="false" dtr="false" t="normal">+AR151+AS151</f>
        <v>1</v>
      </c>
      <c r="AZ151" s="66" t="n"/>
    </row>
    <row customHeight="true" ht="12.75" outlineLevel="0" r="152">
      <c r="A152" s="115" t="n">
        <f aca="false" ca="false" dt2D="false" dtr="false" t="normal">A151+1</f>
        <v>28</v>
      </c>
      <c r="B152" s="115" t="n">
        <f aca="false" ca="false" dt2D="false" dtr="false" t="normal">B151+1</f>
        <v>28</v>
      </c>
      <c r="C152" s="116" t="s">
        <v>147</v>
      </c>
      <c r="D152" s="115" t="s">
        <v>433</v>
      </c>
      <c r="E152" s="117" t="s">
        <v>137</v>
      </c>
      <c r="F152" s="118" t="s">
        <v>62</v>
      </c>
      <c r="G152" s="118" t="n">
        <v>2</v>
      </c>
      <c r="H152" s="118" t="n">
        <v>3</v>
      </c>
      <c r="I152" s="119" t="n">
        <v>901.9</v>
      </c>
      <c r="J152" s="119" t="n">
        <v>901.9</v>
      </c>
      <c r="K152" s="119" t="n">
        <v>0</v>
      </c>
      <c r="L152" s="117" t="n">
        <v>60</v>
      </c>
      <c r="M152" s="120" t="n">
        <f aca="false" ca="false" dt2D="false" dtr="false" t="normal">SUM(N152:S152)</f>
        <v>3287894.0999999996</v>
      </c>
      <c r="N152" s="120" t="n"/>
      <c r="O152" s="120" t="n"/>
      <c r="P152" s="120" t="n"/>
      <c r="Q152" s="120" t="n">
        <v>648230.84</v>
      </c>
      <c r="R152" s="120" t="n">
        <v>2639663.26</v>
      </c>
      <c r="S152" s="120" t="n"/>
      <c r="T152" s="120" t="n">
        <f aca="false" ca="false" dt2D="false" dtr="false" t="normal">$M152/($J152+$K152)</f>
        <v>3645.519569797095</v>
      </c>
      <c r="U152" s="120" t="n">
        <f aca="false" ca="false" dt2D="false" dtr="false" t="normal">$M152/($J152+$K152)</f>
        <v>3645.519569797095</v>
      </c>
      <c r="V152" s="118" t="n">
        <v>2025</v>
      </c>
      <c r="W152" s="118" t="n"/>
      <c r="X152" s="121" t="n">
        <f aca="false" ca="false" dt2D="false" dtr="false" t="normal">AA152-R152</f>
        <v>1487070.3800000004</v>
      </c>
      <c r="Y152" s="127" t="n">
        <v>510673.05</v>
      </c>
      <c r="Z152" s="127" t="n">
        <f aca="false" ca="false" dt2D="false" dtr="false" t="normal">+(J152*12.71+K152*25.41)*12</f>
        <v>137557.788</v>
      </c>
      <c r="AA152" s="127" t="n">
        <f aca="false" ca="false" dt2D="false" dtr="false" t="normal">+(J152*12.71+K152*25.41)*12*30</f>
        <v>4126733.64</v>
      </c>
      <c r="AB152" s="124" t="n">
        <f aca="false" ca="true" dt2D="false" dtr="false" t="normal">SUBTOTAL(9, AC152:AQ152)</f>
        <v>3287894.1</v>
      </c>
      <c r="AC152" s="124" t="n">
        <v>3287894.1</v>
      </c>
      <c r="AD152" s="124" t="n"/>
      <c r="AE152" s="124" t="n"/>
      <c r="AF152" s="124" t="n"/>
      <c r="AG152" s="124" t="n"/>
      <c r="AH152" s="124" t="n"/>
      <c r="AI152" s="124" t="n"/>
      <c r="AJ152" s="124" t="n"/>
      <c r="AK152" s="124" t="n"/>
      <c r="AL152" s="124" t="n"/>
      <c r="AM152" s="124" t="n"/>
      <c r="AN152" s="124" t="n"/>
      <c r="AO152" s="124" t="n"/>
      <c r="AP152" s="124" t="n"/>
      <c r="AQ152" s="124" t="n"/>
      <c r="AR152" s="128" t="n">
        <f aca="false" ca="false" dt2D="false" dtr="false" t="normal">COUNTIF(AC152:AN152, "&gt;0")</f>
        <v>1</v>
      </c>
      <c r="AS152" s="128" t="n">
        <f aca="false" ca="false" dt2D="false" dtr="false" t="normal">COUNTIF(AO152:AQ152, "&gt;0")</f>
        <v>0</v>
      </c>
      <c r="AT152" s="128" t="n">
        <f aca="false" ca="false" dt2D="false" dtr="false" t="normal">+AR152+AS152</f>
        <v>1</v>
      </c>
      <c r="AZ152" s="66" t="n"/>
    </row>
    <row customHeight="true" ht="12.75" outlineLevel="0" r="153">
      <c r="A153" s="115" t="n">
        <f aca="false" ca="false" dt2D="false" dtr="false" t="normal">A152+1</f>
        <v>29</v>
      </c>
      <c r="B153" s="115" t="n">
        <f aca="false" ca="false" dt2D="false" dtr="false" t="normal">B152+1</f>
        <v>29</v>
      </c>
      <c r="C153" s="116" t="s">
        <v>110</v>
      </c>
      <c r="D153" s="115" t="s">
        <v>437</v>
      </c>
      <c r="E153" s="117" t="n">
        <v>1985</v>
      </c>
      <c r="F153" s="118" t="s">
        <v>62</v>
      </c>
      <c r="G153" s="118" t="n">
        <v>5</v>
      </c>
      <c r="H153" s="118" t="n">
        <v>4</v>
      </c>
      <c r="I153" s="119" t="n">
        <v>3419.8</v>
      </c>
      <c r="J153" s="119" t="n">
        <v>2847.6</v>
      </c>
      <c r="K153" s="119" t="n">
        <v>0</v>
      </c>
      <c r="L153" s="117" t="n">
        <v>127</v>
      </c>
      <c r="M153" s="120" t="n">
        <f aca="false" ca="false" dt2D="false" dtr="false" t="normal">SUM(N153:S153)</f>
        <v>3818168.47</v>
      </c>
      <c r="N153" s="120" t="n"/>
      <c r="O153" s="120" t="n"/>
      <c r="P153" s="120" t="n"/>
      <c r="Q153" s="120" t="n">
        <v>2224484.93</v>
      </c>
      <c r="R153" s="120" t="n">
        <v>1593683.54</v>
      </c>
      <c r="S153" s="120" t="n"/>
      <c r="T153" s="120" t="n">
        <f aca="false" ca="false" dt2D="false" dtr="false" t="normal">$M153/($J153+$K153)</f>
        <v>1340.8373612866976</v>
      </c>
      <c r="U153" s="120" t="n">
        <f aca="false" ca="false" dt2D="false" dtr="false" t="normal">$M153/($J153+$K153)</f>
        <v>1340.8373612866976</v>
      </c>
      <c r="V153" s="118" t="n">
        <v>2025</v>
      </c>
      <c r="W153" s="118" t="n"/>
      <c r="X153" s="121" t="n">
        <f aca="false" ca="false" dt2D="false" dtr="false" t="normal">AA153-R153</f>
        <v>11435795.02</v>
      </c>
      <c r="Y153" s="127" t="n">
        <v>1790168.98</v>
      </c>
      <c r="Z153" s="127" t="n">
        <f aca="false" ca="false" dt2D="false" dtr="false" t="normal">+(J153*12.71+K153*25.41)*12</f>
        <v>434315.952</v>
      </c>
      <c r="AA153" s="127" t="n">
        <f aca="false" ca="false" dt2D="false" dtr="false" t="normal">+(J153*12.71+K153*25.41)*12*30</f>
        <v>13029478.56</v>
      </c>
      <c r="AB153" s="124" t="n">
        <f aca="false" ca="false" dt2D="false" dtr="false" t="normal">SUM(AC153:AQ153)</f>
        <v>3818168.4699999997</v>
      </c>
      <c r="AC153" s="124" t="n"/>
      <c r="AD153" s="124" t="n"/>
      <c r="AE153" s="124" t="n">
        <v>3740465.82</v>
      </c>
      <c r="AF153" s="124" t="n"/>
      <c r="AG153" s="124" t="n"/>
      <c r="AH153" s="124" t="n"/>
      <c r="AI153" s="124" t="n"/>
      <c r="AJ153" s="124" t="n"/>
      <c r="AK153" s="124" t="n"/>
      <c r="AL153" s="124" t="n"/>
      <c r="AM153" s="124" t="n"/>
      <c r="AN153" s="124" t="n"/>
      <c r="AO153" s="124" t="n">
        <v>53702.65</v>
      </c>
      <c r="AP153" s="124" t="n">
        <v>24000</v>
      </c>
      <c r="AQ153" s="124" t="n"/>
      <c r="AR153" s="128" t="n">
        <f aca="false" ca="false" dt2D="false" dtr="false" t="normal">COUNTIF(AC153:AN153, "&gt;0")</f>
        <v>1</v>
      </c>
      <c r="AS153" s="128" t="n">
        <f aca="false" ca="false" dt2D="false" dtr="false" t="normal">COUNTIF(AO153:AQ153, "&gt;0")</f>
        <v>2</v>
      </c>
      <c r="AT153" s="128" t="n">
        <f aca="false" ca="false" dt2D="false" dtr="false" t="normal">+AR153+AS153</f>
        <v>3</v>
      </c>
      <c r="AZ153" s="66" t="n"/>
    </row>
    <row customHeight="true" ht="12.75" outlineLevel="0" r="154">
      <c r="A154" s="115" t="n">
        <f aca="false" ca="false" dt2D="false" dtr="false" t="normal">A153+1</f>
        <v>30</v>
      </c>
      <c r="B154" s="115" t="n">
        <f aca="false" ca="false" dt2D="false" dtr="false" t="normal">B153+1</f>
        <v>30</v>
      </c>
      <c r="C154" s="116" t="s">
        <v>147</v>
      </c>
      <c r="D154" s="115" t="s">
        <v>441</v>
      </c>
      <c r="E154" s="117" t="s">
        <v>70</v>
      </c>
      <c r="F154" s="118" t="s">
        <v>62</v>
      </c>
      <c r="G154" s="118" t="n">
        <v>4</v>
      </c>
      <c r="H154" s="118" t="n">
        <v>4</v>
      </c>
      <c r="I154" s="119" t="n">
        <v>3437.1</v>
      </c>
      <c r="J154" s="119" t="n">
        <v>3437.1</v>
      </c>
      <c r="K154" s="119" t="n">
        <v>0</v>
      </c>
      <c r="L154" s="117" t="n">
        <v>147</v>
      </c>
      <c r="M154" s="120" t="n">
        <f aca="false" ca="false" dt2D="false" dtr="false" t="normal">SUM(N154:S154)</f>
        <v>13931112.530000001</v>
      </c>
      <c r="N154" s="120" t="n"/>
      <c r="O154" s="120" t="n"/>
      <c r="P154" s="120" t="n"/>
      <c r="Q154" s="120" t="n">
        <v>2646911.38</v>
      </c>
      <c r="R154" s="120" t="n">
        <v>11284201.15</v>
      </c>
      <c r="S154" s="120" t="n"/>
      <c r="T154" s="120" t="n">
        <f aca="false" ca="false" dt2D="false" dtr="false" t="normal">$M154/($J154+$K154)</f>
        <v>4053.1589217654423</v>
      </c>
      <c r="U154" s="120" t="n">
        <f aca="false" ca="false" dt2D="false" dtr="false" t="normal">$M154/($J154+$K154)</f>
        <v>4053.1589217654423</v>
      </c>
      <c r="V154" s="118" t="n">
        <v>2025</v>
      </c>
      <c r="W154" s="118" t="n"/>
      <c r="X154" s="121" t="n">
        <f aca="false" ca="false" dt2D="false" dtr="false" t="normal">AA154-R154</f>
        <v>4776679.729999999</v>
      </c>
      <c r="Y154" s="127" t="n">
        <v>2444347.3</v>
      </c>
      <c r="Z154" s="127" t="n">
        <f aca="false" ca="false" dt2D="false" dtr="false" t="normal">+(J154*12.98+K154*25.97)*12</f>
        <v>535362.696</v>
      </c>
      <c r="AA154" s="127" t="n">
        <f aca="false" ca="false" dt2D="false" dtr="false" t="normal">+(J154*12.98+K154*25.97)*12*30</f>
        <v>16060880.879999999</v>
      </c>
      <c r="AB154" s="124" t="n">
        <f aca="false" ca="true" dt2D="false" dtr="false" t="normal">SUBTOTAL(9, AC154:AQ154)</f>
        <v>13931112.530000001</v>
      </c>
      <c r="AC154" s="124" t="n">
        <v>9759262.96</v>
      </c>
      <c r="AD154" s="124" t="n"/>
      <c r="AE154" s="124" t="n">
        <v>4171849.57</v>
      </c>
      <c r="AF154" s="124" t="n"/>
      <c r="AG154" s="132" t="n"/>
      <c r="AH154" s="124" t="n"/>
      <c r="AI154" s="124" t="n"/>
      <c r="AJ154" s="124" t="n"/>
      <c r="AK154" s="124" t="n"/>
      <c r="AL154" s="124" t="n"/>
      <c r="AM154" s="124" t="n"/>
      <c r="AN154" s="124" t="n"/>
      <c r="AO154" s="124" t="n"/>
      <c r="AP154" s="124" t="n"/>
      <c r="AQ154" s="124" t="n"/>
      <c r="AR154" s="128" t="n">
        <f aca="false" ca="false" dt2D="false" dtr="false" t="normal">COUNTIF(AC154:AN154, "&gt;0")</f>
        <v>2</v>
      </c>
      <c r="AS154" s="128" t="n">
        <f aca="false" ca="false" dt2D="false" dtr="false" t="normal">COUNTIF(AO154:AQ154, "&gt;0")</f>
        <v>0</v>
      </c>
      <c r="AT154" s="128" t="n">
        <f aca="false" ca="false" dt2D="false" dtr="false" t="normal">+AR154+AS154</f>
        <v>2</v>
      </c>
      <c r="AZ154" s="66" t="n"/>
    </row>
    <row customHeight="true" ht="12.75" outlineLevel="0" r="155">
      <c r="A155" s="115" t="n">
        <f aca="false" ca="false" dt2D="false" dtr="false" t="normal">A154+1</f>
        <v>31</v>
      </c>
      <c r="B155" s="115" t="n">
        <f aca="false" ca="false" dt2D="false" dtr="false" t="normal">B154+1</f>
        <v>31</v>
      </c>
      <c r="C155" s="116" t="s">
        <v>147</v>
      </c>
      <c r="D155" s="115" t="s">
        <v>443</v>
      </c>
      <c r="E155" s="117" t="s">
        <v>128</v>
      </c>
      <c r="F155" s="118" t="s">
        <v>62</v>
      </c>
      <c r="G155" s="118" t="n">
        <v>5</v>
      </c>
      <c r="H155" s="118" t="n">
        <v>4</v>
      </c>
      <c r="I155" s="119" t="n">
        <v>4328.9</v>
      </c>
      <c r="J155" s="119" t="n">
        <v>4328.9</v>
      </c>
      <c r="K155" s="119" t="n">
        <v>0</v>
      </c>
      <c r="L155" s="117" t="n">
        <v>159</v>
      </c>
      <c r="M155" s="120" t="n">
        <f aca="false" ca="false" dt2D="false" dtr="false" t="normal">SUM(N155:S155)</f>
        <v>12584001.719999999</v>
      </c>
      <c r="N155" s="120" t="n"/>
      <c r="O155" s="120" t="n"/>
      <c r="P155" s="120" t="n"/>
      <c r="Q155" s="120" t="n">
        <v>674269.46</v>
      </c>
      <c r="R155" s="120" t="n">
        <v>11909732.26</v>
      </c>
      <c r="S155" s="120" t="n"/>
      <c r="T155" s="120" t="n">
        <f aca="false" ca="false" dt2D="false" dtr="false" t="normal">$M155/($J155+$K155)</f>
        <v>2906.974455404375</v>
      </c>
      <c r="U155" s="120" t="n">
        <f aca="false" ca="false" dt2D="false" dtr="false" t="normal">$M155/($J155+$K155)</f>
        <v>2906.974455404375</v>
      </c>
      <c r="V155" s="118" t="n">
        <v>2025</v>
      </c>
      <c r="W155" s="118" t="n"/>
      <c r="X155" s="121" t="n">
        <f aca="false" ca="false" dt2D="false" dtr="false" t="normal">AA155-R155</f>
        <v>850496.459999999</v>
      </c>
      <c r="Y155" s="127" t="n">
        <v>0</v>
      </c>
      <c r="Z155" s="127" t="n">
        <f aca="false" ca="false" dt2D="false" dtr="false" t="normal">+(J155*12.98+K155*25.97)*12</f>
        <v>674269.4639999999</v>
      </c>
      <c r="AA155" s="127" t="n">
        <f aca="false" ca="false" dt2D="false" dtr="false" t="normal">+(J155*12.98+K155*25.97)*12*30-'[5]Лист1'!$AQ$773</f>
        <v>12760228.719999999</v>
      </c>
      <c r="AB155" s="124" t="n">
        <f aca="false" ca="true" dt2D="false" dtr="false" t="normal">SUBTOTAL(9, AC155:AQ155)</f>
        <v>12584001.72</v>
      </c>
      <c r="AC155" s="124" t="n"/>
      <c r="AD155" s="124" t="n"/>
      <c r="AE155" s="124" t="n"/>
      <c r="AF155" s="124" t="n"/>
      <c r="AG155" s="124" t="n"/>
      <c r="AH155" s="124" t="n"/>
      <c r="AI155" s="124" t="n"/>
      <c r="AJ155" s="124" t="n"/>
      <c r="AK155" s="124" t="n"/>
      <c r="AL155" s="124" t="n"/>
      <c r="AM155" s="124" t="n"/>
      <c r="AN155" s="124" t="n">
        <v>12584001.72</v>
      </c>
      <c r="AO155" s="124" t="n"/>
      <c r="AP155" s="124" t="n"/>
      <c r="AQ155" s="124" t="n"/>
      <c r="AR155" s="128" t="n">
        <f aca="false" ca="false" dt2D="false" dtr="false" t="normal">COUNTIF(AC155:AN155, "&gt;0")</f>
        <v>1</v>
      </c>
      <c r="AS155" s="128" t="n">
        <f aca="false" ca="false" dt2D="false" dtr="false" t="normal">COUNTIF(AO155:AQ155, "&gt;0")</f>
        <v>0</v>
      </c>
      <c r="AT155" s="128" t="n">
        <f aca="false" ca="false" dt2D="false" dtr="false" t="normal">+AR155+AS155</f>
        <v>1</v>
      </c>
      <c r="AZ155" s="66" t="n"/>
    </row>
    <row customHeight="true" ht="12.75" outlineLevel="0" r="156">
      <c r="A156" s="115" t="n">
        <f aca="false" ca="false" dt2D="false" dtr="false" t="normal">A155+1</f>
        <v>32</v>
      </c>
      <c r="B156" s="115" t="n">
        <f aca="false" ca="false" dt2D="false" dtr="false" t="normal">B155+1</f>
        <v>32</v>
      </c>
      <c r="C156" s="116" t="s">
        <v>147</v>
      </c>
      <c r="D156" s="115" t="s">
        <v>446</v>
      </c>
      <c r="E156" s="117" t="s">
        <v>162</v>
      </c>
      <c r="F156" s="118" t="s">
        <v>62</v>
      </c>
      <c r="G156" s="118" t="n">
        <v>5</v>
      </c>
      <c r="H156" s="118" t="n">
        <v>4</v>
      </c>
      <c r="I156" s="119" t="n">
        <v>5204.7</v>
      </c>
      <c r="J156" s="119" t="n">
        <v>5021.9</v>
      </c>
      <c r="K156" s="119" t="n">
        <v>182.8</v>
      </c>
      <c r="L156" s="117" t="n">
        <v>208</v>
      </c>
      <c r="M156" s="120" t="n">
        <f aca="false" ca="false" dt2D="false" dtr="false" t="normal">SUM(N156:S156)</f>
        <v>2859193.73</v>
      </c>
      <c r="N156" s="120" t="n"/>
      <c r="O156" s="120" t="n"/>
      <c r="P156" s="120" t="n"/>
      <c r="Q156" s="120" t="n">
        <v>2859193.73</v>
      </c>
      <c r="R156" s="120" t="n">
        <v>0</v>
      </c>
      <c r="S156" s="120" t="n"/>
      <c r="T156" s="120" t="n">
        <f aca="false" ca="false" dt2D="false" dtr="false" t="normal">$M156/($J156+$K156)</f>
        <v>549.3484216189214</v>
      </c>
      <c r="U156" s="120" t="n">
        <f aca="false" ca="false" dt2D="false" dtr="false" t="normal">$M156/($J156+$K156)</f>
        <v>549.3484216189214</v>
      </c>
      <c r="V156" s="118" t="n">
        <v>2025</v>
      </c>
      <c r="W156" s="118" t="n"/>
      <c r="X156" s="121" t="n">
        <f aca="false" ca="false" dt2D="false" dtr="false" t="normal">AA156-R156</f>
        <v>25175368.08</v>
      </c>
      <c r="Y156" s="127" t="n">
        <v>4615885.03</v>
      </c>
      <c r="Z156" s="127" t="n">
        <f aca="false" ca="false" dt2D="false" dtr="false" t="normal">+(J156*12.98+K156*25.97)*12</f>
        <v>839178.936</v>
      </c>
      <c r="AA156" s="127" t="n">
        <f aca="false" ca="false" dt2D="false" dtr="false" t="normal">+(J156*12.98+K156*25.97)*12*30</f>
        <v>25175368.08</v>
      </c>
      <c r="AB156" s="124" t="n">
        <f aca="false" ca="false" dt2D="false" dtr="false" t="normal">SUM(AC156:AQ156)</f>
        <v>2859193.73</v>
      </c>
      <c r="AC156" s="124" t="n"/>
      <c r="AD156" s="124" t="n"/>
      <c r="AE156" s="124" t="n"/>
      <c r="AF156" s="124" t="n"/>
      <c r="AG156" s="132" t="n">
        <v>2859193.73</v>
      </c>
      <c r="AH156" s="124" t="n"/>
      <c r="AI156" s="124" t="n"/>
      <c r="AJ156" s="124" t="n"/>
      <c r="AK156" s="124" t="n"/>
      <c r="AL156" s="124" t="n"/>
      <c r="AM156" s="124" t="n"/>
      <c r="AN156" s="124" t="n"/>
      <c r="AO156" s="124" t="n"/>
      <c r="AP156" s="124" t="n"/>
      <c r="AQ156" s="124" t="n"/>
      <c r="AR156" s="128" t="n">
        <f aca="false" ca="false" dt2D="false" dtr="false" t="normal">COUNTIF(AC156:AN156, "&gt;0")</f>
        <v>1</v>
      </c>
      <c r="AS156" s="128" t="n">
        <f aca="false" ca="false" dt2D="false" dtr="false" t="normal">COUNTIF(AO156:AQ156, "&gt;0")</f>
        <v>0</v>
      </c>
      <c r="AT156" s="128" t="n">
        <f aca="false" ca="false" dt2D="false" dtr="false" t="normal">+AR156+AS156</f>
        <v>1</v>
      </c>
      <c r="AZ156" s="66" t="n"/>
    </row>
    <row customHeight="true" ht="12.75" outlineLevel="0" r="157">
      <c r="A157" s="115" t="n">
        <f aca="false" ca="false" dt2D="false" dtr="false" t="normal">A156+1</f>
        <v>33</v>
      </c>
      <c r="B157" s="115" t="n">
        <f aca="false" ca="false" dt2D="false" dtr="false" t="normal">B156+1</f>
        <v>33</v>
      </c>
      <c r="C157" s="116" t="s">
        <v>110</v>
      </c>
      <c r="D157" s="115" t="s">
        <v>450</v>
      </c>
      <c r="E157" s="117" t="n">
        <v>1965</v>
      </c>
      <c r="F157" s="118" t="s">
        <v>62</v>
      </c>
      <c r="G157" s="118" t="n">
        <v>4</v>
      </c>
      <c r="H157" s="118" t="n">
        <v>2</v>
      </c>
      <c r="I157" s="119" t="n">
        <v>1948.5</v>
      </c>
      <c r="J157" s="119" t="n">
        <v>1410</v>
      </c>
      <c r="K157" s="119" t="n">
        <v>537.7</v>
      </c>
      <c r="L157" s="117" t="n">
        <v>39</v>
      </c>
      <c r="M157" s="120" t="n">
        <f aca="false" ca="false" dt2D="false" dtr="false" t="normal">SUM(N157:S157)</f>
        <v>470837.1799999999</v>
      </c>
      <c r="N157" s="120" t="n"/>
      <c r="O157" s="120" t="n"/>
      <c r="P157" s="120" t="n"/>
      <c r="Q157" s="120" t="n">
        <v>387190.43</v>
      </c>
      <c r="R157" s="120" t="n">
        <v>83646.7499999999</v>
      </c>
      <c r="S157" s="120" t="n"/>
      <c r="T157" s="120" t="n">
        <f aca="false" ca="false" dt2D="false" dtr="false" t="normal">$M157/($J157+$K157)</f>
        <v>241.74009344354874</v>
      </c>
      <c r="U157" s="120" t="n">
        <f aca="false" ca="false" dt2D="false" dtr="false" t="normal">$M157/($J157+$K157)</f>
        <v>241.74009344354874</v>
      </c>
      <c r="V157" s="118" t="n">
        <v>2025</v>
      </c>
      <c r="W157" s="118" t="n"/>
      <c r="X157" s="121" t="n">
        <f aca="false" ca="false" dt2D="false" dtr="false" t="normal">AA157-R157</f>
        <v>10858042.339999998</v>
      </c>
      <c r="Y157" s="127" t="n"/>
      <c r="Z157" s="127" t="n">
        <f aca="false" ca="false" dt2D="false" dtr="false" t="normal">+(J157*12.98+K157*25.97)*12</f>
        <v>387190.42799999996</v>
      </c>
      <c r="AA157" s="127" t="n">
        <f aca="false" ca="false" dt2D="false" dtr="false" t="normal">+(J157*12.98+K157*25.97)*12*30-'[3]Лист1'!$AQ$263</f>
        <v>10941689.089999998</v>
      </c>
      <c r="AB157" s="124" t="n">
        <f aca="false" ca="false" dt2D="false" dtr="false" t="normal">SUM(AC157:AQ157)</f>
        <v>470837.18</v>
      </c>
      <c r="AC157" s="124" t="n"/>
      <c r="AD157" s="124" t="n"/>
      <c r="AE157" s="124" t="n"/>
      <c r="AF157" s="124" t="n"/>
      <c r="AG157" s="132" t="n">
        <v>470837.18</v>
      </c>
      <c r="AH157" s="124" t="n"/>
      <c r="AI157" s="124" t="n"/>
      <c r="AJ157" s="124" t="n"/>
      <c r="AK157" s="124" t="n"/>
      <c r="AL157" s="124" t="n">
        <v>0</v>
      </c>
      <c r="AM157" s="124" t="n">
        <v>0</v>
      </c>
      <c r="AN157" s="124" t="n">
        <v>0</v>
      </c>
      <c r="AO157" s="124" t="n"/>
      <c r="AP157" s="124" t="n"/>
      <c r="AQ157" s="124" t="n"/>
      <c r="AR157" s="128" t="n">
        <f aca="false" ca="false" dt2D="false" dtr="false" t="normal">COUNTIF(AC157:AN157, "&gt;0")</f>
        <v>1</v>
      </c>
      <c r="AS157" s="128" t="n">
        <f aca="false" ca="false" dt2D="false" dtr="false" t="normal">COUNTIF(AO157:AQ157, "&gt;0")</f>
        <v>0</v>
      </c>
      <c r="AT157" s="128" t="n">
        <f aca="false" ca="false" dt2D="false" dtr="false" t="normal">+AR157+AS157</f>
        <v>1</v>
      </c>
      <c r="AZ157" s="66" t="n"/>
    </row>
    <row customHeight="true" ht="12.75" outlineLevel="0" r="158">
      <c r="A158" s="115" t="n">
        <f aca="false" ca="false" dt2D="false" dtr="false" t="normal">A157+1</f>
        <v>34</v>
      </c>
      <c r="B158" s="115" t="n">
        <f aca="false" ca="false" dt2D="false" dtr="false" t="normal">B157+1</f>
        <v>34</v>
      </c>
      <c r="C158" s="116" t="s">
        <v>147</v>
      </c>
      <c r="D158" s="115" t="s">
        <v>454</v>
      </c>
      <c r="E158" s="117" t="n">
        <v>1971</v>
      </c>
      <c r="F158" s="118" t="s">
        <v>62</v>
      </c>
      <c r="G158" s="118" t="n">
        <v>5</v>
      </c>
      <c r="H158" s="118" t="n">
        <v>4</v>
      </c>
      <c r="I158" s="155" t="n">
        <v>4021.68</v>
      </c>
      <c r="J158" s="155" t="n">
        <v>3212.2</v>
      </c>
      <c r="K158" s="155" t="n">
        <v>201.5</v>
      </c>
      <c r="L158" s="117" t="n">
        <v>152</v>
      </c>
      <c r="M158" s="120" t="n">
        <f aca="false" ca="false" dt2D="false" dtr="false" t="normal">SUM(N158:S158)</f>
        <v>1332705.6</v>
      </c>
      <c r="N158" s="120" t="n"/>
      <c r="O158" s="120" t="n"/>
      <c r="P158" s="120" t="n"/>
      <c r="Q158" s="120" t="n"/>
      <c r="R158" s="120" t="n">
        <v>1332705.6</v>
      </c>
      <c r="S158" s="120" t="n"/>
      <c r="T158" s="120" t="n">
        <f aca="false" ca="false" dt2D="false" dtr="false" t="normal">$M158/($J158+$K158)</f>
        <v>390.39915634062754</v>
      </c>
      <c r="U158" s="120" t="n">
        <f aca="false" ca="false" dt2D="false" dtr="false" t="normal">$M158/($J158+$K158)</f>
        <v>390.39915634062754</v>
      </c>
      <c r="V158" s="118" t="n">
        <v>2025</v>
      </c>
      <c r="W158" s="120" t="n"/>
      <c r="X158" s="121" t="n">
        <f aca="false" ca="false" dt2D="false" dtr="false" t="normal">AA158-R158</f>
        <v>6178219.1000000015</v>
      </c>
      <c r="Y158" s="127" t="n">
        <v>0</v>
      </c>
      <c r="Z158" s="127" t="n">
        <f aca="false" ca="false" dt2D="false" dtr="false" t="normal">+(J158*12.98+K158*25.97)*12</f>
        <v>563127.7320000001</v>
      </c>
      <c r="AA158" s="127" t="n">
        <f aca="false" ca="false" dt2D="false" dtr="false" t="normal">+(J158*12.98+K158*25.97)*12*30-'[5]Лист1'!$AQ$570</f>
        <v>7510924.700000001</v>
      </c>
      <c r="AB158" s="124" t="n">
        <f aca="false" ca="true" dt2D="false" dtr="false" t="normal">SUBTOTAL(9, AC158:AQ158)</f>
        <v>1332705.6</v>
      </c>
      <c r="AC158" s="124" t="n">
        <v>0</v>
      </c>
      <c r="AD158" s="132" t="n"/>
      <c r="AE158" s="124" t="n"/>
      <c r="AF158" s="124" t="n"/>
      <c r="AG158" s="132" t="n">
        <v>1332705.6</v>
      </c>
      <c r="AH158" s="124" t="n"/>
      <c r="AI158" s="124" t="n"/>
      <c r="AJ158" s="124" t="n"/>
      <c r="AK158" s="124" t="n"/>
      <c r="AL158" s="124" t="n"/>
      <c r="AM158" s="124" t="n"/>
      <c r="AN158" s="124" t="n"/>
      <c r="AO158" s="124" t="n"/>
      <c r="AP158" s="124" t="n"/>
      <c r="AQ158" s="124" t="n"/>
      <c r="AR158" s="128" t="n">
        <f aca="false" ca="false" dt2D="false" dtr="false" t="normal">COUNTIF(AC158:AN158, "&gt;0")</f>
        <v>1</v>
      </c>
      <c r="AS158" s="128" t="n">
        <f aca="false" ca="false" dt2D="false" dtr="false" t="normal">COUNTIF(AO158:AQ158, "&gt;0")</f>
        <v>0</v>
      </c>
      <c r="AT158" s="128" t="n">
        <f aca="false" ca="false" dt2D="false" dtr="false" t="normal">+AR158+AS158</f>
        <v>1</v>
      </c>
      <c r="AZ158" s="66" t="n"/>
    </row>
    <row customHeight="true" ht="12.75" outlineLevel="0" r="159">
      <c r="A159" s="115" t="n">
        <f aca="false" ca="false" dt2D="false" dtr="false" t="normal">A158+1</f>
        <v>35</v>
      </c>
      <c r="B159" s="115" t="n">
        <f aca="false" ca="false" dt2D="false" dtr="false" t="normal">B158+1</f>
        <v>35</v>
      </c>
      <c r="C159" s="116" t="s">
        <v>110</v>
      </c>
      <c r="D159" s="115" t="s">
        <v>458</v>
      </c>
      <c r="E159" s="117" t="n">
        <v>1975</v>
      </c>
      <c r="F159" s="117" t="s">
        <v>62</v>
      </c>
      <c r="G159" s="117" t="n">
        <v>4</v>
      </c>
      <c r="H159" s="117" t="n">
        <v>6</v>
      </c>
      <c r="I159" s="119" t="n">
        <v>4262.6</v>
      </c>
      <c r="J159" s="119" t="n">
        <v>3725.7</v>
      </c>
      <c r="K159" s="119" t="n">
        <v>243.2</v>
      </c>
      <c r="L159" s="117" t="n">
        <v>159</v>
      </c>
      <c r="M159" s="120" t="n">
        <f aca="false" ca="false" dt2D="false" dtr="false" t="normal">SUM(N159:S159)</f>
        <v>17236333.19</v>
      </c>
      <c r="N159" s="120" t="n"/>
      <c r="O159" s="120" t="n"/>
      <c r="P159" s="120" t="n"/>
      <c r="Q159" s="120" t="n">
        <v>2203942.43</v>
      </c>
      <c r="R159" s="120" t="n">
        <v>15032390.76</v>
      </c>
      <c r="S159" s="120" t="n"/>
      <c r="T159" s="120" t="n">
        <v>2689.64318575412</v>
      </c>
      <c r="U159" s="120" t="n">
        <v>2689.64318575412</v>
      </c>
      <c r="V159" s="118" t="n">
        <v>2025</v>
      </c>
      <c r="W159" s="118" t="n"/>
      <c r="X159" s="121" t="n">
        <f aca="false" ca="false" dt2D="false" dtr="false" t="normal">AA159-R159</f>
        <v>18586832.770000003</v>
      </c>
      <c r="Y159" s="127" t="n"/>
      <c r="Z159" s="127" t="n">
        <f aca="false" ca="false" dt2D="false" dtr="false" t="normal">+(J159*12.98+K159*25.97)*12</f>
        <v>656105.88</v>
      </c>
      <c r="AA159" s="127" t="n">
        <f aca="false" ca="false" dt2D="false" dtr="false" t="normal">+(J159*12.98+K159*25.97)*12*30-'[2]Лист1'!$BC$9</f>
        <v>33619223.53</v>
      </c>
      <c r="AB159" s="124" t="n">
        <f aca="false" ca="false" dt2D="false" dtr="false" t="normal">SUM(AC159:AQ159)</f>
        <v>17236333.19</v>
      </c>
      <c r="AC159" s="124" t="n">
        <v>4656460.68</v>
      </c>
      <c r="AD159" s="124" t="n">
        <v>0</v>
      </c>
      <c r="AE159" s="124" t="n">
        <v>0</v>
      </c>
      <c r="AF159" s="124" t="n">
        <v>0</v>
      </c>
      <c r="AG159" s="124" t="n">
        <v>0</v>
      </c>
      <c r="AH159" s="124" t="n"/>
      <c r="AI159" s="124" t="n"/>
      <c r="AJ159" s="124" t="n">
        <v>0</v>
      </c>
      <c r="AK159" s="124" t="n"/>
      <c r="AL159" s="124" t="n">
        <v>0</v>
      </c>
      <c r="AM159" s="124" t="n"/>
      <c r="AN159" s="124" t="n">
        <v>12542081.07</v>
      </c>
      <c r="AO159" s="124" t="n"/>
      <c r="AP159" s="124" t="n"/>
      <c r="AQ159" s="132" t="n">
        <v>37791.44</v>
      </c>
      <c r="AR159" s="128" t="n">
        <f aca="false" ca="false" dt2D="false" dtr="false" t="normal">COUNTIF(AC159:AN159, "&gt;0")</f>
        <v>2</v>
      </c>
      <c r="AS159" s="128" t="n">
        <f aca="false" ca="false" dt2D="false" dtr="false" t="normal">COUNTIF(AO159:AQ159, "&gt;0")</f>
        <v>1</v>
      </c>
      <c r="AT159" s="128" t="n">
        <f aca="false" ca="false" dt2D="false" dtr="false" t="normal">+AR159+AS159</f>
        <v>3</v>
      </c>
    </row>
    <row customHeight="true" ht="12.75" outlineLevel="0" r="160">
      <c r="A160" s="115" t="n">
        <f aca="false" ca="false" dt2D="false" dtr="false" t="normal">A159+1</f>
        <v>36</v>
      </c>
      <c r="B160" s="115" t="n">
        <f aca="false" ca="false" dt2D="false" dtr="false" t="normal">B159+1</f>
        <v>36</v>
      </c>
      <c r="C160" s="116" t="s">
        <v>147</v>
      </c>
      <c r="D160" s="115" t="s">
        <v>461</v>
      </c>
      <c r="E160" s="117" t="s">
        <v>170</v>
      </c>
      <c r="F160" s="118" t="s">
        <v>62</v>
      </c>
      <c r="G160" s="118" t="n">
        <v>5</v>
      </c>
      <c r="H160" s="118" t="n">
        <v>6</v>
      </c>
      <c r="I160" s="119" t="n">
        <v>5011.7</v>
      </c>
      <c r="J160" s="119" t="n">
        <v>4019.3</v>
      </c>
      <c r="K160" s="119" t="n">
        <v>992.4</v>
      </c>
      <c r="L160" s="117" t="n">
        <v>185</v>
      </c>
      <c r="M160" s="120" t="n">
        <f aca="false" ca="false" dt2D="false" dtr="false" t="normal">SUM(N160:S160)</f>
        <v>14230164.45</v>
      </c>
      <c r="N160" s="120" t="n"/>
      <c r="O160" s="120" t="n"/>
      <c r="P160" s="120" t="n"/>
      <c r="Q160" s="120" t="n">
        <v>4780067.86</v>
      </c>
      <c r="R160" s="120" t="n">
        <v>9450096.59</v>
      </c>
      <c r="S160" s="120" t="n"/>
      <c r="T160" s="120" t="n">
        <f aca="false" ca="false" dt2D="false" dtr="false" t="normal">$M160/($J160+$K160)</f>
        <v>2839.3887203942772</v>
      </c>
      <c r="U160" s="120" t="n">
        <f aca="false" ca="false" dt2D="false" dtr="false" t="normal">$M160/($J160+$K160)</f>
        <v>2839.3887203942772</v>
      </c>
      <c r="V160" s="118" t="n">
        <v>2025</v>
      </c>
      <c r="W160" s="118" t="n"/>
      <c r="X160" s="121" t="n">
        <f aca="false" ca="false" dt2D="false" dtr="false" t="normal">AA160-R160</f>
        <v>18609434.529999997</v>
      </c>
      <c r="Y160" s="127" t="n">
        <v>5060842.5</v>
      </c>
      <c r="Z160" s="127" t="n">
        <f aca="false" ca="false" dt2D="false" dtr="false" t="normal">+(J160*12.98+K160*25.97)*12</f>
        <v>935317.7039999999</v>
      </c>
      <c r="AA160" s="127" t="n">
        <f aca="false" ca="false" dt2D="false" dtr="false" t="normal">+(J160*12.98+K160*25.97)*12*30</f>
        <v>28059531.119999997</v>
      </c>
      <c r="AB160" s="124" t="n">
        <f aca="false" ca="true" dt2D="false" dtr="false" t="normal">SUBTOTAL(9, AC160:AQ160)</f>
        <v>14230164.45</v>
      </c>
      <c r="AC160" s="124" t="n">
        <v>14230164.45</v>
      </c>
      <c r="AD160" s="124" t="n"/>
      <c r="AE160" s="124" t="n"/>
      <c r="AF160" s="124" t="n"/>
      <c r="AG160" s="132" t="n"/>
      <c r="AH160" s="124" t="n"/>
      <c r="AI160" s="124" t="n"/>
      <c r="AJ160" s="124" t="n"/>
      <c r="AK160" s="124" t="n"/>
      <c r="AL160" s="124" t="n"/>
      <c r="AM160" s="124" t="n"/>
      <c r="AN160" s="124" t="n"/>
      <c r="AO160" s="124" t="n"/>
      <c r="AP160" s="124" t="n"/>
      <c r="AQ160" s="124" t="n"/>
      <c r="AR160" s="128" t="n">
        <f aca="false" ca="false" dt2D="false" dtr="false" t="normal">COUNTIF(AC160:AN160, "&gt;0")</f>
        <v>1</v>
      </c>
      <c r="AS160" s="128" t="n">
        <f aca="false" ca="false" dt2D="false" dtr="false" t="normal">COUNTIF(AO160:AQ160, "&gt;0")</f>
        <v>0</v>
      </c>
      <c r="AT160" s="128" t="n">
        <f aca="false" ca="false" dt2D="false" dtr="false" t="normal">+AR160+AS160</f>
        <v>1</v>
      </c>
      <c r="AZ160" s="66" t="n"/>
    </row>
    <row customHeight="true" ht="12.75" outlineLevel="0" r="161">
      <c r="A161" s="115" t="n">
        <f aca="false" ca="false" dt2D="false" dtr="false" t="normal">A160+1</f>
        <v>37</v>
      </c>
      <c r="B161" s="115" t="n">
        <f aca="false" ca="false" dt2D="false" dtr="false" t="normal">B160+1</f>
        <v>37</v>
      </c>
      <c r="C161" s="116" t="s">
        <v>147</v>
      </c>
      <c r="D161" s="115" t="s">
        <v>464</v>
      </c>
      <c r="E161" s="117" t="s">
        <v>170</v>
      </c>
      <c r="F161" s="118" t="s">
        <v>62</v>
      </c>
      <c r="G161" s="118" t="n">
        <v>4</v>
      </c>
      <c r="H161" s="118" t="n">
        <v>4</v>
      </c>
      <c r="I161" s="119" t="n">
        <v>3415.9</v>
      </c>
      <c r="J161" s="119" t="n">
        <v>3415.9</v>
      </c>
      <c r="K161" s="119" t="n">
        <v>0</v>
      </c>
      <c r="L161" s="117" t="n">
        <v>110</v>
      </c>
      <c r="M161" s="120" t="n">
        <f aca="false" ca="false" dt2D="false" dtr="false" t="normal">SUM(N161:S161)</f>
        <v>4146117.64</v>
      </c>
      <c r="N161" s="120" t="n"/>
      <c r="O161" s="120" t="n"/>
      <c r="P161" s="120" t="n"/>
      <c r="Q161" s="120" t="n">
        <v>829223.52</v>
      </c>
      <c r="R161" s="120" t="n">
        <v>3316894.12</v>
      </c>
      <c r="S161" s="120" t="n"/>
      <c r="T161" s="120" t="n">
        <f aca="false" ca="false" dt2D="false" dtr="false" t="normal">$M161/($J161+$K161)</f>
        <v>1213.770204045786</v>
      </c>
      <c r="U161" s="120" t="n">
        <f aca="false" ca="false" dt2D="false" dtr="false" t="normal">$M161/($J161+$K161)</f>
        <v>1213.770204045786</v>
      </c>
      <c r="V161" s="118" t="n">
        <v>2025</v>
      </c>
      <c r="W161" s="120" t="n"/>
      <c r="X161" s="121" t="n">
        <f aca="false" ca="false" dt2D="false" dtr="false" t="normal">AA161-R161</f>
        <v>12644923.400000002</v>
      </c>
      <c r="Y161" s="127" t="n">
        <v>2475118.58</v>
      </c>
      <c r="Z161" s="127" t="n">
        <f aca="false" ca="false" dt2D="false" dtr="false" t="normal">+(J161*12.98+K161*25.97)*12</f>
        <v>532060.584</v>
      </c>
      <c r="AA161" s="127" t="n">
        <f aca="false" ca="false" dt2D="false" dtr="false" t="normal">+(J161*12.98+K161*25.97)*12*30</f>
        <v>15961817.520000001</v>
      </c>
      <c r="AB161" s="124" t="n">
        <f aca="false" ca="true" dt2D="false" dtr="false" t="normal">SUBTOTAL(9, AC161:AQ161)</f>
        <v>4146117.64</v>
      </c>
      <c r="AC161" s="132" t="n"/>
      <c r="AD161" s="124" t="n"/>
      <c r="AE161" s="124" t="n">
        <v>4146117.64</v>
      </c>
      <c r="AF161" s="124" t="n"/>
      <c r="AG161" s="132" t="n"/>
      <c r="AH161" s="124" t="n"/>
      <c r="AI161" s="124" t="n"/>
      <c r="AJ161" s="124" t="n"/>
      <c r="AK161" s="124" t="n"/>
      <c r="AL161" s="124" t="n"/>
      <c r="AM161" s="124" t="n"/>
      <c r="AN161" s="124" t="n"/>
      <c r="AO161" s="124" t="n"/>
      <c r="AP161" s="124" t="n"/>
      <c r="AQ161" s="124" t="n"/>
      <c r="AR161" s="128" t="n">
        <f aca="false" ca="false" dt2D="false" dtr="false" t="normal">COUNTIF(AC161:AN161, "&gt;0")</f>
        <v>1</v>
      </c>
      <c r="AS161" s="128" t="n">
        <f aca="false" ca="false" dt2D="false" dtr="false" t="normal">COUNTIF(AO161:AQ161, "&gt;0")</f>
        <v>0</v>
      </c>
      <c r="AT161" s="128" t="n">
        <f aca="false" ca="false" dt2D="false" dtr="false" t="normal">+AR161+AS161</f>
        <v>1</v>
      </c>
      <c r="AZ161" s="66" t="n"/>
    </row>
    <row customHeight="true" ht="12.75" outlineLevel="0" r="162">
      <c r="A162" s="115" t="n">
        <f aca="false" ca="false" dt2D="false" dtr="false" t="normal">A161+1</f>
        <v>38</v>
      </c>
      <c r="B162" s="115" t="n">
        <f aca="false" ca="false" dt2D="false" dtr="false" t="normal">B161+1</f>
        <v>38</v>
      </c>
      <c r="C162" s="116" t="s">
        <v>147</v>
      </c>
      <c r="D162" s="115" t="s">
        <v>466</v>
      </c>
      <c r="E162" s="117" t="s">
        <v>133</v>
      </c>
      <c r="F162" s="118" t="s">
        <v>62</v>
      </c>
      <c r="G162" s="118" t="n">
        <v>5</v>
      </c>
      <c r="H162" s="118" t="n">
        <v>4</v>
      </c>
      <c r="I162" s="119" t="n">
        <v>4373.3</v>
      </c>
      <c r="J162" s="119" t="n">
        <v>4373.3</v>
      </c>
      <c r="K162" s="119" t="n">
        <v>0</v>
      </c>
      <c r="L162" s="117" t="n">
        <v>116</v>
      </c>
      <c r="M162" s="120" t="n">
        <f aca="false" ca="false" dt2D="false" dtr="false" t="normal">SUM(N162:S162)</f>
        <v>2455337.98</v>
      </c>
      <c r="N162" s="120" t="n"/>
      <c r="O162" s="120" t="n"/>
      <c r="P162" s="120" t="n"/>
      <c r="Q162" s="120" t="n">
        <v>2455337.98</v>
      </c>
      <c r="R162" s="120" t="n">
        <v>0</v>
      </c>
      <c r="S162" s="120" t="n"/>
      <c r="T162" s="120" t="n">
        <f aca="false" ca="false" dt2D="false" dtr="false" t="normal">$M162/($J162+$K162)</f>
        <v>561.4382685843642</v>
      </c>
      <c r="U162" s="120" t="n">
        <f aca="false" ca="false" dt2D="false" dtr="false" t="normal">$M162/($J162+$K162)</f>
        <v>561.4382685843642</v>
      </c>
      <c r="V162" s="118" t="n">
        <v>2025</v>
      </c>
      <c r="W162" s="120" t="n"/>
      <c r="X162" s="121" t="n">
        <f aca="false" ca="false" dt2D="false" dtr="false" t="normal">AA162-R162</f>
        <v>20435556.24</v>
      </c>
      <c r="Y162" s="127" t="n">
        <v>3547267.69</v>
      </c>
      <c r="Z162" s="127" t="n">
        <f aca="false" ca="false" dt2D="false" dtr="false" t="normal">+(J162*12.98+K162*25.97)*12</f>
        <v>681185.208</v>
      </c>
      <c r="AA162" s="127" t="n">
        <f aca="false" ca="false" dt2D="false" dtr="false" t="normal">+(J162*12.98+K162*25.97)*12*30</f>
        <v>20435556.24</v>
      </c>
      <c r="AB162" s="124" t="n">
        <f aca="false" ca="false" dt2D="false" dtr="false" t="normal">SUM(AC162:AQ162)</f>
        <v>2455337.98</v>
      </c>
      <c r="AC162" s="124" t="n"/>
      <c r="AD162" s="124" t="n"/>
      <c r="AE162" s="124" t="n"/>
      <c r="AF162" s="124" t="n"/>
      <c r="AG162" s="132" t="n">
        <v>2455337.98</v>
      </c>
      <c r="AH162" s="124" t="n"/>
      <c r="AI162" s="124" t="n"/>
      <c r="AJ162" s="124" t="n"/>
      <c r="AK162" s="124" t="n"/>
      <c r="AL162" s="124" t="n"/>
      <c r="AM162" s="124" t="n"/>
      <c r="AN162" s="124" t="n"/>
      <c r="AO162" s="124" t="n"/>
      <c r="AP162" s="124" t="n"/>
      <c r="AQ162" s="124" t="n"/>
      <c r="AR162" s="128" t="n">
        <f aca="false" ca="false" dt2D="false" dtr="false" t="normal">COUNTIF(AC162:AN162, "&gt;0")</f>
        <v>1</v>
      </c>
      <c r="AS162" s="128" t="n">
        <f aca="false" ca="false" dt2D="false" dtr="false" t="normal">COUNTIF(AO162:AQ162, "&gt;0")</f>
        <v>0</v>
      </c>
      <c r="AT162" s="128" t="n">
        <f aca="false" ca="false" dt2D="false" dtr="false" t="normal">+AR162+AS162</f>
        <v>1</v>
      </c>
      <c r="AZ162" s="66" t="n"/>
    </row>
    <row customHeight="true" ht="12.75" outlineLevel="0" r="163">
      <c r="A163" s="115" t="n">
        <f aca="false" ca="false" dt2D="false" dtr="false" t="normal">A162+1</f>
        <v>39</v>
      </c>
      <c r="B163" s="115" t="n">
        <f aca="false" ca="false" dt2D="false" dtr="false" t="normal">B162+1</f>
        <v>39</v>
      </c>
      <c r="C163" s="116" t="s">
        <v>147</v>
      </c>
      <c r="D163" s="115" t="s">
        <v>469</v>
      </c>
      <c r="E163" s="117" t="s">
        <v>252</v>
      </c>
      <c r="F163" s="118" t="s">
        <v>62</v>
      </c>
      <c r="G163" s="118" t="n">
        <v>4</v>
      </c>
      <c r="H163" s="118" t="n">
        <v>4</v>
      </c>
      <c r="I163" s="119" t="n">
        <v>3452.8</v>
      </c>
      <c r="J163" s="119" t="n">
        <v>3452.8</v>
      </c>
      <c r="K163" s="119" t="n">
        <v>0</v>
      </c>
      <c r="L163" s="117" t="n">
        <v>160</v>
      </c>
      <c r="M163" s="120" t="n">
        <f aca="false" ca="false" dt2D="false" dtr="false" t="normal">SUM(N163:S163)</f>
        <v>10822637.33</v>
      </c>
      <c r="N163" s="120" t="n"/>
      <c r="O163" s="120" t="n"/>
      <c r="P163" s="120" t="n"/>
      <c r="Q163" s="120" t="n">
        <v>1960768.27</v>
      </c>
      <c r="R163" s="120" t="n">
        <v>8861869.06</v>
      </c>
      <c r="S163" s="120" t="n"/>
      <c r="T163" s="120" t="n">
        <f aca="false" ca="false" dt2D="false" dtr="false" t="normal">$M163/($J163+$K163)</f>
        <v>3134.452424119555</v>
      </c>
      <c r="U163" s="120" t="n">
        <f aca="false" ca="false" dt2D="false" dtr="false" t="normal">$M163/($J163+$K163)</f>
        <v>3134.452424119555</v>
      </c>
      <c r="V163" s="118" t="n">
        <v>2025</v>
      </c>
      <c r="W163" s="118" t="n"/>
      <c r="X163" s="121" t="n">
        <f aca="false" ca="false" dt2D="false" dtr="false" t="normal">AA163-R163</f>
        <v>7272374.779999999</v>
      </c>
      <c r="Y163" s="127" t="n">
        <v>2566411.56</v>
      </c>
      <c r="Z163" s="127" t="n">
        <f aca="false" ca="false" dt2D="false" dtr="false" t="normal">+(J163*12.98+K163*25.97)*12</f>
        <v>537808.128</v>
      </c>
      <c r="AA163" s="127" t="n">
        <f aca="false" ca="false" dt2D="false" dtr="false" t="normal">+(J163*12.98+K163*25.97)*12*30</f>
        <v>16134243.84</v>
      </c>
      <c r="AB163" s="124" t="n">
        <f aca="false" ca="true" dt2D="false" dtr="false" t="normal">SUBTOTAL(9, AC163:AQ163)</f>
        <v>10822637.33</v>
      </c>
      <c r="AC163" s="132" t="n">
        <v>10822637.33</v>
      </c>
      <c r="AD163" s="132" t="n"/>
      <c r="AE163" s="124" t="n"/>
      <c r="AF163" s="124" t="n"/>
      <c r="AG163" s="132" t="n"/>
      <c r="AH163" s="124" t="n"/>
      <c r="AI163" s="124" t="n"/>
      <c r="AJ163" s="124" t="n"/>
      <c r="AK163" s="124" t="n"/>
      <c r="AL163" s="124" t="n"/>
      <c r="AM163" s="124" t="n"/>
      <c r="AN163" s="124" t="n"/>
      <c r="AO163" s="124" t="n"/>
      <c r="AP163" s="124" t="n"/>
      <c r="AQ163" s="124" t="n"/>
      <c r="AR163" s="128" t="n">
        <f aca="false" ca="false" dt2D="false" dtr="false" t="normal">COUNTIF(AC163:AN163, "&gt;0")</f>
        <v>1</v>
      </c>
      <c r="AS163" s="128" t="n">
        <f aca="false" ca="false" dt2D="false" dtr="false" t="normal">COUNTIF(AO163:AQ163, "&gt;0")</f>
        <v>0</v>
      </c>
      <c r="AT163" s="128" t="n">
        <f aca="false" ca="false" dt2D="false" dtr="false" t="normal">+AR163+AS163</f>
        <v>1</v>
      </c>
      <c r="AZ163" s="66" t="n"/>
    </row>
    <row customHeight="true" ht="12.75" outlineLevel="0" r="164">
      <c r="A164" s="115" t="n">
        <f aca="false" ca="false" dt2D="false" dtr="false" t="normal">A163+1</f>
        <v>40</v>
      </c>
      <c r="B164" s="115" t="n">
        <f aca="false" ca="false" dt2D="false" dtr="false" t="normal">B163+1</f>
        <v>40</v>
      </c>
      <c r="C164" s="116" t="s">
        <v>147</v>
      </c>
      <c r="D164" s="115" t="s">
        <v>472</v>
      </c>
      <c r="E164" s="117" t="s">
        <v>194</v>
      </c>
      <c r="F164" s="118" t="s">
        <v>62</v>
      </c>
      <c r="G164" s="118" t="n">
        <v>5</v>
      </c>
      <c r="H164" s="118" t="n">
        <v>4</v>
      </c>
      <c r="I164" s="119" t="n">
        <v>4301.2</v>
      </c>
      <c r="J164" s="119" t="n">
        <v>4301.2</v>
      </c>
      <c r="K164" s="119" t="n">
        <v>0</v>
      </c>
      <c r="L164" s="117" t="n">
        <v>181</v>
      </c>
      <c r="M164" s="120" t="n">
        <f aca="false" ca="false" dt2D="false" dtr="false" t="normal">SUM(N164:S164)</f>
        <v>12212778.76</v>
      </c>
      <c r="N164" s="120" t="n"/>
      <c r="O164" s="120" t="n"/>
      <c r="P164" s="120" t="n"/>
      <c r="Q164" s="120" t="n">
        <v>2686811.33</v>
      </c>
      <c r="R164" s="120" t="n">
        <v>9525967.43</v>
      </c>
      <c r="S164" s="120" t="n"/>
      <c r="T164" s="120" t="n">
        <f aca="false" ca="false" dt2D="false" dtr="false" t="normal">$M164/($J164+$K164)</f>
        <v>2839.3887194271365</v>
      </c>
      <c r="U164" s="120" t="n">
        <f aca="false" ca="false" dt2D="false" dtr="false" t="normal">$M164/($J164+$K164)</f>
        <v>2839.3887194271365</v>
      </c>
      <c r="V164" s="118" t="n">
        <v>2025</v>
      </c>
      <c r="W164" s="118" t="n"/>
      <c r="X164" s="121" t="n">
        <f aca="false" ca="false" dt2D="false" dtr="false" t="normal">AA164-R164</f>
        <v>10572679.93</v>
      </c>
      <c r="Y164" s="127" t="n">
        <v>3559827.45</v>
      </c>
      <c r="Z164" s="127" t="n">
        <f aca="false" ca="false" dt2D="false" dtr="false" t="normal">+(J164*12.98+K164*25.97)*12</f>
        <v>669954.912</v>
      </c>
      <c r="AA164" s="127" t="n">
        <f aca="false" ca="false" dt2D="false" dtr="false" t="normal">+(J164*12.98+K164*25.97)*12*30</f>
        <v>20098647.36</v>
      </c>
      <c r="AB164" s="124" t="n">
        <f aca="false" ca="false" dt2D="false" dtr="false" t="normal">SUM(AC164:AQ164)</f>
        <v>12212778.76</v>
      </c>
      <c r="AC164" s="124" t="n">
        <v>12212778.76</v>
      </c>
      <c r="AD164" s="132" t="n"/>
      <c r="AE164" s="124" t="n"/>
      <c r="AF164" s="124" t="n"/>
      <c r="AG164" s="124" t="n"/>
      <c r="AH164" s="124" t="n"/>
      <c r="AI164" s="124" t="n"/>
      <c r="AJ164" s="124" t="n"/>
      <c r="AK164" s="124" t="n"/>
      <c r="AL164" s="124" t="n"/>
      <c r="AM164" s="124" t="n"/>
      <c r="AN164" s="124" t="n"/>
      <c r="AO164" s="124" t="n"/>
      <c r="AP164" s="124" t="n"/>
      <c r="AQ164" s="124" t="n"/>
      <c r="AR164" s="128" t="n">
        <f aca="false" ca="false" dt2D="false" dtr="false" t="normal">COUNTIF(AC164:AN164, "&gt;0")</f>
        <v>1</v>
      </c>
      <c r="AS164" s="128" t="n">
        <f aca="false" ca="false" dt2D="false" dtr="false" t="normal">COUNTIF(AO164:AQ164, "&gt;0")</f>
        <v>0</v>
      </c>
      <c r="AT164" s="128" t="n">
        <f aca="false" ca="false" dt2D="false" dtr="false" t="normal">+AR164+AS164</f>
        <v>1</v>
      </c>
      <c r="AZ164" s="66" t="n"/>
    </row>
    <row customHeight="true" ht="12.75" outlineLevel="0" r="165">
      <c r="A165" s="115" t="n">
        <f aca="false" ca="false" dt2D="false" dtr="false" t="normal">A164+1</f>
        <v>41</v>
      </c>
      <c r="B165" s="115" t="n">
        <f aca="false" ca="false" dt2D="false" dtr="false" t="normal">B164+1</f>
        <v>41</v>
      </c>
      <c r="C165" s="116" t="s">
        <v>147</v>
      </c>
      <c r="D165" s="115" t="s">
        <v>475</v>
      </c>
      <c r="E165" s="117" t="s">
        <v>252</v>
      </c>
      <c r="F165" s="118" t="s">
        <v>62</v>
      </c>
      <c r="G165" s="118" t="n">
        <v>5</v>
      </c>
      <c r="H165" s="118" t="n">
        <v>4</v>
      </c>
      <c r="I165" s="119" t="n">
        <v>3429.5</v>
      </c>
      <c r="J165" s="119" t="n">
        <v>3429.5</v>
      </c>
      <c r="K165" s="119" t="n">
        <v>0</v>
      </c>
      <c r="L165" s="117" t="n">
        <v>180</v>
      </c>
      <c r="M165" s="120" t="n">
        <f aca="false" ca="false" dt2D="false" dtr="false" t="normal">SUM(N165:S165)</f>
        <v>11660893.85</v>
      </c>
      <c r="N165" s="120" t="n"/>
      <c r="O165" s="120" t="n"/>
      <c r="P165" s="120" t="n"/>
      <c r="Q165" s="120" t="n">
        <v>2376676.42</v>
      </c>
      <c r="R165" s="120" t="n">
        <v>9284217.43</v>
      </c>
      <c r="S165" s="120" t="n"/>
      <c r="T165" s="120" t="n">
        <f aca="false" ca="false" dt2D="false" dtr="false" t="normal">$M165/($J165+$K165)</f>
        <v>3400.173159352675</v>
      </c>
      <c r="U165" s="120" t="n">
        <f aca="false" ca="false" dt2D="false" dtr="false" t="normal">$M165/($J165+$K165)</f>
        <v>3400.173159352675</v>
      </c>
      <c r="V165" s="118" t="n">
        <v>2025</v>
      </c>
      <c r="W165" s="118" t="n"/>
      <c r="X165" s="121" t="n">
        <f aca="false" ca="false" dt2D="false" dtr="false" t="normal">AA165-R165</f>
        <v>6741150.170000002</v>
      </c>
      <c r="Y165" s="127" t="n">
        <v>2669453.94</v>
      </c>
      <c r="Z165" s="127" t="n">
        <f aca="false" ca="false" dt2D="false" dtr="false" t="normal">+(J165*12.98+K165*25.97)*12</f>
        <v>534178.92</v>
      </c>
      <c r="AA165" s="127" t="n">
        <f aca="false" ca="false" dt2D="false" dtr="false" t="normal">+(J165*12.98+K165*25.97)*12*30</f>
        <v>16025367.600000001</v>
      </c>
      <c r="AB165" s="124" t="n">
        <f aca="false" ca="false" dt2D="false" dtr="false" t="normal">SUM(AC165:AQ165)</f>
        <v>11660893.85</v>
      </c>
      <c r="AC165" s="124" t="n">
        <v>9737683.61</v>
      </c>
      <c r="AD165" s="132" t="n"/>
      <c r="AE165" s="124" t="n"/>
      <c r="AF165" s="124" t="n"/>
      <c r="AG165" s="132" t="n">
        <v>1923210.24</v>
      </c>
      <c r="AH165" s="124" t="n"/>
      <c r="AI165" s="124" t="n"/>
      <c r="AJ165" s="124" t="n"/>
      <c r="AK165" s="124" t="n"/>
      <c r="AL165" s="124" t="n"/>
      <c r="AM165" s="124" t="n"/>
      <c r="AN165" s="124" t="n"/>
      <c r="AO165" s="124" t="n"/>
      <c r="AP165" s="124" t="n"/>
      <c r="AQ165" s="124" t="n"/>
      <c r="AR165" s="128" t="n">
        <f aca="false" ca="false" dt2D="false" dtr="false" t="normal">COUNTIF(AC165:AN165, "&gt;0")</f>
        <v>2</v>
      </c>
      <c r="AS165" s="128" t="n">
        <f aca="false" ca="false" dt2D="false" dtr="false" t="normal">COUNTIF(AO165:AQ165, "&gt;0")</f>
        <v>0</v>
      </c>
      <c r="AT165" s="128" t="n">
        <f aca="false" ca="false" dt2D="false" dtr="false" t="normal">+AR165+AS165</f>
        <v>2</v>
      </c>
      <c r="AZ165" s="66" t="n"/>
    </row>
    <row customHeight="true" ht="12.75" outlineLevel="0" r="166">
      <c r="A166" s="115" t="n">
        <f aca="false" ca="false" dt2D="false" dtr="false" t="normal">A165+1</f>
        <v>42</v>
      </c>
      <c r="B166" s="115" t="n">
        <f aca="false" ca="false" dt2D="false" dtr="false" t="normal">B165+1</f>
        <v>42</v>
      </c>
      <c r="C166" s="116" t="s">
        <v>147</v>
      </c>
      <c r="D166" s="115" t="s">
        <v>477</v>
      </c>
      <c r="E166" s="117" t="s">
        <v>187</v>
      </c>
      <c r="F166" s="118" t="s">
        <v>62</v>
      </c>
      <c r="G166" s="118" t="n">
        <v>5</v>
      </c>
      <c r="H166" s="118" t="n">
        <v>4</v>
      </c>
      <c r="I166" s="119" t="n">
        <v>4929.7</v>
      </c>
      <c r="J166" s="119" t="n">
        <v>4335.1</v>
      </c>
      <c r="K166" s="119" t="n">
        <v>0</v>
      </c>
      <c r="L166" s="117" t="n">
        <v>213</v>
      </c>
      <c r="M166" s="120" t="n">
        <f aca="false" ca="false" dt2D="false" dtr="false" t="normal">SUM(N166:S166)</f>
        <v>24818398.009999998</v>
      </c>
      <c r="N166" s="120" t="n"/>
      <c r="O166" s="120" t="n">
        <v>1514150.47</v>
      </c>
      <c r="P166" s="120" t="n"/>
      <c r="Q166" s="120" t="n">
        <v>675235.18</v>
      </c>
      <c r="R166" s="120" t="n">
        <v>7958014.99</v>
      </c>
      <c r="S166" s="120" t="n">
        <v>14670997.37</v>
      </c>
      <c r="T166" s="120" t="n">
        <v>5940.74469890911</v>
      </c>
      <c r="U166" s="120" t="n">
        <v>1279.283020064</v>
      </c>
      <c r="V166" s="118" t="n">
        <v>2025</v>
      </c>
      <c r="W166" s="118" t="n"/>
      <c r="X166" s="121" t="n">
        <f aca="false" ca="false" dt2D="false" dtr="false" t="normal">AA166-R166</f>
        <v>0</v>
      </c>
      <c r="Y166" s="127" t="n"/>
      <c r="Z166" s="127" t="n">
        <f aca="false" ca="false" dt2D="false" dtr="false" t="normal">+(J166*12.98+K166*25.97)*12</f>
        <v>675235.1760000001</v>
      </c>
      <c r="AA166" s="127" t="n">
        <f aca="false" ca="false" dt2D="false" dtr="false" t="normal">+(J166*12.98+K166*25.97)*12*30+'[1]Лист1'!$BC$13</f>
        <v>7958014.990000002</v>
      </c>
      <c r="AB166" s="124" t="n">
        <f aca="false" ca="false" dt2D="false" dtr="false" t="normal">SUM(AC166:AQ166)</f>
        <v>24818398.01</v>
      </c>
      <c r="AC166" s="124" t="n"/>
      <c r="AD166" s="124" t="n"/>
      <c r="AE166" s="124" t="n"/>
      <c r="AF166" s="124" t="n"/>
      <c r="AG166" s="124" t="n"/>
      <c r="AH166" s="124" t="n"/>
      <c r="AI166" s="124" t="n"/>
      <c r="AJ166" s="124" t="n"/>
      <c r="AK166" s="124" t="n"/>
      <c r="AL166" s="124" t="n"/>
      <c r="AM166" s="124" t="n">
        <v>24818398.01</v>
      </c>
      <c r="AN166" s="124" t="n"/>
      <c r="AO166" s="124" t="n"/>
      <c r="AP166" s="124" t="n"/>
      <c r="AQ166" s="124" t="n"/>
      <c r="AR166" s="128" t="n">
        <f aca="false" ca="false" dt2D="false" dtr="false" t="normal">COUNTIF(AC166:AN166, "&gt;0")</f>
        <v>1</v>
      </c>
      <c r="AS166" s="128" t="n">
        <f aca="false" ca="false" dt2D="false" dtr="false" t="normal">COUNTIF(AO166:AQ166, "&gt;0")</f>
        <v>0</v>
      </c>
      <c r="AT166" s="128" t="n">
        <f aca="false" ca="false" dt2D="false" dtr="false" t="normal">+AR166+AS166</f>
        <v>1</v>
      </c>
    </row>
    <row customHeight="true" ht="12.75" outlineLevel="0" r="167">
      <c r="A167" s="115" t="n">
        <f aca="false" ca="false" dt2D="false" dtr="false" t="normal">A166+1</f>
        <v>43</v>
      </c>
      <c r="B167" s="115" t="n">
        <f aca="false" ca="false" dt2D="false" dtr="false" t="normal">B166+1</f>
        <v>43</v>
      </c>
      <c r="C167" s="116" t="s">
        <v>147</v>
      </c>
      <c r="D167" s="115" t="s">
        <v>480</v>
      </c>
      <c r="E167" s="117" t="s">
        <v>106</v>
      </c>
      <c r="F167" s="118" t="s">
        <v>62</v>
      </c>
      <c r="G167" s="118" t="n">
        <v>5</v>
      </c>
      <c r="H167" s="118" t="n">
        <v>4</v>
      </c>
      <c r="I167" s="119" t="n">
        <v>4313.7</v>
      </c>
      <c r="J167" s="119" t="n">
        <v>4313.7</v>
      </c>
      <c r="K167" s="119" t="n">
        <v>0</v>
      </c>
      <c r="L167" s="117" t="n">
        <v>216</v>
      </c>
      <c r="M167" s="120" t="n">
        <f aca="false" ca="false" dt2D="false" dtr="false" t="normal">SUM(N167:S167)</f>
        <v>2410587.6</v>
      </c>
      <c r="N167" s="120" t="n"/>
      <c r="O167" s="120" t="n"/>
      <c r="P167" s="120" t="n"/>
      <c r="Q167" s="120" t="n">
        <v>2410587.6</v>
      </c>
      <c r="R167" s="120" t="n">
        <v>0</v>
      </c>
      <c r="S167" s="120" t="n"/>
      <c r="T167" s="120" t="n">
        <f aca="false" ca="false" dt2D="false" dtr="false" t="normal">$M167/($J167+$K167)</f>
        <v>558.8213366715349</v>
      </c>
      <c r="U167" s="120" t="n">
        <f aca="false" ca="false" dt2D="false" dtr="false" t="normal">$M167/($J167+$K167)</f>
        <v>558.8213366715349</v>
      </c>
      <c r="V167" s="118" t="n">
        <v>2025</v>
      </c>
      <c r="W167" s="118" t="n"/>
      <c r="X167" s="121" t="n">
        <f aca="false" ca="false" dt2D="false" dtr="false" t="normal">AA167-R167</f>
        <v>20157057.36</v>
      </c>
      <c r="Y167" s="127" t="n">
        <v>3453643.06</v>
      </c>
      <c r="Z167" s="127" t="n">
        <f aca="false" ca="false" dt2D="false" dtr="false" t="normal">+(J167*12.98+K167*25.97)*12</f>
        <v>671901.912</v>
      </c>
      <c r="AA167" s="127" t="n">
        <f aca="false" ca="false" dt2D="false" dtr="false" t="normal">+(J167*12.98+K167*25.97)*12*30</f>
        <v>20157057.36</v>
      </c>
      <c r="AB167" s="124" t="n">
        <f aca="false" ca="false" dt2D="false" dtr="false" t="normal">SUM(AC167:AQ167)</f>
        <v>2410587.6</v>
      </c>
      <c r="AC167" s="124" t="n"/>
      <c r="AD167" s="124" t="n"/>
      <c r="AE167" s="124" t="n"/>
      <c r="AF167" s="124" t="n"/>
      <c r="AG167" s="132" t="n">
        <v>2410587.6</v>
      </c>
      <c r="AH167" s="124" t="n"/>
      <c r="AI167" s="124" t="n"/>
      <c r="AJ167" s="124" t="n"/>
      <c r="AK167" s="124" t="n"/>
      <c r="AL167" s="124" t="n"/>
      <c r="AM167" s="124" t="n"/>
      <c r="AN167" s="124" t="n"/>
      <c r="AO167" s="124" t="n"/>
      <c r="AP167" s="124" t="n"/>
      <c r="AQ167" s="124" t="n"/>
      <c r="AR167" s="128" t="n">
        <f aca="false" ca="false" dt2D="false" dtr="false" t="normal">COUNTIF(AC167:AN167, "&gt;0")</f>
        <v>1</v>
      </c>
      <c r="AS167" s="128" t="n">
        <f aca="false" ca="false" dt2D="false" dtr="false" t="normal">COUNTIF(AO167:AQ167, "&gt;0")</f>
        <v>0</v>
      </c>
      <c r="AT167" s="128" t="n">
        <f aca="false" ca="false" dt2D="false" dtr="false" t="normal">+AR167+AS167</f>
        <v>1</v>
      </c>
      <c r="AZ167" s="66" t="n"/>
    </row>
    <row customHeight="true" ht="12.75" outlineLevel="0" r="168">
      <c r="A168" s="115" t="n">
        <f aca="false" ca="false" dt2D="false" dtr="false" t="normal">A167+1</f>
        <v>44</v>
      </c>
      <c r="B168" s="115" t="n">
        <f aca="false" ca="false" dt2D="false" dtr="false" t="normal">B167+1</f>
        <v>44</v>
      </c>
      <c r="C168" s="116" t="s">
        <v>147</v>
      </c>
      <c r="D168" s="115" t="s">
        <v>483</v>
      </c>
      <c r="E168" s="117" t="s">
        <v>133</v>
      </c>
      <c r="F168" s="118" t="s">
        <v>62</v>
      </c>
      <c r="G168" s="118" t="n">
        <v>5</v>
      </c>
      <c r="H168" s="118" t="n">
        <v>4</v>
      </c>
      <c r="I168" s="119" t="n">
        <v>4306.9</v>
      </c>
      <c r="J168" s="119" t="n">
        <v>4306.9</v>
      </c>
      <c r="K168" s="119" t="n">
        <v>0</v>
      </c>
      <c r="L168" s="117" t="n">
        <v>207</v>
      </c>
      <c r="M168" s="120" t="n">
        <f aca="false" ca="false" dt2D="false" dtr="false" t="normal">SUM(N168:S168)</f>
        <v>2440106.5</v>
      </c>
      <c r="N168" s="120" t="n"/>
      <c r="O168" s="120" t="n"/>
      <c r="P168" s="120" t="n"/>
      <c r="Q168" s="120" t="n">
        <v>2440106.5</v>
      </c>
      <c r="R168" s="120" t="n">
        <v>0</v>
      </c>
      <c r="S168" s="120" t="n"/>
      <c r="T168" s="120" t="n">
        <f aca="false" ca="false" dt2D="false" dtr="false" t="normal">$M168/($J168+$K168)</f>
        <v>566.5575007546031</v>
      </c>
      <c r="U168" s="120" t="n">
        <f aca="false" ca="false" dt2D="false" dtr="false" t="normal">$M168/($J168+$K168)</f>
        <v>566.5575007546031</v>
      </c>
      <c r="V168" s="118" t="n">
        <v>2025</v>
      </c>
      <c r="W168" s="118" t="n"/>
      <c r="X168" s="121" t="n">
        <f aca="false" ca="false" dt2D="false" dtr="false" t="normal">AA168-R168</f>
        <v>20125282.32</v>
      </c>
      <c r="Y168" s="127" t="n">
        <v>3602166.73</v>
      </c>
      <c r="Z168" s="127" t="n">
        <f aca="false" ca="false" dt2D="false" dtr="false" t="normal">+(J168*12.98+K168*25.97)*12</f>
        <v>670842.744</v>
      </c>
      <c r="AA168" s="127" t="n">
        <f aca="false" ca="false" dt2D="false" dtr="false" t="normal">+(J168*12.98+K168*25.97)*12*30</f>
        <v>20125282.32</v>
      </c>
      <c r="AB168" s="124" t="n">
        <f aca="false" ca="false" dt2D="false" dtr="false" t="normal">SUM(AC168:AQ168)</f>
        <v>2440106.5</v>
      </c>
      <c r="AC168" s="124" t="n"/>
      <c r="AD168" s="124" t="n"/>
      <c r="AE168" s="124" t="n"/>
      <c r="AF168" s="124" t="n"/>
      <c r="AG168" s="132" t="n">
        <v>2440106.5</v>
      </c>
      <c r="AH168" s="124" t="n"/>
      <c r="AI168" s="124" t="n"/>
      <c r="AJ168" s="124" t="n"/>
      <c r="AK168" s="124" t="n"/>
      <c r="AL168" s="124" t="n"/>
      <c r="AM168" s="124" t="n"/>
      <c r="AN168" s="124" t="n"/>
      <c r="AO168" s="124" t="n"/>
      <c r="AP168" s="124" t="n"/>
      <c r="AQ168" s="124" t="n"/>
      <c r="AR168" s="128" t="n">
        <f aca="false" ca="false" dt2D="false" dtr="false" t="normal">COUNTIF(AC168:AN168, "&gt;0")</f>
        <v>1</v>
      </c>
      <c r="AS168" s="128" t="n">
        <f aca="false" ca="false" dt2D="false" dtr="false" t="normal">COUNTIF(AO168:AQ168, "&gt;0")</f>
        <v>0</v>
      </c>
      <c r="AT168" s="128" t="n">
        <f aca="false" ca="false" dt2D="false" dtr="false" t="normal">+AR168+AS168</f>
        <v>1</v>
      </c>
      <c r="AZ168" s="66" t="n"/>
      <c r="BC168" s="66" t="n"/>
    </row>
    <row customHeight="true" ht="12.75" outlineLevel="0" r="169">
      <c r="A169" s="115" t="n">
        <f aca="false" ca="false" dt2D="false" dtr="false" t="normal">A168+1</f>
        <v>45</v>
      </c>
      <c r="B169" s="115" t="n">
        <f aca="false" ca="false" dt2D="false" dtr="false" t="normal">B168+1</f>
        <v>45</v>
      </c>
      <c r="C169" s="116" t="s">
        <v>147</v>
      </c>
      <c r="D169" s="115" t="s">
        <v>488</v>
      </c>
      <c r="E169" s="117" t="s">
        <v>90</v>
      </c>
      <c r="F169" s="118" t="s">
        <v>62</v>
      </c>
      <c r="G169" s="118" t="n">
        <v>5</v>
      </c>
      <c r="H169" s="118" t="n">
        <v>4</v>
      </c>
      <c r="I169" s="119" t="n">
        <v>4286.3</v>
      </c>
      <c r="J169" s="119" t="n">
        <v>4286.3</v>
      </c>
      <c r="K169" s="119" t="n">
        <v>0</v>
      </c>
      <c r="L169" s="117" t="n">
        <v>205</v>
      </c>
      <c r="M169" s="120" t="n">
        <f aca="false" ca="false" dt2D="false" dtr="false" t="normal">SUM(N169:S169)</f>
        <v>1735598.19</v>
      </c>
      <c r="N169" s="120" t="n"/>
      <c r="O169" s="120" t="n"/>
      <c r="P169" s="120" t="n"/>
      <c r="Q169" s="120" t="n">
        <v>1735598.19</v>
      </c>
      <c r="R169" s="120" t="n">
        <v>0</v>
      </c>
      <c r="S169" s="120" t="n"/>
      <c r="T169" s="120" t="n">
        <f aca="false" ca="false" dt2D="false" dtr="false" t="normal">$M169/($J169+$K169)</f>
        <v>404.91757226512374</v>
      </c>
      <c r="U169" s="120" t="n">
        <f aca="false" ca="false" dt2D="false" dtr="false" t="normal">$M169/($J169+$K169)</f>
        <v>404.91757226512374</v>
      </c>
      <c r="V169" s="118" t="n">
        <v>2025</v>
      </c>
      <c r="W169" s="118" t="n"/>
      <c r="X169" s="121" t="n">
        <f aca="false" ca="false" dt2D="false" dtr="false" t="normal">AA169-R169</f>
        <v>20029022.640000004</v>
      </c>
      <c r="Y169" s="127" t="n">
        <v>3561923.95</v>
      </c>
      <c r="Z169" s="127" t="n">
        <f aca="false" ca="false" dt2D="false" dtr="false" t="normal">+(J169*12.98+K169*25.97)*12</f>
        <v>667634.0880000001</v>
      </c>
      <c r="AA169" s="127" t="n">
        <f aca="false" ca="false" dt2D="false" dtr="false" t="normal">+(J169*12.98+K169*25.97)*12*30</f>
        <v>20029022.640000004</v>
      </c>
      <c r="AB169" s="124" t="n">
        <f aca="false" ca="false" dt2D="false" dtr="false" t="normal">SUM(AC169:AQ169)</f>
        <v>1735598.19</v>
      </c>
      <c r="AC169" s="124" t="n"/>
      <c r="AD169" s="124" t="n"/>
      <c r="AE169" s="124" t="n"/>
      <c r="AF169" s="124" t="n"/>
      <c r="AG169" s="124" t="n">
        <v>1735598.19</v>
      </c>
      <c r="AH169" s="124" t="n"/>
      <c r="AI169" s="124" t="n"/>
      <c r="AJ169" s="124" t="n"/>
      <c r="AK169" s="124" t="n"/>
      <c r="AL169" s="124" t="n"/>
      <c r="AM169" s="124" t="n"/>
      <c r="AN169" s="124" t="n"/>
      <c r="AO169" s="124" t="n"/>
      <c r="AP169" s="124" t="n"/>
      <c r="AQ169" s="124" t="n"/>
      <c r="AR169" s="128" t="n">
        <f aca="false" ca="false" dt2D="false" dtr="false" t="normal">COUNTIF(AC169:AN169, "&gt;0")</f>
        <v>1</v>
      </c>
      <c r="AS169" s="128" t="n">
        <f aca="false" ca="false" dt2D="false" dtr="false" t="normal">COUNTIF(AO169:AQ169, "&gt;0")</f>
        <v>0</v>
      </c>
      <c r="AT169" s="128" t="n">
        <f aca="false" ca="false" dt2D="false" dtr="false" t="normal">+AR169+AS169</f>
        <v>1</v>
      </c>
      <c r="AZ169" s="66" t="n"/>
    </row>
    <row customHeight="true" ht="12.75" outlineLevel="0" r="170">
      <c r="A170" s="115" t="n">
        <f aca="false" ca="false" dt2D="false" dtr="false" t="normal">A169+1</f>
        <v>46</v>
      </c>
      <c r="B170" s="115" t="n">
        <f aca="false" ca="false" dt2D="false" dtr="false" t="normal">B169+1</f>
        <v>46</v>
      </c>
      <c r="C170" s="116" t="s">
        <v>147</v>
      </c>
      <c r="D170" s="115" t="s">
        <v>492</v>
      </c>
      <c r="E170" s="117" t="s">
        <v>90</v>
      </c>
      <c r="F170" s="118" t="s">
        <v>62</v>
      </c>
      <c r="G170" s="118" t="n">
        <v>5</v>
      </c>
      <c r="H170" s="118" t="n">
        <v>4</v>
      </c>
      <c r="I170" s="119" t="n">
        <v>4323.9</v>
      </c>
      <c r="J170" s="119" t="n">
        <v>4323.9</v>
      </c>
      <c r="K170" s="119" t="n">
        <v>0</v>
      </c>
      <c r="L170" s="117" t="n">
        <v>199</v>
      </c>
      <c r="M170" s="120" t="n">
        <f aca="false" ca="false" dt2D="false" dtr="false" t="normal">SUM(N170:S170)</f>
        <v>1750823.09</v>
      </c>
      <c r="N170" s="120" t="n"/>
      <c r="O170" s="120" t="n"/>
      <c r="P170" s="120" t="n"/>
      <c r="Q170" s="120" t="n">
        <v>1750823.09</v>
      </c>
      <c r="R170" s="120" t="n">
        <v>0</v>
      </c>
      <c r="S170" s="120" t="n"/>
      <c r="T170" s="120" t="n">
        <f aca="false" ca="false" dt2D="false" dtr="false" t="normal">$M170/($J170+$K170)</f>
        <v>404.9175720992623</v>
      </c>
      <c r="U170" s="120" t="n">
        <f aca="false" ca="false" dt2D="false" dtr="false" t="normal">$M170/($J170+$K170)</f>
        <v>404.9175720992623</v>
      </c>
      <c r="V170" s="118" t="n">
        <v>2025</v>
      </c>
      <c r="W170" s="118" t="n"/>
      <c r="X170" s="121" t="n">
        <f aca="false" ca="false" dt2D="false" dtr="false" t="normal">AA170-R170</f>
        <v>20204719.919999994</v>
      </c>
      <c r="Y170" s="127" t="n">
        <v>3731388.53</v>
      </c>
      <c r="Z170" s="127" t="n">
        <f aca="false" ca="false" dt2D="false" dtr="false" t="normal">+(J170*12.98+K170*25.97)*12</f>
        <v>673490.6639999999</v>
      </c>
      <c r="AA170" s="127" t="n">
        <f aca="false" ca="false" dt2D="false" dtr="false" t="normal">+(J170*12.98+K170*25.97)*12*30</f>
        <v>20204719.919999994</v>
      </c>
      <c r="AB170" s="124" t="n">
        <f aca="false" ca="false" dt2D="false" dtr="false" t="normal">SUM(AC170:AQ170)</f>
        <v>1750823.09</v>
      </c>
      <c r="AC170" s="124" t="n"/>
      <c r="AD170" s="124" t="n"/>
      <c r="AE170" s="124" t="n"/>
      <c r="AF170" s="124" t="n"/>
      <c r="AG170" s="124" t="n">
        <v>1750823.09</v>
      </c>
      <c r="AH170" s="124" t="n"/>
      <c r="AI170" s="124" t="n"/>
      <c r="AJ170" s="124" t="n"/>
      <c r="AK170" s="124" t="n"/>
      <c r="AL170" s="124" t="n"/>
      <c r="AM170" s="124" t="n"/>
      <c r="AN170" s="124" t="n"/>
      <c r="AO170" s="124" t="n"/>
      <c r="AP170" s="124" t="n"/>
      <c r="AQ170" s="124" t="n"/>
      <c r="AR170" s="128" t="n">
        <f aca="false" ca="false" dt2D="false" dtr="false" t="normal">COUNTIF(AC170:AN170, "&gt;0")</f>
        <v>1</v>
      </c>
      <c r="AS170" s="128" t="n">
        <f aca="false" ca="false" dt2D="false" dtr="false" t="normal">COUNTIF(AO170:AQ170, "&gt;0")</f>
        <v>0</v>
      </c>
      <c r="AT170" s="128" t="n">
        <f aca="false" ca="false" dt2D="false" dtr="false" t="normal">+AR170+AS170</f>
        <v>1</v>
      </c>
      <c r="AZ170" s="66" t="n"/>
    </row>
    <row customHeight="true" ht="12.75" outlineLevel="0" r="171">
      <c r="A171" s="115" t="n">
        <f aca="false" ca="false" dt2D="false" dtr="false" t="normal">A170+1</f>
        <v>47</v>
      </c>
      <c r="B171" s="115" t="n">
        <f aca="false" ca="false" dt2D="false" dtr="false" t="normal">B170+1</f>
        <v>47</v>
      </c>
      <c r="C171" s="116" t="s">
        <v>147</v>
      </c>
      <c r="D171" s="115" t="s">
        <v>495</v>
      </c>
      <c r="E171" s="117" t="s">
        <v>100</v>
      </c>
      <c r="F171" s="118" t="s">
        <v>62</v>
      </c>
      <c r="G171" s="118" t="n">
        <v>4</v>
      </c>
      <c r="H171" s="118" t="n">
        <v>2</v>
      </c>
      <c r="I171" s="119" t="n">
        <v>2192.6</v>
      </c>
      <c r="J171" s="119" t="n">
        <v>1960.1</v>
      </c>
      <c r="K171" s="119" t="n">
        <v>0</v>
      </c>
      <c r="L171" s="117" t="n">
        <v>86</v>
      </c>
      <c r="M171" s="120" t="n">
        <f aca="false" ca="false" dt2D="false" dtr="false" t="normal">SUM(N171:S171)</f>
        <v>2250664.49</v>
      </c>
      <c r="N171" s="120" t="n"/>
      <c r="O171" s="120" t="n"/>
      <c r="P171" s="120" t="n"/>
      <c r="Q171" s="120" t="n">
        <v>298954.45</v>
      </c>
      <c r="R171" s="120" t="n">
        <v>1951710.04</v>
      </c>
      <c r="S171" s="120" t="n"/>
      <c r="T171" s="120" t="n">
        <f aca="false" ca="false" dt2D="false" dtr="false" t="normal">$M171/($J171+$K171)</f>
        <v>1148.23962552931</v>
      </c>
      <c r="U171" s="120" t="n">
        <f aca="false" ca="false" dt2D="false" dtr="false" t="normal">$M171/($J171+$K171)</f>
        <v>1148.23962552931</v>
      </c>
      <c r="V171" s="118" t="n">
        <v>2025</v>
      </c>
      <c r="W171" s="118" t="n"/>
      <c r="X171" s="121" t="n">
        <f aca="false" ca="false" dt2D="false" dtr="false" t="normal">AA171-R171</f>
        <v>5388655.95</v>
      </c>
      <c r="Y171" s="127" t="n">
        <v>0</v>
      </c>
      <c r="Z171" s="127" t="n">
        <f aca="false" ca="false" dt2D="false" dtr="false" t="normal">+(J171*12.71+K171*25.41)*12</f>
        <v>298954.452</v>
      </c>
      <c r="AA171" s="127" t="n">
        <f aca="false" ca="false" dt2D="false" dtr="false" t="normal">+(J171*12.71+K171*25.41)*12*30-'[5]Лист1'!$AQ$628</f>
        <v>7340365.99</v>
      </c>
      <c r="AB171" s="124" t="n">
        <f aca="false" ca="false" dt2D="false" dtr="false" t="normal">SUM(AC171:AQ171)</f>
        <v>2250664.49</v>
      </c>
      <c r="AC171" s="124" t="n"/>
      <c r="AD171" s="124" t="n">
        <v>2250664.49</v>
      </c>
      <c r="AE171" s="124" t="n"/>
      <c r="AF171" s="124" t="n"/>
      <c r="AG171" s="124" t="n"/>
      <c r="AH171" s="124" t="n"/>
      <c r="AI171" s="124" t="n"/>
      <c r="AJ171" s="124" t="n"/>
      <c r="AK171" s="124" t="n"/>
      <c r="AL171" s="124" t="n"/>
      <c r="AM171" s="124" t="n"/>
      <c r="AN171" s="124" t="n"/>
      <c r="AO171" s="124" t="n"/>
      <c r="AP171" s="124" t="n"/>
      <c r="AQ171" s="124" t="n"/>
      <c r="AR171" s="128" t="n">
        <f aca="false" ca="false" dt2D="false" dtr="false" t="normal">COUNTIF(AC171:AN171, "&gt;0")</f>
        <v>1</v>
      </c>
      <c r="AS171" s="128" t="n">
        <f aca="false" ca="false" dt2D="false" dtr="false" t="normal">COUNTIF(AO171:AQ171, "&gt;0")</f>
        <v>0</v>
      </c>
      <c r="AT171" s="128" t="n">
        <f aca="false" ca="false" dt2D="false" dtr="false" t="normal">+AR171+AS171</f>
        <v>1</v>
      </c>
      <c r="AZ171" s="66" t="n"/>
    </row>
    <row customHeight="true" ht="12.75" outlineLevel="0" r="172">
      <c r="A172" s="115" t="n">
        <f aca="false" ca="false" dt2D="false" dtr="false" t="normal">A171+1</f>
        <v>48</v>
      </c>
      <c r="B172" s="115" t="n">
        <f aca="false" ca="false" dt2D="false" dtr="false" t="normal">B171+1</f>
        <v>48</v>
      </c>
      <c r="C172" s="116" t="s">
        <v>110</v>
      </c>
      <c r="D172" s="115" t="s">
        <v>499</v>
      </c>
      <c r="E172" s="117" t="n">
        <v>1984</v>
      </c>
      <c r="F172" s="118" t="s">
        <v>62</v>
      </c>
      <c r="G172" s="118" t="n">
        <v>4</v>
      </c>
      <c r="H172" s="118" t="n">
        <v>6</v>
      </c>
      <c r="I172" s="119" t="n">
        <v>5500.86</v>
      </c>
      <c r="J172" s="119" t="n">
        <v>4979.26</v>
      </c>
      <c r="K172" s="119" t="n">
        <v>0</v>
      </c>
      <c r="L172" s="117" t="n">
        <v>210</v>
      </c>
      <c r="M172" s="120" t="n">
        <f aca="false" ca="false" dt2D="false" dtr="false" t="normal">SUM(N172:S172)</f>
        <v>2555373.7</v>
      </c>
      <c r="N172" s="120" t="n"/>
      <c r="O172" s="120" t="n"/>
      <c r="P172" s="120" t="n"/>
      <c r="Q172" s="120" t="n">
        <v>2555373.7</v>
      </c>
      <c r="R172" s="120" t="n">
        <v>0</v>
      </c>
      <c r="S172" s="120" t="n"/>
      <c r="T172" s="120" t="n">
        <f aca="false" ca="false" dt2D="false" dtr="false" t="normal">$M172/($J172+$K172)</f>
        <v>513.2035081518137</v>
      </c>
      <c r="U172" s="120" t="n">
        <f aca="false" ca="false" dt2D="false" dtr="false" t="normal">$M172/($J172+$K172)</f>
        <v>513.2035081518137</v>
      </c>
      <c r="V172" s="118" t="n">
        <v>2025</v>
      </c>
      <c r="W172" s="118" t="n"/>
      <c r="X172" s="121" t="n">
        <f aca="false" ca="false" dt2D="false" dtr="false" t="normal">AA172-R172</f>
        <v>23267086.128000002</v>
      </c>
      <c r="Y172" s="127" t="n">
        <v>3656682.92</v>
      </c>
      <c r="Z172" s="127" t="n">
        <f aca="false" ca="false" dt2D="false" dtr="false" t="normal">+(J172*12.98+K172*25.97)*12</f>
        <v>775569.5376</v>
      </c>
      <c r="AA172" s="127" t="n">
        <f aca="false" ca="false" dt2D="false" dtr="false" t="normal">+(J172*12.98+K172*25.97)*12*30</f>
        <v>23267086.128000002</v>
      </c>
      <c r="AB172" s="124" t="n">
        <f aca="false" ca="false" dt2D="false" dtr="false" t="normal">SUM(AC172:AQ172)</f>
        <v>2555373.7</v>
      </c>
      <c r="AC172" s="124" t="n">
        <v>0</v>
      </c>
      <c r="AD172" s="124" t="n">
        <v>0</v>
      </c>
      <c r="AE172" s="124" t="n">
        <v>0</v>
      </c>
      <c r="AF172" s="124" t="n">
        <v>0</v>
      </c>
      <c r="AG172" s="124" t="n">
        <v>2555373.7</v>
      </c>
      <c r="AH172" s="124" t="n"/>
      <c r="AI172" s="124" t="n"/>
      <c r="AJ172" s="124" t="n">
        <v>0</v>
      </c>
      <c r="AK172" s="124" t="n">
        <v>0</v>
      </c>
      <c r="AL172" s="124" t="n">
        <v>0</v>
      </c>
      <c r="AM172" s="124" t="n">
        <v>0</v>
      </c>
      <c r="AN172" s="124" t="n">
        <v>0</v>
      </c>
      <c r="AO172" s="124" t="n"/>
      <c r="AP172" s="124" t="n"/>
      <c r="AQ172" s="124" t="n"/>
      <c r="AR172" s="128" t="n">
        <f aca="false" ca="false" dt2D="false" dtr="false" t="normal">COUNTIF(AC172:AN172, "&gt;0")</f>
        <v>1</v>
      </c>
      <c r="AS172" s="128" t="n">
        <f aca="false" ca="false" dt2D="false" dtr="false" t="normal">COUNTIF(AO172:AQ172, "&gt;0")</f>
        <v>0</v>
      </c>
      <c r="AT172" s="128" t="n">
        <f aca="false" ca="false" dt2D="false" dtr="false" t="normal">+AR172+AS172</f>
        <v>1</v>
      </c>
      <c r="AZ172" s="66" t="n"/>
    </row>
    <row customHeight="true" ht="12.75" outlineLevel="0" r="173">
      <c r="A173" s="115" t="n">
        <f aca="false" ca="false" dt2D="false" dtr="false" t="normal">A172+1</f>
        <v>49</v>
      </c>
      <c r="B173" s="115" t="n">
        <f aca="false" ca="false" dt2D="false" dtr="false" t="normal">B172+1</f>
        <v>49</v>
      </c>
      <c r="C173" s="116" t="s">
        <v>110</v>
      </c>
      <c r="D173" s="115" t="s">
        <v>502</v>
      </c>
      <c r="E173" s="117" t="n">
        <v>1974</v>
      </c>
      <c r="F173" s="118" t="s">
        <v>62</v>
      </c>
      <c r="G173" s="118" t="n">
        <v>4</v>
      </c>
      <c r="H173" s="118" t="n">
        <v>4</v>
      </c>
      <c r="I173" s="119" t="n">
        <v>2989.2</v>
      </c>
      <c r="J173" s="119" t="n">
        <v>2536.9</v>
      </c>
      <c r="K173" s="119" t="n">
        <v>230.9</v>
      </c>
      <c r="L173" s="117" t="n">
        <v>102</v>
      </c>
      <c r="M173" s="120" t="n">
        <f aca="false" ca="false" dt2D="false" dtr="false" t="normal">SUM(N173:S173)</f>
        <v>1423559.6400000001</v>
      </c>
      <c r="N173" s="120" t="n"/>
      <c r="O173" s="120" t="n"/>
      <c r="P173" s="120" t="n"/>
      <c r="Q173" s="120" t="n">
        <v>1375319.81</v>
      </c>
      <c r="R173" s="120" t="n">
        <v>48239.83</v>
      </c>
      <c r="S173" s="120" t="n"/>
      <c r="T173" s="120" t="n">
        <f aca="false" ca="false" dt2D="false" dtr="false" t="normal">$M173/($J173+$K173)</f>
        <v>514.3289399523087</v>
      </c>
      <c r="U173" s="120" t="n">
        <f aca="false" ca="false" dt2D="false" dtr="false" t="normal">$M173/($J173+$K173)</f>
        <v>514.3289399523087</v>
      </c>
      <c r="V173" s="118" t="n">
        <v>2025</v>
      </c>
      <c r="W173" s="118" t="n"/>
      <c r="X173" s="121" t="n">
        <f aca="false" ca="false" dt2D="false" dtr="false" t="normal">AA173-R173</f>
        <v>13964916.77</v>
      </c>
      <c r="Y173" s="127" t="n">
        <v>908214.59</v>
      </c>
      <c r="Z173" s="127" t="n">
        <f aca="false" ca="false" dt2D="false" dtr="false" t="normal">+(J173*12.98+K173*25.97)*12</f>
        <v>467105.22</v>
      </c>
      <c r="AA173" s="127" t="n">
        <f aca="false" ca="false" dt2D="false" dtr="false" t="normal">+(J173*12.98+K173*25.97)*12*30</f>
        <v>14013156.6</v>
      </c>
      <c r="AB173" s="124" t="n">
        <f aca="false" ca="false" dt2D="false" dtr="false" t="normal">SUM(AC173:AQ173)</f>
        <v>1423559.64</v>
      </c>
      <c r="AC173" s="124" t="n"/>
      <c r="AD173" s="124" t="n"/>
      <c r="AE173" s="124" t="n"/>
      <c r="AF173" s="124" t="n"/>
      <c r="AG173" s="124" t="n">
        <v>1423559.64</v>
      </c>
      <c r="AH173" s="124" t="n"/>
      <c r="AI173" s="124" t="n"/>
      <c r="AJ173" s="124" t="n"/>
      <c r="AK173" s="124" t="n"/>
      <c r="AL173" s="124" t="n"/>
      <c r="AM173" s="124" t="n"/>
      <c r="AN173" s="124" t="n"/>
      <c r="AO173" s="124" t="n"/>
      <c r="AP173" s="124" t="n"/>
      <c r="AQ173" s="124" t="n"/>
      <c r="AR173" s="128" t="n">
        <f aca="false" ca="false" dt2D="false" dtr="false" t="normal">COUNTIF(AC173:AN173, "&gt;0")</f>
        <v>1</v>
      </c>
      <c r="AS173" s="128" t="n">
        <f aca="false" ca="false" dt2D="false" dtr="false" t="normal">COUNTIF(AO173:AQ173, "&gt;0")</f>
        <v>0</v>
      </c>
      <c r="AT173" s="128" t="n">
        <f aca="false" ca="false" dt2D="false" dtr="false" t="normal">+AR173+AS173</f>
        <v>1</v>
      </c>
      <c r="AZ173" s="66" t="n"/>
    </row>
    <row customHeight="true" ht="12.75" outlineLevel="0" r="174">
      <c r="A174" s="115" t="n">
        <f aca="false" ca="false" dt2D="false" dtr="false" t="normal">A173+1</f>
        <v>50</v>
      </c>
      <c r="B174" s="115" t="n">
        <f aca="false" ca="false" dt2D="false" dtr="false" t="normal">B173+1</f>
        <v>50</v>
      </c>
      <c r="C174" s="116" t="s">
        <v>110</v>
      </c>
      <c r="D174" s="115" t="s">
        <v>505</v>
      </c>
      <c r="E174" s="117" t="n">
        <v>1976</v>
      </c>
      <c r="F174" s="118" t="s">
        <v>62</v>
      </c>
      <c r="G174" s="118" t="n">
        <v>4</v>
      </c>
      <c r="H174" s="118" t="n">
        <v>6</v>
      </c>
      <c r="I174" s="119" t="n">
        <v>5761.37</v>
      </c>
      <c r="J174" s="119" t="n">
        <v>4953.17</v>
      </c>
      <c r="K174" s="119" t="n">
        <v>0</v>
      </c>
      <c r="L174" s="117" t="n">
        <v>208</v>
      </c>
      <c r="M174" s="120" t="n">
        <f aca="false" ca="false" dt2D="false" dtr="false" t="normal">SUM(N174:S174)</f>
        <v>2447844.2</v>
      </c>
      <c r="N174" s="120" t="n"/>
      <c r="O174" s="120" t="n"/>
      <c r="P174" s="120" t="n"/>
      <c r="Q174" s="120" t="n">
        <v>771505.76</v>
      </c>
      <c r="R174" s="120" t="n">
        <v>1676338.44</v>
      </c>
      <c r="S174" s="120" t="n"/>
      <c r="T174" s="120" t="n">
        <f aca="false" ca="false" dt2D="false" dtr="false" t="normal">$M174/($J174+$K174)</f>
        <v>494.19749372624</v>
      </c>
      <c r="U174" s="120" t="n">
        <f aca="false" ca="false" dt2D="false" dtr="false" t="normal">$M174/($J174+$K174)</f>
        <v>494.19749372624</v>
      </c>
      <c r="V174" s="118" t="n">
        <v>2025</v>
      </c>
      <c r="W174" s="118" t="n"/>
      <c r="X174" s="121" t="n">
        <f aca="false" ca="false" dt2D="false" dtr="false" t="normal">AA174-R174</f>
        <v>14068948.926</v>
      </c>
      <c r="Y174" s="127" t="n">
        <v>0</v>
      </c>
      <c r="Z174" s="127" t="n">
        <f aca="false" ca="false" dt2D="false" dtr="false" t="normal">+(J174*12.98+K174*25.97)*12</f>
        <v>771505.7592</v>
      </c>
      <c r="AA174" s="127" t="n">
        <f aca="false" ca="false" dt2D="false" dtr="false" t="normal">+(J174*12.98+K174*25.97)*12*30-'[3]Лист1'!$AQ$304</f>
        <v>15745287.366</v>
      </c>
      <c r="AB174" s="124" t="n">
        <f aca="false" ca="false" dt2D="false" dtr="false" t="normal">SUM(AC174:AQ174)</f>
        <v>2447844.2</v>
      </c>
      <c r="AC174" s="124" t="n">
        <v>0</v>
      </c>
      <c r="AD174" s="124" t="n"/>
      <c r="AE174" s="124" t="n"/>
      <c r="AF174" s="124" t="n"/>
      <c r="AG174" s="124" t="n">
        <v>2447844.2</v>
      </c>
      <c r="AH174" s="124" t="n"/>
      <c r="AI174" s="124" t="n"/>
      <c r="AJ174" s="124" t="n">
        <v>0</v>
      </c>
      <c r="AK174" s="124" t="n">
        <v>0</v>
      </c>
      <c r="AL174" s="124" t="n">
        <v>0</v>
      </c>
      <c r="AM174" s="124" t="n">
        <v>0</v>
      </c>
      <c r="AN174" s="124" t="n"/>
      <c r="AO174" s="124" t="n"/>
      <c r="AP174" s="124" t="n"/>
      <c r="AQ174" s="124" t="n"/>
      <c r="AR174" s="128" t="n">
        <f aca="false" ca="false" dt2D="false" dtr="false" t="normal">COUNTIF(AC174:AN174, "&gt;0")</f>
        <v>1</v>
      </c>
      <c r="AS174" s="128" t="n">
        <f aca="false" ca="false" dt2D="false" dtr="false" t="normal">COUNTIF(AO174:AQ174, "&gt;0")</f>
        <v>0</v>
      </c>
      <c r="AT174" s="128" t="n">
        <f aca="false" ca="false" dt2D="false" dtr="false" t="normal">+AR174+AS174</f>
        <v>1</v>
      </c>
      <c r="AZ174" s="66" t="n"/>
    </row>
    <row customHeight="true" ht="12.75" outlineLevel="0" r="175">
      <c r="A175" s="115" t="n">
        <f aca="false" ca="false" dt2D="false" dtr="false" t="normal">A174+1</f>
        <v>51</v>
      </c>
      <c r="B175" s="115" t="n">
        <f aca="false" ca="false" dt2D="false" dtr="false" t="normal">B174+1</f>
        <v>51</v>
      </c>
      <c r="C175" s="116" t="s">
        <v>147</v>
      </c>
      <c r="D175" s="115" t="s">
        <v>509</v>
      </c>
      <c r="E175" s="117" t="s">
        <v>187</v>
      </c>
      <c r="F175" s="118" t="s">
        <v>62</v>
      </c>
      <c r="G175" s="118" t="n">
        <v>4</v>
      </c>
      <c r="H175" s="118" t="n">
        <v>4</v>
      </c>
      <c r="I175" s="119" t="n">
        <v>3698.6</v>
      </c>
      <c r="J175" s="119" t="n">
        <v>3202.2</v>
      </c>
      <c r="K175" s="119" t="n">
        <v>496.4</v>
      </c>
      <c r="L175" s="117" t="n">
        <v>146</v>
      </c>
      <c r="M175" s="120" t="n">
        <f aca="false" ca="false" dt2D="false" dtr="false" t="normal">SUM(N175:S175)</f>
        <v>1497628.13</v>
      </c>
      <c r="N175" s="120" t="n"/>
      <c r="O175" s="120" t="n"/>
      <c r="P175" s="120" t="n"/>
      <c r="Q175" s="120" t="n">
        <v>653472.76</v>
      </c>
      <c r="R175" s="120" t="n">
        <v>844155.37</v>
      </c>
      <c r="S175" s="120" t="n"/>
      <c r="T175" s="120" t="n">
        <f aca="false" ca="false" dt2D="false" dtr="false" t="normal">$M175/($J175+$K175)</f>
        <v>404.9175715135456</v>
      </c>
      <c r="U175" s="120" t="n">
        <f aca="false" ca="false" dt2D="false" dtr="false" t="normal">$M175/($J175+$K175)</f>
        <v>404.9175715135456</v>
      </c>
      <c r="V175" s="118" t="n">
        <v>2025</v>
      </c>
      <c r="W175" s="118" t="n"/>
      <c r="X175" s="121" t="n">
        <f aca="false" ca="false" dt2D="false" dtr="false" t="normal">AA175-R175</f>
        <v>15475287.63</v>
      </c>
      <c r="Y175" s="127" t="n">
        <v>0</v>
      </c>
      <c r="Z175" s="127" t="n">
        <f aca="false" ca="false" dt2D="false" dtr="false" t="normal">+(J175*12.98+K175*25.97)*12</f>
        <v>653472.7679999999</v>
      </c>
      <c r="AA175" s="127" t="n">
        <f aca="false" ca="false" dt2D="false" dtr="false" t="normal">+(J175*12.98+K175*25.97)*12*30-'[5]Лист1'!$AQ$692</f>
        <v>16319443</v>
      </c>
      <c r="AB175" s="124" t="n">
        <f aca="false" ca="false" dt2D="false" dtr="false" t="normal">SUM(AC175:AQ175)</f>
        <v>1497628.13</v>
      </c>
      <c r="AC175" s="124" t="n"/>
      <c r="AD175" s="124" t="n"/>
      <c r="AE175" s="124" t="n"/>
      <c r="AF175" s="124" t="n"/>
      <c r="AG175" s="124" t="n">
        <v>1497628.13</v>
      </c>
      <c r="AH175" s="124" t="n"/>
      <c r="AI175" s="124" t="n"/>
      <c r="AJ175" s="124" t="n"/>
      <c r="AK175" s="124" t="n"/>
      <c r="AL175" s="124" t="n"/>
      <c r="AM175" s="124" t="n"/>
      <c r="AN175" s="124" t="n"/>
      <c r="AO175" s="124" t="n"/>
      <c r="AP175" s="124" t="n"/>
      <c r="AQ175" s="124" t="n"/>
      <c r="AR175" s="128" t="n">
        <f aca="false" ca="false" dt2D="false" dtr="false" t="normal">COUNTIF(AC175:AN175, "&gt;0")</f>
        <v>1</v>
      </c>
      <c r="AS175" s="128" t="n">
        <f aca="false" ca="false" dt2D="false" dtr="false" t="normal">COUNTIF(AO175:AQ175, "&gt;0")</f>
        <v>0</v>
      </c>
      <c r="AT175" s="128" t="n">
        <f aca="false" ca="false" dt2D="false" dtr="false" t="normal">+AR175+AS175</f>
        <v>1</v>
      </c>
      <c r="AZ175" s="66" t="n"/>
    </row>
    <row customHeight="true" ht="12.75" outlineLevel="0" r="176">
      <c r="A176" s="115" t="n">
        <f aca="false" ca="false" dt2D="false" dtr="false" t="normal">A175+1</f>
        <v>52</v>
      </c>
      <c r="B176" s="115" t="n">
        <f aca="false" ca="false" dt2D="false" dtr="false" t="normal">B175+1</f>
        <v>52</v>
      </c>
      <c r="C176" s="116" t="s">
        <v>147</v>
      </c>
      <c r="D176" s="115" t="s">
        <v>513</v>
      </c>
      <c r="E176" s="117" t="s">
        <v>117</v>
      </c>
      <c r="F176" s="118" t="s">
        <v>62</v>
      </c>
      <c r="G176" s="118" t="s">
        <v>167</v>
      </c>
      <c r="H176" s="118" t="s">
        <v>160</v>
      </c>
      <c r="I176" s="119" t="n">
        <v>7651.5</v>
      </c>
      <c r="J176" s="119" t="n">
        <v>6138</v>
      </c>
      <c r="K176" s="119" t="n">
        <v>119</v>
      </c>
      <c r="L176" s="117" t="n">
        <v>293</v>
      </c>
      <c r="M176" s="120" t="n">
        <f aca="false" ca="false" dt2D="false" dtr="false" t="normal">SUM(N176:S176)</f>
        <v>2327257.2</v>
      </c>
      <c r="N176" s="120" t="n"/>
      <c r="O176" s="120" t="n"/>
      <c r="P176" s="120" t="n"/>
      <c r="Q176" s="120" t="n">
        <v>264196.16</v>
      </c>
      <c r="R176" s="120" t="n">
        <v>2063061.04</v>
      </c>
      <c r="S176" s="120" t="n"/>
      <c r="T176" s="120" t="n">
        <f aca="false" ca="false" dt2D="false" dtr="false" t="normal">$M176/($J176+$K176)</f>
        <v>371.94457407703374</v>
      </c>
      <c r="U176" s="120" t="n">
        <f aca="false" ca="false" dt2D="false" dtr="false" t="normal">$M176/($J176+$K176)</f>
        <v>371.94457407703374</v>
      </c>
      <c r="V176" s="118" t="n">
        <v>2025</v>
      </c>
      <c r="W176" s="118" t="n"/>
      <c r="X176" s="121" t="n">
        <f aca="false" ca="false" dt2D="false" dtr="false" t="normal">AA176-R176</f>
        <v>16419023.000000004</v>
      </c>
      <c r="Y176" s="127" t="n"/>
      <c r="Z176" s="127" t="n">
        <f aca="false" ca="false" dt2D="false" dtr="false" t="normal">+(J176*12.98+K176*25.97)*12</f>
        <v>993140.04</v>
      </c>
      <c r="AA176" s="127" t="n">
        <f aca="false" ca="false" dt2D="false" dtr="false" t="normal">+(J176*12.98+K176*25.97)*12*30-'[3]Лист1'!$AQ$321</f>
        <v>18482084.040000003</v>
      </c>
      <c r="AB176" s="124" t="n">
        <f aca="false" ca="false" dt2D="false" dtr="false" t="normal">SUM(AC176:AQ176)</f>
        <v>2327257.2</v>
      </c>
      <c r="AC176" s="132" t="n"/>
      <c r="AD176" s="132" t="n"/>
      <c r="AE176" s="124" t="n"/>
      <c r="AF176" s="124" t="n"/>
      <c r="AG176" s="124" t="n">
        <v>2327257.2</v>
      </c>
      <c r="AH176" s="124" t="n"/>
      <c r="AI176" s="124" t="n"/>
      <c r="AJ176" s="124" t="n"/>
      <c r="AK176" s="124" t="n"/>
      <c r="AL176" s="124" t="n"/>
      <c r="AM176" s="124" t="n"/>
      <c r="AN176" s="124" t="n"/>
      <c r="AO176" s="124" t="n"/>
      <c r="AP176" s="124" t="n"/>
      <c r="AQ176" s="124" t="n"/>
      <c r="AR176" s="128" t="n">
        <f aca="false" ca="false" dt2D="false" dtr="false" t="normal">COUNTIF(AC176:AN176, "&gt;0")</f>
        <v>1</v>
      </c>
      <c r="AS176" s="128" t="n">
        <f aca="false" ca="false" dt2D="false" dtr="false" t="normal">COUNTIF(AO176:AQ176, "&gt;0")</f>
        <v>0</v>
      </c>
      <c r="AT176" s="128" t="n">
        <f aca="false" ca="false" dt2D="false" dtr="false" t="normal">+AR176+AS176</f>
        <v>1</v>
      </c>
    </row>
    <row customHeight="true" ht="12.75" outlineLevel="0" r="177">
      <c r="A177" s="115" t="n">
        <f aca="false" ca="false" dt2D="false" dtr="false" t="normal">A176+1</f>
        <v>53</v>
      </c>
      <c r="B177" s="115" t="n">
        <f aca="false" ca="false" dt2D="false" dtr="false" t="normal">B176+1</f>
        <v>53</v>
      </c>
      <c r="C177" s="116" t="s">
        <v>147</v>
      </c>
      <c r="D177" s="115" t="s">
        <v>515</v>
      </c>
      <c r="E177" s="117" t="n">
        <v>1984</v>
      </c>
      <c r="F177" s="118" t="s">
        <v>62</v>
      </c>
      <c r="G177" s="118" t="n">
        <v>5</v>
      </c>
      <c r="H177" s="118" t="n">
        <v>6</v>
      </c>
      <c r="I177" s="119" t="n">
        <v>7096.75</v>
      </c>
      <c r="J177" s="119" t="n">
        <v>6228.7</v>
      </c>
      <c r="K177" s="119" t="n">
        <v>0</v>
      </c>
      <c r="L177" s="117" t="n">
        <v>298</v>
      </c>
      <c r="M177" s="120" t="n">
        <f aca="false" ca="false" dt2D="false" dtr="false" t="normal">SUM(N177:S177)</f>
        <v>15672884.18</v>
      </c>
      <c r="N177" s="120" t="n"/>
      <c r="O177" s="120" t="n"/>
      <c r="P177" s="120" t="n"/>
      <c r="Q177" s="120" t="n">
        <v>5981773.83</v>
      </c>
      <c r="R177" s="120" t="n">
        <v>9691110.35</v>
      </c>
      <c r="S177" s="120" t="n"/>
      <c r="T177" s="120" t="n">
        <f aca="false" ca="false" dt2D="false" dtr="false" t="normal">$M177/($J177+$K177)</f>
        <v>2516.236803827444</v>
      </c>
      <c r="U177" s="120" t="n">
        <f aca="false" ca="false" dt2D="false" dtr="false" t="normal">$M177/($J177+$K177)</f>
        <v>2516.236803827444</v>
      </c>
      <c r="V177" s="118" t="n">
        <v>2025</v>
      </c>
      <c r="W177" s="118" t="n"/>
      <c r="X177" s="121" t="n">
        <f aca="false" ca="false" dt2D="false" dtr="false" t="normal">AA177-R177</f>
        <v>18808929.369999997</v>
      </c>
      <c r="Y177" s="127" t="n">
        <v>5031772.51</v>
      </c>
      <c r="Z177" s="127" t="n">
        <f aca="false" ca="false" dt2D="false" dtr="false" t="normal">+(J177*12.71+K177*25.41)*12</f>
        <v>950001.324</v>
      </c>
      <c r="AA177" s="127" t="n">
        <f aca="false" ca="false" dt2D="false" dtr="false" t="normal">+(J177*12.71+K177*25.41)*12*30</f>
        <v>28500039.72</v>
      </c>
      <c r="AB177" s="124" t="n">
        <f aca="false" ca="false" dt2D="false" dtr="false" t="normal">SUM(AC177:AQ177)</f>
        <v>15672884.18</v>
      </c>
      <c r="AC177" s="124" t="n"/>
      <c r="AD177" s="124" t="n"/>
      <c r="AE177" s="124" t="n"/>
      <c r="AF177" s="124" t="n"/>
      <c r="AG177" s="124" t="n"/>
      <c r="AH177" s="124" t="n"/>
      <c r="AI177" s="124" t="n"/>
      <c r="AJ177" s="124" t="n"/>
      <c r="AK177" s="124" t="n"/>
      <c r="AL177" s="124" t="n"/>
      <c r="AM177" s="124" t="n"/>
      <c r="AN177" s="124" t="n">
        <v>15672884.18</v>
      </c>
      <c r="AO177" s="124" t="n"/>
      <c r="AP177" s="124" t="n"/>
      <c r="AQ177" s="124" t="n"/>
      <c r="AR177" s="128" t="n">
        <f aca="false" ca="false" dt2D="false" dtr="false" t="normal">COUNTIF(AC177:AN177, "&gt;0")</f>
        <v>1</v>
      </c>
      <c r="AS177" s="128" t="n">
        <f aca="false" ca="false" dt2D="false" dtr="false" t="normal">COUNTIF(AO177:AQ177, "&gt;0")</f>
        <v>0</v>
      </c>
      <c r="AT177" s="128" t="n">
        <f aca="false" ca="false" dt2D="false" dtr="false" t="normal">+AR177+AS177</f>
        <v>1</v>
      </c>
      <c r="AZ177" s="66" t="n"/>
    </row>
    <row customHeight="true" ht="12.75" outlineLevel="0" r="178">
      <c r="A178" s="115" t="n">
        <f aca="false" ca="false" dt2D="false" dtr="false" t="normal">A177+1</f>
        <v>54</v>
      </c>
      <c r="B178" s="115" t="n">
        <f aca="false" ca="false" dt2D="false" dtr="false" t="normal">B177+1</f>
        <v>54</v>
      </c>
      <c r="C178" s="116" t="s">
        <v>147</v>
      </c>
      <c r="D178" s="115" t="s">
        <v>518</v>
      </c>
      <c r="E178" s="117" t="s">
        <v>243</v>
      </c>
      <c r="F178" s="118" t="s">
        <v>62</v>
      </c>
      <c r="G178" s="118" t="s">
        <v>167</v>
      </c>
      <c r="H178" s="118" t="s">
        <v>118</v>
      </c>
      <c r="I178" s="119" t="n">
        <v>3196.5</v>
      </c>
      <c r="J178" s="119" t="n">
        <v>2451.1</v>
      </c>
      <c r="K178" s="119" t="n">
        <v>745</v>
      </c>
      <c r="L178" s="117" t="n">
        <v>156</v>
      </c>
      <c r="M178" s="120" t="n">
        <f aca="false" ca="false" dt2D="false" dtr="false" t="normal">SUM(N178:S178)</f>
        <v>1652698.1</v>
      </c>
      <c r="N178" s="120" t="n"/>
      <c r="O178" s="120" t="n"/>
      <c r="P178" s="120" t="n"/>
      <c r="Q178" s="120" t="n">
        <v>131071.54</v>
      </c>
      <c r="R178" s="120" t="n">
        <v>1521626.56</v>
      </c>
      <c r="S178" s="133" t="n"/>
      <c r="T178" s="120" t="n">
        <f aca="false" ca="false" dt2D="false" dtr="false" t="normal">$M178/($J178+$K178)</f>
        <v>517.0983698883014</v>
      </c>
      <c r="U178" s="120" t="n">
        <f aca="false" ca="false" dt2D="false" dtr="false" t="normal">$M178/($J178+$K178)</f>
        <v>517.0983698883014</v>
      </c>
      <c r="V178" s="118" t="n">
        <v>2025</v>
      </c>
      <c r="W178" s="118" t="n"/>
      <c r="X178" s="121" t="n">
        <f aca="false" ca="false" dt2D="false" dtr="false" t="normal">AA178-R178</f>
        <v>4336371.269999998</v>
      </c>
      <c r="Y178" s="127" t="n"/>
      <c r="Z178" s="127" t="n">
        <f aca="false" ca="false" dt2D="false" dtr="false" t="normal">+(J178*12.98+K178*25.97)*12</f>
        <v>613955.1359999999</v>
      </c>
      <c r="AA178" s="127" t="n">
        <f aca="false" ca="false" dt2D="false" dtr="false" t="normal">+(J178*12.98+K178*25.97)*12*30-'[3]Лист1'!$AQ$329</f>
        <v>5857997.829999998</v>
      </c>
      <c r="AB178" s="124" t="n">
        <f aca="false" ca="false" dt2D="false" dtr="false" t="normal">SUM(AC178:AQ178)</f>
        <v>1652698.1</v>
      </c>
      <c r="AC178" s="124" t="n"/>
      <c r="AD178" s="124" t="n"/>
      <c r="AE178" s="124" t="n"/>
      <c r="AF178" s="124" t="n"/>
      <c r="AG178" s="124" t="n">
        <v>1652698.1</v>
      </c>
      <c r="AH178" s="124" t="n"/>
      <c r="AI178" s="124" t="n"/>
      <c r="AJ178" s="124" t="n"/>
      <c r="AK178" s="124" t="n"/>
      <c r="AL178" s="124" t="n"/>
      <c r="AM178" s="124" t="n"/>
      <c r="AN178" s="132" t="n"/>
      <c r="AO178" s="124" t="n"/>
      <c r="AP178" s="124" t="n"/>
      <c r="AQ178" s="124" t="n"/>
      <c r="AR178" s="128" t="n">
        <f aca="false" ca="false" dt2D="false" dtr="false" t="normal">COUNTIF(AC178:AN178, "&gt;0")</f>
        <v>1</v>
      </c>
      <c r="AS178" s="128" t="n">
        <f aca="false" ca="false" dt2D="false" dtr="false" t="normal">COUNTIF(AO178:AQ178, "&gt;0")</f>
        <v>0</v>
      </c>
      <c r="AT178" s="128" t="n">
        <f aca="false" ca="false" dt2D="false" dtr="false" t="normal">+AR178+AS178</f>
        <v>1</v>
      </c>
      <c r="AZ178" s="66" t="n"/>
    </row>
    <row customHeight="true" ht="12.75" outlineLevel="0" r="179">
      <c r="A179" s="115" t="n">
        <f aca="false" ca="false" dt2D="false" dtr="false" t="normal">A178+1</f>
        <v>55</v>
      </c>
      <c r="B179" s="115" t="n">
        <f aca="false" ca="false" dt2D="false" dtr="false" t="normal">B178+1</f>
        <v>55</v>
      </c>
      <c r="C179" s="116" t="s">
        <v>110</v>
      </c>
      <c r="D179" s="115" t="s">
        <v>521</v>
      </c>
      <c r="E179" s="117" t="n">
        <v>1968</v>
      </c>
      <c r="F179" s="118" t="s">
        <v>62</v>
      </c>
      <c r="G179" s="118" t="n">
        <v>4</v>
      </c>
      <c r="H179" s="118" t="n">
        <v>3</v>
      </c>
      <c r="I179" s="119" t="n">
        <v>2488.5</v>
      </c>
      <c r="J179" s="119" t="n">
        <v>2348.2</v>
      </c>
      <c r="K179" s="119" t="n">
        <v>69.6</v>
      </c>
      <c r="L179" s="117" t="n">
        <v>64</v>
      </c>
      <c r="M179" s="120" t="n">
        <f aca="false" ca="false" dt2D="false" dtr="false" t="normal">SUM(N179:S179)</f>
        <v>1007894.07</v>
      </c>
      <c r="N179" s="120" t="n"/>
      <c r="O179" s="120" t="n"/>
      <c r="P179" s="120" t="n"/>
      <c r="Q179" s="120" t="n">
        <v>1007894.07</v>
      </c>
      <c r="R179" s="120" t="n">
        <v>0</v>
      </c>
      <c r="S179" s="120" t="n"/>
      <c r="T179" s="120" t="n">
        <f aca="false" ca="false" dt2D="false" dtr="false" t="normal">$M179/($J179+$K179)</f>
        <v>416.86412027462984</v>
      </c>
      <c r="U179" s="120" t="n">
        <f aca="false" ca="false" dt2D="false" dtr="false" t="normal">$M179/($J179+$K179)</f>
        <v>416.86412027462984</v>
      </c>
      <c r="V179" s="118" t="n">
        <v>2025</v>
      </c>
      <c r="W179" s="118" t="n"/>
      <c r="X179" s="121" t="n">
        <f aca="false" ca="false" dt2D="false" dtr="false" t="normal">AA179-R179</f>
        <v>11623373.28</v>
      </c>
      <c r="Y179" s="127" t="n">
        <v>4774125.56</v>
      </c>
      <c r="Z179" s="127" t="n">
        <f aca="false" ca="false" dt2D="false" dtr="false" t="normal">+(J179*12.98+K179*25.97)*12</f>
        <v>387445.77599999995</v>
      </c>
      <c r="AA179" s="127" t="n">
        <f aca="false" ca="false" dt2D="false" dtr="false" t="normal">+(J179*12.98+K179*25.97)*12*30</f>
        <v>11623373.28</v>
      </c>
      <c r="AB179" s="124" t="n">
        <f aca="false" ca="false" dt2D="false" dtr="false" t="normal">SUM(AC179:AQ179)</f>
        <v>1007894.07</v>
      </c>
      <c r="AC179" s="124" t="n"/>
      <c r="AD179" s="124" t="n"/>
      <c r="AE179" s="124" t="n"/>
      <c r="AF179" s="124" t="n"/>
      <c r="AG179" s="124" t="n">
        <v>1007894.07</v>
      </c>
      <c r="AH179" s="124" t="n"/>
      <c r="AI179" s="124" t="n"/>
      <c r="AJ179" s="124" t="n"/>
      <c r="AK179" s="124" t="n"/>
      <c r="AL179" s="124" t="n"/>
      <c r="AM179" s="124" t="n"/>
      <c r="AN179" s="124" t="n"/>
      <c r="AO179" s="124" t="n"/>
      <c r="AP179" s="124" t="n"/>
      <c r="AQ179" s="124" t="n"/>
      <c r="AR179" s="128" t="n">
        <f aca="false" ca="false" dt2D="false" dtr="false" t="normal">COUNTIF(AC179:AN179, "&gt;0")</f>
        <v>1</v>
      </c>
      <c r="AS179" s="128" t="n">
        <f aca="false" ca="false" dt2D="false" dtr="false" t="normal">COUNTIF(AO179:AQ179, "&gt;0")</f>
        <v>0</v>
      </c>
      <c r="AT179" s="128" t="n">
        <f aca="false" ca="false" dt2D="false" dtr="false" t="normal">+AR179+AS179</f>
        <v>1</v>
      </c>
      <c r="AZ179" s="66" t="n"/>
    </row>
    <row customHeight="true" ht="12.75" outlineLevel="0" r="180">
      <c r="A180" s="115" t="n">
        <f aca="false" ca="false" dt2D="false" dtr="false" t="normal">A179+1</f>
        <v>56</v>
      </c>
      <c r="B180" s="115" t="n">
        <f aca="false" ca="false" dt2D="false" dtr="false" t="normal">B179+1</f>
        <v>56</v>
      </c>
      <c r="C180" s="116" t="s">
        <v>147</v>
      </c>
      <c r="D180" s="115" t="s">
        <v>526</v>
      </c>
      <c r="E180" s="117" t="s">
        <v>170</v>
      </c>
      <c r="F180" s="118" t="s">
        <v>62</v>
      </c>
      <c r="G180" s="118" t="n">
        <v>4</v>
      </c>
      <c r="H180" s="118" t="n">
        <v>6</v>
      </c>
      <c r="I180" s="119" t="n">
        <v>5032.4</v>
      </c>
      <c r="J180" s="119" t="n">
        <v>4842.7</v>
      </c>
      <c r="K180" s="119" t="n">
        <v>189.7</v>
      </c>
      <c r="L180" s="117" t="n">
        <v>224</v>
      </c>
      <c r="M180" s="120" t="n">
        <f aca="false" ca="false" dt2D="false" dtr="false" t="normal">SUM(N180:S180)</f>
        <v>15269626.44</v>
      </c>
      <c r="N180" s="120" t="n"/>
      <c r="O180" s="120" t="n"/>
      <c r="P180" s="120" t="n"/>
      <c r="Q180" s="120" t="n">
        <v>714446.99</v>
      </c>
      <c r="R180" s="120" t="n">
        <v>14555179.45</v>
      </c>
      <c r="S180" s="120" t="n"/>
      <c r="T180" s="120" t="n">
        <f aca="false" ca="false" dt2D="false" dtr="false" t="normal">$M180/($J180+$K180)</f>
        <v>3034.263262061839</v>
      </c>
      <c r="U180" s="120" t="n">
        <f aca="false" ca="false" dt2D="false" dtr="false" t="normal">$M180/($J180+$K180)</f>
        <v>3034.263262061839</v>
      </c>
      <c r="V180" s="118" t="n">
        <v>2025</v>
      </c>
      <c r="W180" s="118" t="n"/>
      <c r="X180" s="121" t="n">
        <f aca="false" ca="false" dt2D="false" dtr="false" t="normal">AA180-R180</f>
        <v>7246672.98</v>
      </c>
      <c r="Y180" s="127" t="n">
        <v>0</v>
      </c>
      <c r="Z180" s="127" t="n">
        <f aca="false" ca="false" dt2D="false" dtr="false" t="normal">+(J180*12.98+K180*25.97)*12</f>
        <v>813417.06</v>
      </c>
      <c r="AA180" s="127" t="n">
        <f aca="false" ca="false" dt2D="false" dtr="false" t="normal">+(J180*12.98+K180*25.97)*12*30-'[5]Лист1'!$AQ$755</f>
        <v>21801852.43</v>
      </c>
      <c r="AB180" s="124" t="n">
        <f aca="false" ca="false" dt2D="false" dtr="false" t="normal">SUM(AC180:AQ180)</f>
        <v>15269626.44</v>
      </c>
      <c r="AC180" s="132" t="n">
        <v>15269626.44</v>
      </c>
      <c r="AD180" s="124" t="n"/>
      <c r="AE180" s="124" t="n"/>
      <c r="AF180" s="124" t="n"/>
      <c r="AG180" s="132" t="n"/>
      <c r="AH180" s="124" t="n"/>
      <c r="AI180" s="124" t="n"/>
      <c r="AJ180" s="124" t="n"/>
      <c r="AK180" s="124" t="n"/>
      <c r="AL180" s="124" t="n"/>
      <c r="AM180" s="124" t="n"/>
      <c r="AN180" s="124" t="n"/>
      <c r="AO180" s="124" t="n"/>
      <c r="AP180" s="124" t="n"/>
      <c r="AQ180" s="124" t="n"/>
      <c r="AR180" s="128" t="n">
        <f aca="false" ca="false" dt2D="false" dtr="false" t="normal">COUNTIF(AC180:AN180, "&gt;0")</f>
        <v>1</v>
      </c>
      <c r="AS180" s="128" t="n">
        <f aca="false" ca="false" dt2D="false" dtr="false" t="normal">COUNTIF(AO180:AQ180, "&gt;0")</f>
        <v>0</v>
      </c>
      <c r="AT180" s="128" t="n">
        <f aca="false" ca="false" dt2D="false" dtr="false" t="normal">+AR180+AS180</f>
        <v>1</v>
      </c>
      <c r="AZ180" s="66" t="n"/>
      <c r="BA180" s="66" t="n"/>
    </row>
    <row customHeight="true" ht="12.75" outlineLevel="0" r="181">
      <c r="A181" s="115" t="n">
        <f aca="false" ca="false" dt2D="false" dtr="false" t="normal">A180+1</f>
        <v>57</v>
      </c>
      <c r="B181" s="115" t="n">
        <f aca="false" ca="false" dt2D="false" dtr="false" t="normal">B180+1</f>
        <v>57</v>
      </c>
      <c r="C181" s="116" t="s">
        <v>529</v>
      </c>
      <c r="D181" s="115" t="s">
        <v>530</v>
      </c>
      <c r="E181" s="117" t="s">
        <v>133</v>
      </c>
      <c r="F181" s="118" t="s">
        <v>188</v>
      </c>
      <c r="G181" s="118" t="s">
        <v>122</v>
      </c>
      <c r="H181" s="118" t="s">
        <v>156</v>
      </c>
      <c r="I181" s="119" t="n">
        <v>1202.5</v>
      </c>
      <c r="J181" s="119" t="n">
        <v>1106.1</v>
      </c>
      <c r="K181" s="119" t="n">
        <v>0</v>
      </c>
      <c r="L181" s="117" t="n">
        <v>32</v>
      </c>
      <c r="M181" s="120" t="n">
        <f aca="false" ca="false" dt2D="false" dtr="false" t="normal">SUM(N181:S181)</f>
        <v>14023162.629999999</v>
      </c>
      <c r="N181" s="120" t="n"/>
      <c r="O181" s="120" t="n">
        <v>8280806.43</v>
      </c>
      <c r="P181" s="120" t="n">
        <v>1500000</v>
      </c>
      <c r="Q181" s="120" t="n">
        <v>119857</v>
      </c>
      <c r="R181" s="120" t="n">
        <v>3102889.77</v>
      </c>
      <c r="S181" s="120" t="n">
        <v>1019609.43</v>
      </c>
      <c r="T181" s="120" t="n">
        <f aca="false" ca="false" dt2D="false" dtr="false" t="normal">$M181/($J181+$K181)</f>
        <v>12678.024256396347</v>
      </c>
      <c r="U181" s="120" t="n">
        <f aca="false" ca="false" dt2D="false" dtr="false" t="normal">$M181/($J181+$K181)</f>
        <v>12678.024256396347</v>
      </c>
      <c r="V181" s="118" t="n">
        <v>2025</v>
      </c>
      <c r="W181" s="118" t="n"/>
      <c r="X181" s="121" t="n">
        <f aca="false" ca="false" dt2D="false" dtr="false" t="normal">AA181-R181</f>
        <v>0</v>
      </c>
      <c r="Y181" s="127" t="n"/>
      <c r="Z181" s="127" t="n">
        <f aca="false" ca="false" dt2D="false" dtr="false" t="normal">+(J181*9.03+K181*24.78)*12</f>
        <v>119856.99599999998</v>
      </c>
      <c r="AA181" s="127" t="n">
        <f aca="false" ca="false" dt2D="false" dtr="false" t="normal">+(J181*9.03+K181*24.78)*12*30-'[4]Лист1'!$AQ$7</f>
        <v>3102889.7699999996</v>
      </c>
      <c r="AB181" s="124" t="n">
        <f aca="false" ca="false" dt2D="false" dtr="false" t="normal">SUM(AC181:AQ181)</f>
        <v>14023162.629999999</v>
      </c>
      <c r="AC181" s="124" t="n"/>
      <c r="AD181" s="124" t="n"/>
      <c r="AE181" s="124" t="n"/>
      <c r="AF181" s="124" t="n"/>
      <c r="AG181" s="124" t="n"/>
      <c r="AH181" s="124" t="n"/>
      <c r="AI181" s="124" t="n"/>
      <c r="AJ181" s="124" t="n"/>
      <c r="AK181" s="132" t="n">
        <v>5104757.7</v>
      </c>
      <c r="AL181" s="124" t="n"/>
      <c r="AM181" s="132" t="n">
        <v>8918404.93</v>
      </c>
      <c r="AN181" s="124" t="n"/>
      <c r="AO181" s="124" t="n"/>
      <c r="AP181" s="124" t="n"/>
      <c r="AQ181" s="124" t="n"/>
      <c r="AR181" s="128" t="n">
        <f aca="false" ca="false" dt2D="false" dtr="false" t="normal">COUNTIF(AC181:AN181, "&gt;0")</f>
        <v>2</v>
      </c>
      <c r="AS181" s="128" t="n">
        <f aca="false" ca="false" dt2D="false" dtr="false" t="normal">COUNTIF(AO181:AQ181, "&gt;0")</f>
        <v>0</v>
      </c>
      <c r="AT181" s="128" t="n">
        <f aca="false" ca="false" dt2D="false" dtr="false" t="normal">+AR181+AS181</f>
        <v>2</v>
      </c>
      <c r="AU181" s="0" t="s">
        <v>190</v>
      </c>
    </row>
    <row customHeight="true" ht="12.75" outlineLevel="0" r="182">
      <c r="A182" s="115" t="n">
        <f aca="false" ca="false" dt2D="false" dtr="false" t="normal">A181+1</f>
        <v>58</v>
      </c>
      <c r="B182" s="115" t="n">
        <f aca="false" ca="false" dt2D="false" dtr="false" t="normal">B181+1</f>
        <v>58</v>
      </c>
      <c r="C182" s="116" t="s">
        <v>529</v>
      </c>
      <c r="D182" s="115" t="s">
        <v>534</v>
      </c>
      <c r="E182" s="117" t="s">
        <v>126</v>
      </c>
      <c r="F182" s="118" t="s">
        <v>188</v>
      </c>
      <c r="G182" s="118" t="s">
        <v>122</v>
      </c>
      <c r="H182" s="118" t="s">
        <v>118</v>
      </c>
      <c r="I182" s="119" t="n">
        <v>1154.8</v>
      </c>
      <c r="J182" s="119" t="n">
        <v>1069.2</v>
      </c>
      <c r="K182" s="119" t="n">
        <v>0</v>
      </c>
      <c r="L182" s="117" t="n">
        <v>52</v>
      </c>
      <c r="M182" s="120" t="n">
        <f aca="false" ca="false" dt2D="false" dtr="false" t="normal">SUM(N182:S182)</f>
        <v>5198942.2299999995</v>
      </c>
      <c r="N182" s="120" t="n"/>
      <c r="O182" s="120" t="n">
        <v>1452005.8</v>
      </c>
      <c r="P182" s="120" t="n">
        <v>750000</v>
      </c>
      <c r="Q182" s="120" t="n">
        <v>115858.51</v>
      </c>
      <c r="R182" s="120" t="n">
        <v>2589852.29</v>
      </c>
      <c r="S182" s="120" t="n">
        <v>291225.63</v>
      </c>
      <c r="T182" s="120" t="n">
        <f aca="false" ca="false" dt2D="false" dtr="false" t="normal">$M182/($J182+$K182)</f>
        <v>4862.459998129442</v>
      </c>
      <c r="U182" s="120" t="n">
        <f aca="false" ca="false" dt2D="false" dtr="false" t="normal">$M182/($J182+$K182)</f>
        <v>4862.459998129442</v>
      </c>
      <c r="V182" s="118" t="n">
        <v>2025</v>
      </c>
      <c r="W182" s="118" t="n"/>
      <c r="X182" s="121" t="n">
        <f aca="false" ca="false" dt2D="false" dtr="false" t="normal">AA182-R182</f>
        <v>0</v>
      </c>
      <c r="Y182" s="127" t="n"/>
      <c r="Z182" s="127" t="n">
        <f aca="false" ca="false" dt2D="false" dtr="false" t="normal">+(J182*9.03+K182*24.78)*12</f>
        <v>115858.512</v>
      </c>
      <c r="AA182" s="127" t="n">
        <f aca="false" ca="false" dt2D="false" dtr="false" t="normal">+(J182*9.03+K182*24.78)*12*30-'[3]Лист1'!$AQ$7</f>
        <v>2589852.29</v>
      </c>
      <c r="AB182" s="124" t="n">
        <f aca="false" ca="false" dt2D="false" dtr="false" t="normal">SUM(AC182:AQ182)</f>
        <v>5198942.23</v>
      </c>
      <c r="AC182" s="124" t="n"/>
      <c r="AD182" s="124" t="n"/>
      <c r="AE182" s="124" t="n"/>
      <c r="AF182" s="124" t="n"/>
      <c r="AG182" s="124" t="n"/>
      <c r="AH182" s="124" t="n"/>
      <c r="AI182" s="124" t="n"/>
      <c r="AJ182" s="124" t="n"/>
      <c r="AK182" s="132" t="n">
        <v>5198942.23</v>
      </c>
      <c r="AL182" s="124" t="n"/>
      <c r="AM182" s="124" t="n"/>
      <c r="AN182" s="124" t="n"/>
      <c r="AO182" s="124" t="n"/>
      <c r="AP182" s="124" t="n"/>
      <c r="AQ182" s="124" t="n"/>
      <c r="AR182" s="128" t="n">
        <f aca="false" ca="false" dt2D="false" dtr="false" t="normal">COUNTIF(AC182:AN182, "&gt;0")</f>
        <v>1</v>
      </c>
      <c r="AS182" s="128" t="n">
        <f aca="false" ca="false" dt2D="false" dtr="false" t="normal">COUNTIF(AO182:AQ182, "&gt;0")</f>
        <v>0</v>
      </c>
      <c r="AT182" s="128" t="n">
        <f aca="false" ca="false" dt2D="false" dtr="false" t="normal">+AR182+AS182</f>
        <v>1</v>
      </c>
      <c r="AU182" s="0" t="s">
        <v>190</v>
      </c>
    </row>
    <row customHeight="true" ht="12.75" outlineLevel="0" r="183">
      <c r="A183" s="115" t="n">
        <f aca="false" ca="false" dt2D="false" dtr="false" t="normal">A182+1</f>
        <v>59</v>
      </c>
      <c r="B183" s="115" t="n">
        <f aca="false" ca="false" dt2D="false" dtr="false" t="normal">B182+1</f>
        <v>59</v>
      </c>
      <c r="C183" s="116" t="s">
        <v>537</v>
      </c>
      <c r="D183" s="115" t="s">
        <v>538</v>
      </c>
      <c r="E183" s="117" t="s">
        <v>166</v>
      </c>
      <c r="F183" s="118" t="s">
        <v>62</v>
      </c>
      <c r="G183" s="118" t="n">
        <v>5</v>
      </c>
      <c r="H183" s="118" t="n">
        <v>4</v>
      </c>
      <c r="I183" s="119" t="n">
        <v>3035.7</v>
      </c>
      <c r="J183" s="119" t="n">
        <v>2511.1</v>
      </c>
      <c r="K183" s="119" t="n">
        <v>524.6</v>
      </c>
      <c r="L183" s="117" t="n">
        <v>80</v>
      </c>
      <c r="M183" s="120" t="n">
        <f aca="false" ca="false" dt2D="false" dtr="false" t="normal">SUM(N183:S183)</f>
        <v>41022050.010000005</v>
      </c>
      <c r="N183" s="120" t="n"/>
      <c r="O183" s="120" t="n">
        <v>2843258.28</v>
      </c>
      <c r="P183" s="120" t="n"/>
      <c r="Q183" s="120" t="n">
        <v>973660.58</v>
      </c>
      <c r="R183" s="120" t="n">
        <v>16288620.12</v>
      </c>
      <c r="S183" s="120" t="n">
        <v>20916511.03</v>
      </c>
      <c r="T183" s="120" t="n">
        <f aca="false" ca="false" dt2D="false" dtr="false" t="normal">$M183/($J183+$K183)</f>
        <v>13513.209477221071</v>
      </c>
      <c r="U183" s="120" t="n">
        <f aca="false" ca="false" dt2D="false" dtr="false" t="normal">$M183/($J183+$K183)</f>
        <v>13513.209477221071</v>
      </c>
      <c r="V183" s="118" t="n">
        <v>2025</v>
      </c>
      <c r="W183" s="118" t="n"/>
      <c r="X183" s="121" t="n">
        <f aca="false" ca="false" dt2D="false" dtr="false" t="normal">AA183-R183</f>
        <v>0</v>
      </c>
      <c r="Y183" s="127" t="n">
        <v>430706.58</v>
      </c>
      <c r="Z183" s="127" t="n">
        <f aca="false" ca="false" dt2D="false" dtr="false" t="normal">+(J183*12.71+K183*25.41)*12</f>
        <v>542954.004</v>
      </c>
      <c r="AA183" s="127" t="n">
        <f aca="false" ca="false" dt2D="false" dtr="false" t="normal">+(J183*12.71+K183*25.41)*12*30</f>
        <v>16288620.12</v>
      </c>
      <c r="AB183" s="124" t="n">
        <f aca="false" ca="false" dt2D="false" dtr="false" t="normal">SUM(AC183:AQ183)</f>
        <v>41022050.01</v>
      </c>
      <c r="AC183" s="124" t="n"/>
      <c r="AD183" s="124" t="n"/>
      <c r="AE183" s="124" t="n"/>
      <c r="AF183" s="124" t="n"/>
      <c r="AG183" s="124" t="n"/>
      <c r="AH183" s="124" t="n"/>
      <c r="AI183" s="124" t="n"/>
      <c r="AJ183" s="124" t="n"/>
      <c r="AK183" s="124" t="n"/>
      <c r="AL183" s="124" t="n"/>
      <c r="AM183" s="132" t="n">
        <v>40813666.41</v>
      </c>
      <c r="AN183" s="124" t="n"/>
      <c r="AO183" s="124" t="n">
        <v>184383.6</v>
      </c>
      <c r="AP183" s="124" t="n">
        <v>24000</v>
      </c>
      <c r="AQ183" s="124" t="n"/>
      <c r="AR183" s="128" t="n">
        <f aca="false" ca="false" dt2D="false" dtr="false" t="normal">COUNTIF(AC183:AN183, "&gt;0")</f>
        <v>1</v>
      </c>
      <c r="AS183" s="128" t="n">
        <f aca="false" ca="false" dt2D="false" dtr="false" t="normal">COUNTIF(AO183:AQ183, "&gt;0")</f>
        <v>2</v>
      </c>
      <c r="AT183" s="128" t="n">
        <f aca="false" ca="false" dt2D="false" dtr="false" t="normal">+AR183+AS183</f>
        <v>3</v>
      </c>
      <c r="AZ183" s="66" t="n"/>
    </row>
    <row customHeight="true" ht="12.75" outlineLevel="0" r="184">
      <c r="A184" s="115" t="n">
        <f aca="false" ca="false" dt2D="false" dtr="false" t="normal">A183+1</f>
        <v>60</v>
      </c>
      <c r="B184" s="115" t="n">
        <f aca="false" ca="false" dt2D="false" dtr="false" t="normal">B183+1</f>
        <v>60</v>
      </c>
      <c r="C184" s="116" t="s">
        <v>537</v>
      </c>
      <c r="D184" s="115" t="s">
        <v>542</v>
      </c>
      <c r="E184" s="117" t="n">
        <v>1974</v>
      </c>
      <c r="F184" s="118" t="s">
        <v>62</v>
      </c>
      <c r="G184" s="118" t="n">
        <v>2</v>
      </c>
      <c r="H184" s="118" t="n">
        <v>2</v>
      </c>
      <c r="I184" s="119" t="n">
        <v>473.3</v>
      </c>
      <c r="J184" s="119" t="n">
        <v>438.4</v>
      </c>
      <c r="K184" s="119" t="n">
        <v>0</v>
      </c>
      <c r="L184" s="117" t="n">
        <v>9</v>
      </c>
      <c r="M184" s="120" t="n">
        <f aca="false" ca="false" dt2D="false" dtr="false" t="normal">SUM(N184:S184)</f>
        <v>923487.5</v>
      </c>
      <c r="N184" s="120" t="n"/>
      <c r="O184" s="120" t="n">
        <v>766098.38</v>
      </c>
      <c r="P184" s="120" t="n"/>
      <c r="Q184" s="120" t="n">
        <v>12327.84</v>
      </c>
      <c r="R184" s="120" t="n"/>
      <c r="S184" s="120" t="n">
        <v>145061.28</v>
      </c>
      <c r="T184" s="120" t="n">
        <f aca="false" ca="false" dt2D="false" dtr="false" t="normal">$M184/($J184+$K184)</f>
        <v>2106.495209854015</v>
      </c>
      <c r="U184" s="120" t="n">
        <f aca="false" ca="false" dt2D="false" dtr="false" t="normal">$M184/($J184+$K184)</f>
        <v>2106.495209854015</v>
      </c>
      <c r="V184" s="118" t="n">
        <v>2025</v>
      </c>
      <c r="W184" s="118" t="n"/>
      <c r="X184" s="121" t="n">
        <f aca="false" ca="false" dt2D="false" dtr="false" t="normal">AA184-R184</f>
        <v>906984.8400000003</v>
      </c>
      <c r="Y184" s="127" t="n"/>
      <c r="Z184" s="127" t="n">
        <f aca="false" ca="false" dt2D="false" dtr="false" t="normal">+(J184*12.71+K184*25.41)*12</f>
        <v>66864.76800000001</v>
      </c>
      <c r="AA184" s="127" t="n">
        <f aca="false" ca="false" dt2D="false" dtr="false" t="normal">+(J184*12.71+K184*25.41)*12*30-'[5]Лист1'!$AQ$128</f>
        <v>906984.8400000003</v>
      </c>
      <c r="AB184" s="124" t="n">
        <f aca="false" ca="false" dt2D="false" dtr="false" t="normal">SUM(AC184:AQ184)</f>
        <v>923487.5</v>
      </c>
      <c r="AC184" s="124" t="n"/>
      <c r="AD184" s="124" t="n"/>
      <c r="AE184" s="132" t="n">
        <v>903159.66</v>
      </c>
      <c r="AF184" s="132" t="n"/>
      <c r="AG184" s="124" t="n"/>
      <c r="AH184" s="124" t="n"/>
      <c r="AI184" s="124" t="n"/>
      <c r="AJ184" s="124" t="n"/>
      <c r="AK184" s="124" t="n"/>
      <c r="AL184" s="124" t="n"/>
      <c r="AM184" s="124" t="n"/>
      <c r="AN184" s="124" t="n"/>
      <c r="AO184" s="132" t="n">
        <v>12327.84</v>
      </c>
      <c r="AP184" s="132" t="n">
        <v>8000</v>
      </c>
      <c r="AQ184" s="124" t="n"/>
      <c r="AR184" s="128" t="n">
        <f aca="false" ca="false" dt2D="false" dtr="false" t="normal">COUNTIF(AC184:AN184, "&gt;0")</f>
        <v>1</v>
      </c>
      <c r="AS184" s="128" t="n">
        <f aca="false" ca="false" dt2D="false" dtr="false" t="normal">COUNTIF(AO184:AQ184, "&gt;0")</f>
        <v>2</v>
      </c>
      <c r="AT184" s="128" t="n">
        <f aca="false" ca="false" dt2D="false" dtr="false" t="normal">+AR184+AS184</f>
        <v>3</v>
      </c>
      <c r="AZ184" s="66" t="n"/>
    </row>
    <row customHeight="true" ht="12.75" outlineLevel="0" r="185">
      <c r="A185" s="115" t="s">
        <v>226</v>
      </c>
      <c r="B185" s="115" t="s">
        <v>226</v>
      </c>
      <c r="C185" s="116" t="s">
        <v>229</v>
      </c>
      <c r="D185" s="115" t="s">
        <v>386</v>
      </c>
      <c r="E185" s="117" t="n">
        <v>1976</v>
      </c>
      <c r="F185" s="118" t="s">
        <v>62</v>
      </c>
      <c r="G185" s="118" t="n">
        <v>5</v>
      </c>
      <c r="H185" s="118" t="n">
        <v>5</v>
      </c>
      <c r="I185" s="119" t="n">
        <v>3760.4</v>
      </c>
      <c r="J185" s="119" t="n">
        <v>2861.4</v>
      </c>
      <c r="K185" s="119" t="n">
        <v>798.2</v>
      </c>
      <c r="L185" s="117" t="n">
        <v>103</v>
      </c>
      <c r="M185" s="120" t="n">
        <f aca="false" ca="false" dt2D="false" dtr="false" t="normal">SUM(N185:S185)</f>
        <v>7483967.01</v>
      </c>
      <c r="N185" s="120" t="n"/>
      <c r="O185" s="120" t="n"/>
      <c r="P185" s="120" t="n"/>
      <c r="Q185" s="120" t="n">
        <v>1526323.26</v>
      </c>
      <c r="R185" s="120" t="n">
        <v>5957643.75</v>
      </c>
      <c r="S185" s="120" t="n"/>
      <c r="T185" s="120" t="n">
        <f aca="false" ca="false" dt2D="false" dtr="false" t="normal">$M185/($J185+$K185)</f>
        <v>2045.023229314679</v>
      </c>
      <c r="U185" s="120" t="n">
        <f aca="false" ca="false" dt2D="false" dtr="false" t="normal">$M185/($J185+$K185)</f>
        <v>2045.023229314679</v>
      </c>
      <c r="V185" s="118" t="n">
        <v>2025</v>
      </c>
      <c r="W185" s="120" t="n"/>
      <c r="X185" s="121" t="n">
        <f aca="false" ca="false" dt2D="false" dtr="false" t="normal">AA185-R185</f>
        <v>14436592.41</v>
      </c>
      <c r="Y185" s="127" t="n">
        <v>1397604.56</v>
      </c>
      <c r="Z185" s="127" t="n">
        <f aca="false" ca="false" dt2D="false" dtr="false" t="normal">+(J185*12.71+K185*25.41)*12</f>
        <v>679807.872</v>
      </c>
      <c r="AA185" s="127" t="n">
        <f aca="false" ca="false" dt2D="false" dtr="false" t="normal">+(J185*12.71+K185*25.41)*12*30</f>
        <v>20394236.16</v>
      </c>
      <c r="AB185" s="124" t="n">
        <f aca="false" ca="false" dt2D="false" dtr="false" t="normal">SUM(AC185:AQ185)</f>
        <v>7483967.01</v>
      </c>
      <c r="AC185" s="132" t="n">
        <v>5251498.38</v>
      </c>
      <c r="AD185" s="132" t="n">
        <v>1636076.44</v>
      </c>
      <c r="AE185" s="132" t="n"/>
      <c r="AF185" s="132" t="n">
        <v>596392.19</v>
      </c>
      <c r="AG185" s="124" t="n"/>
      <c r="AH185" s="124" t="n"/>
      <c r="AI185" s="124" t="n"/>
      <c r="AJ185" s="124" t="n"/>
      <c r="AK185" s="132" t="n"/>
      <c r="AL185" s="124" t="n"/>
      <c r="AM185" s="124" t="n"/>
      <c r="AN185" s="124" t="n"/>
      <c r="AO185" s="124" t="n"/>
      <c r="AP185" s="124" t="n"/>
      <c r="AQ185" s="124" t="n"/>
      <c r="AR185" s="128" t="n">
        <f aca="false" ca="false" dt2D="false" dtr="false" t="normal">COUNTIF(AC185:AN185, "&gt;0")</f>
        <v>3</v>
      </c>
      <c r="AS185" s="128" t="n">
        <f aca="false" ca="false" dt2D="false" dtr="false" t="normal">COUNTIF(AO185:AQ185, "&gt;0")</f>
        <v>0</v>
      </c>
      <c r="AT185" s="128" t="n">
        <f aca="false" ca="false" dt2D="false" dtr="false" t="normal">+AR185+AS185</f>
        <v>3</v>
      </c>
    </row>
    <row customHeight="true" ht="12.75" outlineLevel="0" r="186">
      <c r="A186" s="115" t="n">
        <f aca="false" ca="false" dt2D="false" dtr="false" t="normal">A184+1</f>
        <v>61</v>
      </c>
      <c r="B186" s="115" t="n">
        <f aca="false" ca="false" dt2D="false" dtr="false" t="normal">B184+1</f>
        <v>61</v>
      </c>
      <c r="C186" s="116" t="s">
        <v>229</v>
      </c>
      <c r="D186" s="115" t="s">
        <v>548</v>
      </c>
      <c r="E186" s="117" t="n">
        <v>1974</v>
      </c>
      <c r="F186" s="118" t="s">
        <v>62</v>
      </c>
      <c r="G186" s="118" t="n">
        <v>4</v>
      </c>
      <c r="H186" s="118" t="n">
        <v>3</v>
      </c>
      <c r="I186" s="119" t="n">
        <v>1380.9</v>
      </c>
      <c r="J186" s="119" t="n">
        <v>1261.1</v>
      </c>
      <c r="K186" s="119" t="n">
        <v>0</v>
      </c>
      <c r="L186" s="117" t="n">
        <v>43</v>
      </c>
      <c r="M186" s="120" t="n">
        <f aca="false" ca="false" dt2D="false" dtr="false" t="normal">SUM(N186:S186)</f>
        <v>10521260.399999999</v>
      </c>
      <c r="N186" s="120" t="n"/>
      <c r="O186" s="120" t="n">
        <v>6162496.02</v>
      </c>
      <c r="P186" s="120" t="n"/>
      <c r="Q186" s="120" t="n">
        <v>78672.08</v>
      </c>
      <c r="R186" s="120" t="n">
        <v>4280092.3</v>
      </c>
      <c r="S186" s="120" t="n"/>
      <c r="T186" s="120" t="n">
        <f aca="false" ca="false" dt2D="false" dtr="false" t="normal">$M186/($J186+$K186)</f>
        <v>8342.92316231861</v>
      </c>
      <c r="U186" s="120" t="n">
        <f aca="false" ca="false" dt2D="false" dtr="false" t="normal">$M186/($J186+$K186)</f>
        <v>8342.92316231861</v>
      </c>
      <c r="V186" s="118" t="n">
        <v>2025</v>
      </c>
      <c r="W186" s="118" t="n"/>
      <c r="X186" s="121" t="n">
        <f aca="false" ca="false" dt2D="false" dtr="false" t="normal">AA186-R186</f>
        <v>1317316.9000000004</v>
      </c>
      <c r="Y186" s="127" t="n">
        <v>0</v>
      </c>
      <c r="Z186" s="127" t="n">
        <f aca="false" ca="false" dt2D="false" dtr="false" t="normal">+(J186*12.71+K186*25.41)*12</f>
        <v>192342.972</v>
      </c>
      <c r="AA186" s="127" t="n">
        <f aca="false" ca="false" dt2D="false" dtr="false" t="normal">+(J186*12.71+K186*25.41)*12*30-'[5]Лист1'!$AQ$158</f>
        <v>5597409.2</v>
      </c>
      <c r="AB186" s="124" t="n">
        <f aca="false" ca="false" dt2D="false" dtr="false" t="normal">SUM(AC186:AQ186)</f>
        <v>10521260.399999999</v>
      </c>
      <c r="AC186" s="124" t="n"/>
      <c r="AD186" s="124" t="n"/>
      <c r="AE186" s="124" t="n"/>
      <c r="AF186" s="124" t="n"/>
      <c r="AG186" s="124" t="n"/>
      <c r="AH186" s="124" t="n"/>
      <c r="AI186" s="124" t="n"/>
      <c r="AJ186" s="124" t="n"/>
      <c r="AK186" s="124" t="n">
        <v>9738193.2</v>
      </c>
      <c r="AL186" s="124" t="n"/>
      <c r="AM186" s="124" t="n"/>
      <c r="AN186" s="124" t="n">
        <v>783067.2</v>
      </c>
      <c r="AO186" s="124" t="n"/>
      <c r="AP186" s="124" t="n"/>
      <c r="AQ186" s="124" t="n"/>
      <c r="AR186" s="128" t="n">
        <f aca="false" ca="false" dt2D="false" dtr="false" t="normal">COUNTIF(AC186:AN186, "&gt;0")</f>
        <v>2</v>
      </c>
      <c r="AS186" s="128" t="n">
        <f aca="false" ca="false" dt2D="false" dtr="false" t="normal">COUNTIF(AO186:AQ186, "&gt;0")</f>
        <v>0</v>
      </c>
      <c r="AT186" s="128" t="n">
        <f aca="false" ca="false" dt2D="false" dtr="false" t="normal">+AR186+AS186</f>
        <v>2</v>
      </c>
      <c r="AZ186" s="66" t="n"/>
    </row>
    <row customHeight="true" ht="12.75" outlineLevel="0" r="187">
      <c r="A187" s="115" t="n">
        <f aca="false" ca="false" dt2D="false" dtr="false" t="normal">A186+1</f>
        <v>62</v>
      </c>
      <c r="B187" s="115" t="n">
        <f aca="false" ca="false" dt2D="false" dtr="false" t="normal">B186+1</f>
        <v>62</v>
      </c>
      <c r="C187" s="116" t="s">
        <v>229</v>
      </c>
      <c r="D187" s="115" t="s">
        <v>551</v>
      </c>
      <c r="E187" s="117" t="n">
        <v>1962</v>
      </c>
      <c r="F187" s="118" t="s">
        <v>62</v>
      </c>
      <c r="G187" s="118" t="n">
        <v>3</v>
      </c>
      <c r="H187" s="118" t="n">
        <v>2</v>
      </c>
      <c r="I187" s="119" t="n">
        <v>937.1</v>
      </c>
      <c r="J187" s="119" t="n">
        <v>723.7</v>
      </c>
      <c r="K187" s="119" t="n">
        <v>213.4</v>
      </c>
      <c r="L187" s="117" t="n">
        <v>26</v>
      </c>
      <c r="M187" s="120" t="n">
        <f aca="false" ca="false" dt2D="false" dtr="false" t="normal">SUM(N187:S187)</f>
        <v>13963228.640000002</v>
      </c>
      <c r="N187" s="120" t="n"/>
      <c r="O187" s="120" t="n">
        <v>12009187.24</v>
      </c>
      <c r="P187" s="120" t="n"/>
      <c r="Q187" s="120" t="n">
        <v>175448.65</v>
      </c>
      <c r="R187" s="120" t="n">
        <v>755776.510000001</v>
      </c>
      <c r="S187" s="120" t="n">
        <v>1022816.24</v>
      </c>
      <c r="T187" s="120" t="n">
        <f aca="false" ca="false" dt2D="false" dtr="false" t="normal">$M187/($J187+$K187)</f>
        <v>14900.468082381818</v>
      </c>
      <c r="U187" s="120" t="n">
        <f aca="false" ca="false" dt2D="false" dtr="false" t="normal">$M187/($J187+$K187)</f>
        <v>14900.468082381818</v>
      </c>
      <c r="V187" s="118" t="n">
        <v>2025</v>
      </c>
      <c r="W187" s="118" t="n"/>
      <c r="X187" s="121" t="n">
        <f aca="false" ca="false" dt2D="false" dtr="false" t="normal">AA187-R187</f>
        <v>0</v>
      </c>
      <c r="Y187" s="127" t="n"/>
      <c r="Z187" s="127" t="n">
        <f aca="false" ca="false" dt2D="false" dtr="false" t="normal">+(J187*12.71+K187*25.41)*12</f>
        <v>175448.652</v>
      </c>
      <c r="AA187" s="127" t="n">
        <f aca="false" ca="false" dt2D="false" dtr="false" t="normal">+(J187*12.71+K187*25.41)*12*30-'[3]Лист1'!$AQ$62</f>
        <v>755776.5100000007</v>
      </c>
      <c r="AB187" s="124" t="n">
        <f aca="false" ca="false" dt2D="false" dtr="false" t="normal">SUM(AC187:AQ187)</f>
        <v>13963228.64</v>
      </c>
      <c r="AC187" s="124" t="n">
        <v>3770666.24</v>
      </c>
      <c r="AD187" s="124" t="n"/>
      <c r="AE187" s="124" t="n"/>
      <c r="AF187" s="124" t="n"/>
      <c r="AG187" s="124" t="n"/>
      <c r="AH187" s="124" t="n"/>
      <c r="AI187" s="124" t="n"/>
      <c r="AJ187" s="124" t="n"/>
      <c r="AK187" s="132" t="n">
        <v>10192562.4</v>
      </c>
      <c r="AL187" s="124" t="n"/>
      <c r="AM187" s="124" t="n"/>
      <c r="AN187" s="132" t="n"/>
      <c r="AO187" s="124" t="n"/>
      <c r="AP187" s="124" t="n"/>
      <c r="AQ187" s="124" t="n"/>
      <c r="AR187" s="128" t="n">
        <f aca="false" ca="false" dt2D="false" dtr="false" t="normal">COUNTIF(AC187:AN187, "&gt;0")</f>
        <v>2</v>
      </c>
      <c r="AS187" s="128" t="n">
        <f aca="false" ca="false" dt2D="false" dtr="false" t="normal">COUNTIF(AO187:AQ187, "&gt;0")</f>
        <v>0</v>
      </c>
      <c r="AT187" s="128" t="n">
        <f aca="false" ca="false" dt2D="false" dtr="false" t="normal">+AR187+AS187</f>
        <v>2</v>
      </c>
    </row>
    <row customHeight="true" ht="12.75" outlineLevel="0" r="188">
      <c r="A188" s="115" t="n">
        <f aca="false" ca="false" dt2D="false" dtr="false" t="normal">A187+1</f>
        <v>63</v>
      </c>
      <c r="B188" s="115" t="n">
        <f aca="false" ca="false" dt2D="false" dtr="false" t="normal">B187+1</f>
        <v>63</v>
      </c>
      <c r="C188" s="116" t="s">
        <v>249</v>
      </c>
      <c r="D188" s="115" t="s">
        <v>555</v>
      </c>
      <c r="E188" s="117" t="s">
        <v>159</v>
      </c>
      <c r="F188" s="118" t="s">
        <v>62</v>
      </c>
      <c r="G188" s="118" t="n">
        <v>9</v>
      </c>
      <c r="H188" s="118" t="n">
        <v>1</v>
      </c>
      <c r="I188" s="119" t="n">
        <v>1882.91</v>
      </c>
      <c r="J188" s="119" t="n">
        <v>1882.91</v>
      </c>
      <c r="K188" s="119" t="n">
        <v>0</v>
      </c>
      <c r="L188" s="117" t="n">
        <v>77</v>
      </c>
      <c r="M188" s="120" t="n">
        <f aca="false" ca="false" dt2D="false" dtr="false" t="normal">SUM(N188:S188)</f>
        <v>2292827.61</v>
      </c>
      <c r="N188" s="120" t="n"/>
      <c r="O188" s="120" t="n"/>
      <c r="P188" s="120" t="n"/>
      <c r="Q188" s="120" t="n">
        <v>45856.55</v>
      </c>
      <c r="R188" s="120" t="n">
        <v>2246971.06</v>
      </c>
      <c r="S188" s="120" t="n"/>
      <c r="T188" s="120" t="n">
        <f aca="false" ca="false" dt2D="false" dtr="false" t="normal">$M188/($J188+$K188)</f>
        <v>1217.704303445199</v>
      </c>
      <c r="U188" s="120" t="n">
        <f aca="false" ca="false" dt2D="false" dtr="false" t="normal">$M188/($J188+$K188)</f>
        <v>1217.704303445199</v>
      </c>
      <c r="V188" s="118" t="n">
        <v>2025</v>
      </c>
      <c r="W188" s="118" t="n"/>
      <c r="X188" s="121" t="n">
        <f aca="false" ca="false" dt2D="false" dtr="false" t="normal">AA188-R188</f>
        <v>6329900.944</v>
      </c>
      <c r="Y188" s="127" t="n">
        <v>0</v>
      </c>
      <c r="Z188" s="127" t="n">
        <f aca="false" ca="false" dt2D="false" dtr="false" t="normal">+(J188*16.89+K188*28.62)*12</f>
        <v>381628.1988</v>
      </c>
      <c r="AA188" s="127" t="n">
        <f aca="false" ca="false" dt2D="false" dtr="false" t="normal">+(J188*16.89+K188*28.62)*12*30-'[5]Лист1'!$AQ$176</f>
        <v>8576872.004</v>
      </c>
      <c r="AB188" s="124" t="n">
        <f aca="false" ca="false" dt2D="false" dtr="false" t="normal">SUM(AC188:AQ188)</f>
        <v>2292827.61</v>
      </c>
      <c r="AC188" s="124" t="n"/>
      <c r="AD188" s="124" t="n"/>
      <c r="AE188" s="124" t="n"/>
      <c r="AF188" s="124" t="n"/>
      <c r="AG188" s="124" t="n"/>
      <c r="AH188" s="124" t="n"/>
      <c r="AI188" s="124" t="n"/>
      <c r="AJ188" s="124" t="n"/>
      <c r="AK188" s="124" t="n">
        <v>2292827.61</v>
      </c>
      <c r="AL188" s="124" t="n"/>
      <c r="AM188" s="124" t="n"/>
      <c r="AN188" s="132" t="n"/>
      <c r="AO188" s="124" t="n"/>
      <c r="AP188" s="124" t="n"/>
      <c r="AQ188" s="124" t="n"/>
      <c r="AR188" s="128" t="n">
        <f aca="false" ca="false" dt2D="false" dtr="false" t="normal">COUNTIF(AC188:AN188, "&gt;0")</f>
        <v>1</v>
      </c>
      <c r="AS188" s="128" t="n">
        <f aca="false" ca="false" dt2D="false" dtr="false" t="normal">COUNTIF(AO188:AQ188, "&gt;0")</f>
        <v>0</v>
      </c>
      <c r="AT188" s="128" t="n">
        <f aca="false" ca="false" dt2D="false" dtr="false" t="normal">+AR188+AS188</f>
        <v>1</v>
      </c>
      <c r="AZ188" s="66" t="n"/>
    </row>
    <row customHeight="true" ht="12.75" outlineLevel="0" r="189">
      <c r="A189" s="115" t="n">
        <f aca="false" ca="false" dt2D="false" dtr="false" t="normal">A188+1</f>
        <v>64</v>
      </c>
      <c r="B189" s="115" t="n">
        <f aca="false" ca="false" dt2D="false" dtr="false" t="normal">B188+1</f>
        <v>64</v>
      </c>
      <c r="C189" s="116" t="s">
        <v>249</v>
      </c>
      <c r="D189" s="115" t="s">
        <v>253</v>
      </c>
      <c r="E189" s="117" t="n">
        <v>1993</v>
      </c>
      <c r="F189" s="118" t="s">
        <v>62</v>
      </c>
      <c r="G189" s="118" t="n">
        <v>9</v>
      </c>
      <c r="H189" s="118" t="n">
        <v>1</v>
      </c>
      <c r="I189" s="119" t="n">
        <v>2345</v>
      </c>
      <c r="J189" s="119" t="n">
        <v>1959.1</v>
      </c>
      <c r="K189" s="119" t="n">
        <v>0</v>
      </c>
      <c r="L189" s="117" t="n">
        <v>80</v>
      </c>
      <c r="M189" s="120" t="n">
        <f aca="false" ca="false" dt2D="false" dtr="false" t="normal">SUM(N189:S189)</f>
        <v>6223987.279999999</v>
      </c>
      <c r="N189" s="120" t="n"/>
      <c r="O189" s="120" t="n"/>
      <c r="P189" s="120" t="n"/>
      <c r="Q189" s="120" t="n">
        <v>397070.39</v>
      </c>
      <c r="R189" s="120" t="n">
        <v>5826916.89</v>
      </c>
      <c r="S189" s="120" t="n"/>
      <c r="T189" s="120" t="n">
        <f aca="false" ca="false" dt2D="false" dtr="false" t="normal">$M189/($J189+$K189)</f>
        <v>3176.962523607779</v>
      </c>
      <c r="U189" s="120" t="n">
        <f aca="false" ca="false" dt2D="false" dtr="false" t="normal">$M189/($J189+$K189)</f>
        <v>3176.962523607779</v>
      </c>
      <c r="V189" s="118" t="n">
        <v>2025</v>
      </c>
      <c r="W189" s="118" t="n"/>
      <c r="X189" s="121" t="n">
        <f aca="false" ca="false" dt2D="false" dtr="false" t="normal">AA189-R189</f>
        <v>4239017.840000001</v>
      </c>
      <c r="Y189" s="127" t="n">
        <v>0</v>
      </c>
      <c r="Z189" s="127" t="n">
        <f aca="false" ca="false" dt2D="false" dtr="false" t="normal">+(J189*16.89+K189*28.62)*12</f>
        <v>397070.38800000004</v>
      </c>
      <c r="AA189" s="127" t="n">
        <f aca="false" ca="false" dt2D="false" dtr="false" t="normal">+(J189*16.89+K189*28.62)*12*30-'[5]Лист1'!$AQ$179</f>
        <v>10065934.73</v>
      </c>
      <c r="AB189" s="124" t="n">
        <f aca="false" ca="false" dt2D="false" dtr="false" t="normal">SUM(AC189:AQ189)</f>
        <v>6223987.28</v>
      </c>
      <c r="AC189" s="124" t="n"/>
      <c r="AD189" s="124" t="n"/>
      <c r="AE189" s="124" t="n"/>
      <c r="AF189" s="124" t="n"/>
      <c r="AG189" s="124" t="n"/>
      <c r="AH189" s="124" t="n"/>
      <c r="AI189" s="124" t="n"/>
      <c r="AJ189" s="124" t="n"/>
      <c r="AK189" s="124" t="n"/>
      <c r="AL189" s="124" t="n"/>
      <c r="AM189" s="124" t="n"/>
      <c r="AN189" s="132" t="n">
        <v>6223987.28</v>
      </c>
      <c r="AO189" s="124" t="n"/>
      <c r="AP189" s="124" t="n"/>
      <c r="AQ189" s="124" t="n"/>
      <c r="AR189" s="128" t="n">
        <f aca="false" ca="false" dt2D="false" dtr="false" t="normal">COUNTIF(AC189:AN189, "&gt;0")</f>
        <v>1</v>
      </c>
      <c r="AS189" s="128" t="n">
        <f aca="false" ca="false" dt2D="false" dtr="false" t="normal">COUNTIF(AO189:AQ189, "&gt;0")</f>
        <v>0</v>
      </c>
      <c r="AT189" s="128" t="n">
        <f aca="false" ca="false" dt2D="false" dtr="false" t="normal">+AR189+AS189</f>
        <v>1</v>
      </c>
      <c r="AZ189" s="66" t="n"/>
    </row>
    <row customHeight="true" ht="12.75" outlineLevel="0" r="190">
      <c r="A190" s="115" t="n">
        <f aca="false" ca="false" dt2D="false" dtr="false" t="normal">A189+1</f>
        <v>65</v>
      </c>
      <c r="B190" s="115" t="n">
        <f aca="false" ca="false" dt2D="false" dtr="false" t="normal">B189+1</f>
        <v>65</v>
      </c>
      <c r="C190" s="116" t="s">
        <v>249</v>
      </c>
      <c r="D190" s="115" t="s">
        <v>561</v>
      </c>
      <c r="E190" s="117" t="n">
        <v>1968</v>
      </c>
      <c r="F190" s="118" t="s">
        <v>62</v>
      </c>
      <c r="G190" s="118" t="n">
        <v>4</v>
      </c>
      <c r="H190" s="118" t="n">
        <v>4</v>
      </c>
      <c r="I190" s="119" t="n">
        <v>2529.1</v>
      </c>
      <c r="J190" s="119" t="n">
        <v>2238.1</v>
      </c>
      <c r="K190" s="119" t="n">
        <v>227.2</v>
      </c>
      <c r="L190" s="117" t="n">
        <v>104</v>
      </c>
      <c r="M190" s="120" t="n">
        <f aca="false" ca="false" dt2D="false" dtr="false" t="normal">SUM(N190:S190)</f>
        <v>7581700.43</v>
      </c>
      <c r="N190" s="120" t="n"/>
      <c r="O190" s="120" t="n">
        <v>7024133.76</v>
      </c>
      <c r="P190" s="120" t="n"/>
      <c r="Q190" s="120" t="n"/>
      <c r="R190" s="120" t="n"/>
      <c r="S190" s="120" t="n">
        <v>557566.67</v>
      </c>
      <c r="T190" s="120" t="n">
        <f aca="false" ca="false" dt2D="false" dtr="false" t="normal">$M190/($J190+$K190)</f>
        <v>3075.3662556281183</v>
      </c>
      <c r="U190" s="120" t="n">
        <f aca="false" ca="false" dt2D="false" dtr="false" t="normal">$M190/($J190+$K190)</f>
        <v>3075.3662556281183</v>
      </c>
      <c r="V190" s="118" t="n">
        <v>2025</v>
      </c>
      <c r="W190" s="118" t="n"/>
      <c r="X190" s="121" t="n">
        <f aca="false" ca="false" dt2D="false" dtr="false" t="normal">AA190-R190</f>
        <v>10348355.38</v>
      </c>
      <c r="Y190" s="127" t="n">
        <v>0</v>
      </c>
      <c r="Z190" s="127" t="n">
        <f aca="false" ca="false" dt2D="false" dtr="false" t="normal">+(J190*12.71+K190*25.41)*12</f>
        <v>410632.836</v>
      </c>
      <c r="AA190" s="127" t="n">
        <f aca="false" ca="false" dt2D="false" dtr="false" t="normal">+(J190*12.71+K190*25.41)*12*30-'[5]Лист1'!$AQ$180</f>
        <v>10348355.38</v>
      </c>
      <c r="AB190" s="124" t="n">
        <f aca="false" ca="false" dt2D="false" dtr="false" t="normal">SUM(AC190:AQ190)</f>
        <v>7581700.43</v>
      </c>
      <c r="AC190" s="124" t="n"/>
      <c r="AD190" s="124" t="n"/>
      <c r="AE190" s="132" t="n">
        <v>1672699</v>
      </c>
      <c r="AF190" s="124" t="n"/>
      <c r="AG190" s="124" t="n"/>
      <c r="AH190" s="124" t="n"/>
      <c r="AI190" s="124" t="n"/>
      <c r="AJ190" s="124" t="n"/>
      <c r="AK190" s="124" t="n">
        <v>5909001.43</v>
      </c>
      <c r="AL190" s="124" t="n"/>
      <c r="AM190" s="124" t="n"/>
      <c r="AN190" s="124" t="n"/>
      <c r="AO190" s="124" t="n"/>
      <c r="AP190" s="124" t="n"/>
      <c r="AQ190" s="124" t="n"/>
      <c r="AR190" s="128" t="n">
        <f aca="false" ca="false" dt2D="false" dtr="false" t="normal">COUNTIF(AC190:AN190, "&gt;0")</f>
        <v>2</v>
      </c>
      <c r="AS190" s="128" t="n">
        <f aca="false" ca="false" dt2D="false" dtr="false" t="normal">COUNTIF(AO190:AQ190, "&gt;0")</f>
        <v>0</v>
      </c>
      <c r="AT190" s="128" t="n">
        <f aca="false" ca="false" dt2D="false" dtr="false" t="normal">+AR190+AS190</f>
        <v>2</v>
      </c>
      <c r="AZ190" s="66" t="n"/>
    </row>
    <row customHeight="true" ht="12.75" outlineLevel="0" r="191">
      <c r="A191" s="115" t="n">
        <f aca="false" ca="false" dt2D="false" dtr="false" t="normal">A190+1</f>
        <v>66</v>
      </c>
      <c r="B191" s="115" t="n">
        <f aca="false" ca="false" dt2D="false" dtr="false" t="normal">B190+1</f>
        <v>66</v>
      </c>
      <c r="C191" s="116" t="s">
        <v>249</v>
      </c>
      <c r="D191" s="115" t="s">
        <v>565</v>
      </c>
      <c r="E191" s="117" t="n">
        <v>1971</v>
      </c>
      <c r="F191" s="118" t="s">
        <v>62</v>
      </c>
      <c r="G191" s="118" t="n">
        <v>4</v>
      </c>
      <c r="H191" s="118" t="n">
        <v>2</v>
      </c>
      <c r="I191" s="119" t="n">
        <v>1403.6</v>
      </c>
      <c r="J191" s="119" t="n">
        <v>1280.1</v>
      </c>
      <c r="K191" s="119" t="n">
        <v>42.7</v>
      </c>
      <c r="L191" s="117" t="n">
        <v>67</v>
      </c>
      <c r="M191" s="120" t="n">
        <f aca="false" ca="false" dt2D="false" dtr="false" t="normal">SUM(N191:S191)</f>
        <v>4587451.87</v>
      </c>
      <c r="N191" s="120" t="n"/>
      <c r="O191" s="120" t="n"/>
      <c r="P191" s="120" t="n"/>
      <c r="Q191" s="120" t="n">
        <v>609607.79</v>
      </c>
      <c r="R191" s="120" t="n">
        <v>3977844.08</v>
      </c>
      <c r="S191" s="120" t="n"/>
      <c r="T191" s="120" t="n">
        <f aca="false" ca="false" dt2D="false" dtr="false" t="normal">$M191/($J191+$K191)</f>
        <v>3467.9859918355005</v>
      </c>
      <c r="U191" s="120" t="n">
        <f aca="false" ca="false" dt2D="false" dtr="false" t="normal">$M191/($J191+$K191)</f>
        <v>3467.9859918355005</v>
      </c>
      <c r="V191" s="118" t="n">
        <v>2025</v>
      </c>
      <c r="W191" s="195" t="n"/>
      <c r="X191" s="121" t="n">
        <f aca="false" ca="false" dt2D="false" dtr="false" t="normal">AA191-R191</f>
        <v>2269984</v>
      </c>
      <c r="Y191" s="127" t="n">
        <v>401346.85</v>
      </c>
      <c r="Z191" s="127" t="n">
        <f aca="false" ca="false" dt2D="false" dtr="false" t="normal">+(J191*12.71+K191*25.41)*12</f>
        <v>208260.93600000002</v>
      </c>
      <c r="AA191" s="127" t="n">
        <f aca="false" ca="false" dt2D="false" dtr="false" t="normal">+(J191*12.71+K191*25.41)*12*30</f>
        <v>6247828.08</v>
      </c>
      <c r="AB191" s="124" t="n">
        <f aca="false" ca="false" dt2D="false" dtr="false" t="normal">SUM(AC191:AQ191)</f>
        <v>4587451.87</v>
      </c>
      <c r="AC191" s="132" t="n">
        <v>4587451.87</v>
      </c>
      <c r="AD191" s="124" t="n"/>
      <c r="AE191" s="124" t="n"/>
      <c r="AF191" s="124" t="n"/>
      <c r="AG191" s="124" t="n"/>
      <c r="AH191" s="124" t="n"/>
      <c r="AI191" s="124" t="n"/>
      <c r="AJ191" s="124" t="n"/>
      <c r="AK191" s="124" t="n"/>
      <c r="AL191" s="124" t="n"/>
      <c r="AM191" s="124" t="n"/>
      <c r="AN191" s="124" t="n"/>
      <c r="AO191" s="124" t="n"/>
      <c r="AP191" s="124" t="n"/>
      <c r="AQ191" s="124" t="n"/>
      <c r="AR191" s="128" t="n">
        <f aca="false" ca="false" dt2D="false" dtr="false" t="normal">COUNTIF(AC191:AN191, "&gt;0")</f>
        <v>1</v>
      </c>
      <c r="AS191" s="128" t="n">
        <f aca="false" ca="false" dt2D="false" dtr="false" t="normal">COUNTIF(AO191:AQ191, "&gt;0")</f>
        <v>0</v>
      </c>
      <c r="AT191" s="128" t="n">
        <f aca="false" ca="false" dt2D="false" dtr="false" t="normal">+AR191+AS191</f>
        <v>1</v>
      </c>
      <c r="AZ191" s="66" t="n"/>
    </row>
    <row customHeight="true" ht="12.75" outlineLevel="0" r="192">
      <c r="A192" s="115" t="n">
        <f aca="false" ca="false" dt2D="false" dtr="false" t="normal">A191+1</f>
        <v>67</v>
      </c>
      <c r="B192" s="115" t="n">
        <f aca="false" ca="false" dt2D="false" dtr="false" t="normal">B191+1</f>
        <v>67</v>
      </c>
      <c r="C192" s="116" t="s">
        <v>249</v>
      </c>
      <c r="D192" s="115" t="s">
        <v>402</v>
      </c>
      <c r="E192" s="117" t="n">
        <v>1971</v>
      </c>
      <c r="F192" s="118" t="s">
        <v>62</v>
      </c>
      <c r="G192" s="118" t="n">
        <v>4</v>
      </c>
      <c r="H192" s="118" t="n">
        <v>1</v>
      </c>
      <c r="I192" s="119" t="n">
        <v>2344</v>
      </c>
      <c r="J192" s="119" t="n">
        <v>1634.9</v>
      </c>
      <c r="K192" s="119" t="n">
        <v>427.9</v>
      </c>
      <c r="L192" s="117" t="n">
        <v>68</v>
      </c>
      <c r="M192" s="120" t="n">
        <f aca="false" ca="false" dt2D="false" dtr="false" t="normal">SUM(N192:S192)</f>
        <v>12346167.81</v>
      </c>
      <c r="N192" s="120" t="n"/>
      <c r="O192" s="120" t="n"/>
      <c r="P192" s="120" t="n"/>
      <c r="Q192" s="120" t="n">
        <v>1452337.42</v>
      </c>
      <c r="R192" s="120" t="n">
        <v>10893830.39</v>
      </c>
      <c r="S192" s="120" t="n"/>
      <c r="T192" s="120" t="n">
        <f aca="false" ca="false" dt2D="false" dtr="false" t="normal">$M192/($J192+$K192)</f>
        <v>5985.150189063409</v>
      </c>
      <c r="U192" s="120" t="n">
        <f aca="false" ca="false" dt2D="false" dtr="false" t="normal">$M192/($J192+$K192)</f>
        <v>5985.150189063409</v>
      </c>
      <c r="V192" s="118" t="n">
        <v>2025</v>
      </c>
      <c r="W192" s="195" t="n"/>
      <c r="X192" s="121" t="n">
        <f aca="false" ca="false" dt2D="false" dtr="false" t="normal">AA192-R192</f>
        <v>501076.08999999985</v>
      </c>
      <c r="Y192" s="127" t="n">
        <v>1072507.2</v>
      </c>
      <c r="Z192" s="127" t="n">
        <f aca="false" ca="false" dt2D="false" dtr="false" t="normal">+(J192*12.71+K192*25.41)*12</f>
        <v>379830.216</v>
      </c>
      <c r="AA192" s="127" t="n">
        <f aca="false" ca="false" dt2D="false" dtr="false" t="normal">+(J192*12.71+K192*25.41)*12*30</f>
        <v>11394906.48</v>
      </c>
      <c r="AB192" s="124" t="n">
        <f aca="false" ca="false" dt2D="false" dtr="false" t="normal">SUM(AC192:AQ192)</f>
        <v>12346167.809999999</v>
      </c>
      <c r="AC192" s="132" t="n">
        <v>7150709.46</v>
      </c>
      <c r="AD192" s="132" t="n">
        <v>3391430.65</v>
      </c>
      <c r="AE192" s="132" t="n">
        <v>1804027.7</v>
      </c>
      <c r="AF192" s="124" t="n"/>
      <c r="AG192" s="124" t="n"/>
      <c r="AH192" s="124" t="n"/>
      <c r="AI192" s="124" t="n"/>
      <c r="AJ192" s="124" t="n"/>
      <c r="AK192" s="124" t="n"/>
      <c r="AL192" s="124" t="n"/>
      <c r="AM192" s="124" t="n"/>
      <c r="AN192" s="124" t="n"/>
      <c r="AO192" s="124" t="n"/>
      <c r="AP192" s="124" t="n"/>
      <c r="AQ192" s="124" t="n"/>
      <c r="AR192" s="128" t="n">
        <f aca="false" ca="false" dt2D="false" dtr="false" t="normal">COUNTIF(AC192:AN192, "&gt;0")</f>
        <v>3</v>
      </c>
      <c r="AS192" s="128" t="n">
        <f aca="false" ca="false" dt2D="false" dtr="false" t="normal">COUNTIF(AO192:AQ192, "&gt;0")</f>
        <v>0</v>
      </c>
      <c r="AT192" s="128" t="n">
        <f aca="false" ca="false" dt2D="false" dtr="false" t="normal">+AR192+AS192</f>
        <v>3</v>
      </c>
      <c r="AZ192" s="66" t="n"/>
    </row>
    <row customHeight="true" ht="12.75" outlineLevel="0" r="193">
      <c r="A193" s="115" t="n">
        <f aca="false" ca="false" dt2D="false" dtr="false" t="normal">A192+1</f>
        <v>68</v>
      </c>
      <c r="B193" s="115" t="n">
        <f aca="false" ca="false" dt2D="false" dtr="false" t="normal">B192+1</f>
        <v>68</v>
      </c>
      <c r="C193" s="116" t="s">
        <v>249</v>
      </c>
      <c r="D193" s="115" t="s">
        <v>571</v>
      </c>
      <c r="E193" s="117" t="n">
        <v>1970</v>
      </c>
      <c r="F193" s="118" t="s">
        <v>62</v>
      </c>
      <c r="G193" s="118" t="n">
        <v>4</v>
      </c>
      <c r="H193" s="118" t="n">
        <v>2</v>
      </c>
      <c r="I193" s="119" t="n">
        <v>1403.6</v>
      </c>
      <c r="J193" s="119" t="n">
        <v>1288.25</v>
      </c>
      <c r="K193" s="119" t="n">
        <v>0</v>
      </c>
      <c r="L193" s="117" t="n">
        <v>53</v>
      </c>
      <c r="M193" s="120" t="n">
        <f aca="false" ca="false" dt2D="false" dtr="false" t="normal">SUM(N193:S193)</f>
        <v>4463916.36</v>
      </c>
      <c r="N193" s="120" t="n"/>
      <c r="O193" s="120" t="n"/>
      <c r="P193" s="120" t="n"/>
      <c r="Q193" s="120" t="n">
        <v>371667.87</v>
      </c>
      <c r="R193" s="120" t="n">
        <v>4092248.49</v>
      </c>
      <c r="S193" s="120" t="n"/>
      <c r="T193" s="120" t="n">
        <f aca="false" ca="false" dt2D="false" dtr="false" t="normal">$M193/($J193+$K193)</f>
        <v>3465.1009974771982</v>
      </c>
      <c r="U193" s="120" t="n">
        <f aca="false" ca="false" dt2D="false" dtr="false" t="normal">$M193/($J193+$K193)</f>
        <v>3465.1009974771982</v>
      </c>
      <c r="V193" s="118" t="n">
        <v>2025</v>
      </c>
      <c r="W193" s="195" t="n"/>
      <c r="X193" s="121" t="n">
        <f aca="false" ca="false" dt2D="false" dtr="false" t="normal">AA193-R193</f>
        <v>1802268.21</v>
      </c>
      <c r="Y193" s="127" t="n">
        <v>175183.98</v>
      </c>
      <c r="Z193" s="127" t="n">
        <f aca="false" ca="false" dt2D="false" dtr="false" t="normal">+(J193*12.71+K193*25.41)*12</f>
        <v>196483.89</v>
      </c>
      <c r="AA193" s="127" t="n">
        <f aca="false" ca="false" dt2D="false" dtr="false" t="normal">+(J193*12.71+K193*25.41)*12*30</f>
        <v>5894516.7</v>
      </c>
      <c r="AB193" s="124" t="n">
        <f aca="false" ca="false" dt2D="false" dtr="false" t="normal">SUM(AC193:AQ193)</f>
        <v>4463916.36</v>
      </c>
      <c r="AC193" s="132" t="n">
        <v>4463916.36</v>
      </c>
      <c r="AD193" s="124" t="n"/>
      <c r="AE193" s="124" t="n"/>
      <c r="AF193" s="124" t="n"/>
      <c r="AG193" s="124" t="n"/>
      <c r="AH193" s="124" t="n"/>
      <c r="AI193" s="124" t="n"/>
      <c r="AJ193" s="124" t="n"/>
      <c r="AK193" s="124" t="n"/>
      <c r="AL193" s="124" t="n"/>
      <c r="AM193" s="124" t="n"/>
      <c r="AN193" s="124" t="n"/>
      <c r="AO193" s="124" t="n"/>
      <c r="AP193" s="124" t="n"/>
      <c r="AQ193" s="124" t="n"/>
      <c r="AR193" s="128" t="n">
        <f aca="false" ca="false" dt2D="false" dtr="false" t="normal">COUNTIF(AC193:AN193, "&gt;0")</f>
        <v>1</v>
      </c>
      <c r="AS193" s="128" t="n">
        <f aca="false" ca="false" dt2D="false" dtr="false" t="normal">COUNTIF(AO193:AQ193, "&gt;0")</f>
        <v>0</v>
      </c>
      <c r="AT193" s="128" t="n">
        <f aca="false" ca="false" dt2D="false" dtr="false" t="normal">+AR193+AS193</f>
        <v>1</v>
      </c>
      <c r="AZ193" s="66" t="n"/>
    </row>
    <row customHeight="true" ht="12.75" outlineLevel="0" r="194">
      <c r="A194" s="115" t="n">
        <f aca="false" ca="false" dt2D="false" dtr="false" t="normal">A193+1</f>
        <v>69</v>
      </c>
      <c r="B194" s="115" t="n">
        <f aca="false" ca="false" dt2D="false" dtr="false" t="normal">B193+1</f>
        <v>69</v>
      </c>
      <c r="C194" s="116" t="s">
        <v>249</v>
      </c>
      <c r="D194" s="115" t="s">
        <v>574</v>
      </c>
      <c r="E194" s="117" t="n">
        <v>1969</v>
      </c>
      <c r="F194" s="118" t="s">
        <v>62</v>
      </c>
      <c r="G194" s="118" t="n">
        <v>4</v>
      </c>
      <c r="H194" s="118" t="n">
        <v>2</v>
      </c>
      <c r="I194" s="119" t="n">
        <v>1404.7</v>
      </c>
      <c r="J194" s="119" t="n">
        <v>951</v>
      </c>
      <c r="K194" s="119" t="n">
        <v>348.8</v>
      </c>
      <c r="L194" s="117" t="n">
        <v>39</v>
      </c>
      <c r="M194" s="120" t="n">
        <f aca="false" ca="false" dt2D="false" dtr="false" t="normal">SUM(N194:S194)</f>
        <v>6030994.09</v>
      </c>
      <c r="N194" s="120" t="n"/>
      <c r="O194" s="120" t="n"/>
      <c r="P194" s="120" t="n"/>
      <c r="Q194" s="120" t="n">
        <v>373306.85</v>
      </c>
      <c r="R194" s="120" t="n">
        <v>5657687.24</v>
      </c>
      <c r="S194" s="120" t="n"/>
      <c r="T194" s="120" t="n">
        <f aca="false" ca="false" dt2D="false" dtr="false" t="normal">$M194/($J194+$K194)</f>
        <v>4639.940060009232</v>
      </c>
      <c r="U194" s="120" t="n">
        <f aca="false" ca="false" dt2D="false" dtr="false" t="normal">$M194/($J194+$K194)</f>
        <v>4639.940060009232</v>
      </c>
      <c r="V194" s="118" t="n">
        <v>2025</v>
      </c>
      <c r="W194" s="195" t="n"/>
      <c r="X194" s="121" t="n">
        <f aca="false" ca="false" dt2D="false" dtr="false" t="normal">AA194-R194</f>
        <v>1884391.2400000002</v>
      </c>
      <c r="Y194" s="127" t="n">
        <v>121904.23</v>
      </c>
      <c r="Z194" s="127" t="n">
        <f aca="false" ca="false" dt2D="false" dtr="false" t="normal">+(J194*12.71+K194*25.41)*12</f>
        <v>251402.616</v>
      </c>
      <c r="AA194" s="127" t="n">
        <f aca="false" ca="false" dt2D="false" dtr="false" t="normal">+(J194*12.71+K194*25.41)*12*30</f>
        <v>7542078.48</v>
      </c>
      <c r="AB194" s="124" t="n">
        <f aca="false" ca="false" dt2D="false" dtr="false" t="normal">SUM(AC194:AQ194)</f>
        <v>6030994.09</v>
      </c>
      <c r="AC194" s="132" t="n">
        <v>4514672.54</v>
      </c>
      <c r="AD194" s="124" t="n"/>
      <c r="AE194" s="132" t="n">
        <v>1516321.55</v>
      </c>
      <c r="AF194" s="124" t="n"/>
      <c r="AG194" s="124" t="n"/>
      <c r="AH194" s="124" t="n"/>
      <c r="AI194" s="124" t="n"/>
      <c r="AJ194" s="124" t="n"/>
      <c r="AK194" s="124" t="n"/>
      <c r="AL194" s="124" t="n"/>
      <c r="AM194" s="124" t="n"/>
      <c r="AN194" s="124" t="n"/>
      <c r="AO194" s="124" t="n"/>
      <c r="AP194" s="124" t="n"/>
      <c r="AQ194" s="124" t="n"/>
      <c r="AR194" s="128" t="n">
        <f aca="false" ca="false" dt2D="false" dtr="false" t="normal">COUNTIF(AC194:AN194, "&gt;0")</f>
        <v>2</v>
      </c>
      <c r="AS194" s="128" t="n">
        <f aca="false" ca="false" dt2D="false" dtr="false" t="normal">COUNTIF(AO194:AQ194, "&gt;0")</f>
        <v>0</v>
      </c>
      <c r="AT194" s="128" t="n">
        <f aca="false" ca="false" dt2D="false" dtr="false" t="normal">+AR194+AS194</f>
        <v>2</v>
      </c>
      <c r="AZ194" s="66" t="n"/>
    </row>
    <row customHeight="true" ht="12.75" outlineLevel="0" r="195">
      <c r="A195" s="115" t="n">
        <f aca="false" ca="false" dt2D="false" dtr="false" t="normal">A194+1</f>
        <v>70</v>
      </c>
      <c r="B195" s="115" t="n">
        <f aca="false" ca="false" dt2D="false" dtr="false" t="normal">B194+1</f>
        <v>70</v>
      </c>
      <c r="C195" s="116" t="s">
        <v>249</v>
      </c>
      <c r="D195" s="115" t="s">
        <v>577</v>
      </c>
      <c r="E195" s="117" t="n">
        <v>1992</v>
      </c>
      <c r="F195" s="118" t="s">
        <v>62</v>
      </c>
      <c r="G195" s="118" t="n">
        <v>9</v>
      </c>
      <c r="H195" s="118" t="n">
        <v>3</v>
      </c>
      <c r="I195" s="119" t="n">
        <v>6894.8</v>
      </c>
      <c r="J195" s="119" t="n">
        <v>6109.5</v>
      </c>
      <c r="K195" s="119" t="n">
        <v>0</v>
      </c>
      <c r="L195" s="117" t="n">
        <v>249</v>
      </c>
      <c r="M195" s="120" t="n">
        <f aca="false" ca="false" dt2D="false" dtr="false" t="normal">SUM(N195:S195)</f>
        <v>35183515.14</v>
      </c>
      <c r="N195" s="120" t="n"/>
      <c r="O195" s="120" t="n">
        <v>8548668.51</v>
      </c>
      <c r="P195" s="120" t="n"/>
      <c r="Q195" s="120" t="n">
        <v>601503.62</v>
      </c>
      <c r="R195" s="120" t="n">
        <v>26033343.01</v>
      </c>
      <c r="S195" s="120" t="n"/>
      <c r="T195" s="120" t="n">
        <f aca="false" ca="false" dt2D="false" dtr="false" t="normal">$M195/($J195+$K195)</f>
        <v>5758.820712005892</v>
      </c>
      <c r="U195" s="120" t="n">
        <f aca="false" ca="false" dt2D="false" dtr="false" t="normal">$M195/($J195+$K195)</f>
        <v>5758.820712005892</v>
      </c>
      <c r="V195" s="118" t="n">
        <v>2025</v>
      </c>
      <c r="W195" s="195" t="n"/>
      <c r="X195" s="121" t="n">
        <f aca="false" ca="false" dt2D="false" dtr="false" t="normal">AA195-R195</f>
        <v>3820619.0399999954</v>
      </c>
      <c r="Y195" s="127" t="n">
        <v>0</v>
      </c>
      <c r="Z195" s="127" t="n">
        <f aca="false" ca="false" dt2D="false" dtr="false" t="normal">+(J195*16.89+K195*28.62)*12</f>
        <v>1238273.46</v>
      </c>
      <c r="AA195" s="127" t="n">
        <f aca="false" ca="false" dt2D="false" dtr="false" t="normal">+(J195*16.89+K195*28.62)*12*30-'[5]Лист1'!$AQ$217</f>
        <v>29853962.049999997</v>
      </c>
      <c r="AB195" s="124" t="n">
        <f aca="false" ca="false" dt2D="false" dtr="false" t="normal">SUM(AC195:AQ195)</f>
        <v>35183515.14</v>
      </c>
      <c r="AC195" s="124" t="n">
        <v>12794678.89</v>
      </c>
      <c r="AD195" s="132" t="n">
        <v>2680725.18</v>
      </c>
      <c r="AE195" s="132" t="n">
        <v>12632890.62</v>
      </c>
      <c r="AF195" s="124" t="n">
        <v>7075220.45</v>
      </c>
      <c r="AG195" s="124" t="n"/>
      <c r="AH195" s="124" t="n"/>
      <c r="AI195" s="124" t="n"/>
      <c r="AJ195" s="124" t="n"/>
      <c r="AK195" s="124" t="n"/>
      <c r="AL195" s="124" t="n"/>
      <c r="AM195" s="124" t="n"/>
      <c r="AN195" s="132" t="n"/>
      <c r="AO195" s="124" t="n"/>
      <c r="AP195" s="124" t="n"/>
      <c r="AQ195" s="124" t="n"/>
      <c r="AR195" s="128" t="n">
        <f aca="false" ca="false" dt2D="false" dtr="false" t="normal">COUNTIF(AC195:AN195, "&gt;0")</f>
        <v>4</v>
      </c>
      <c r="AS195" s="128" t="n">
        <f aca="false" ca="false" dt2D="false" dtr="false" t="normal">COUNTIF(AO195:AQ195, "&gt;0")</f>
        <v>0</v>
      </c>
      <c r="AT195" s="128" t="n">
        <f aca="false" ca="false" dt2D="false" dtr="false" t="normal">+AR195+AS195</f>
        <v>4</v>
      </c>
    </row>
    <row customHeight="true" ht="12.75" outlineLevel="0" r="196">
      <c r="A196" s="115" t="n">
        <f aca="false" ca="false" dt2D="false" dtr="false" t="normal">A195+1</f>
        <v>71</v>
      </c>
      <c r="B196" s="115" t="n">
        <f aca="false" ca="false" dt2D="false" dtr="false" t="normal">B195+1</f>
        <v>71</v>
      </c>
      <c r="C196" s="116" t="s">
        <v>249</v>
      </c>
      <c r="D196" s="115" t="s">
        <v>579</v>
      </c>
      <c r="E196" s="117" t="n">
        <v>1991</v>
      </c>
      <c r="F196" s="118" t="s">
        <v>62</v>
      </c>
      <c r="G196" s="118" t="n">
        <v>9</v>
      </c>
      <c r="H196" s="118" t="n">
        <v>3</v>
      </c>
      <c r="I196" s="119" t="n">
        <v>6893.1</v>
      </c>
      <c r="J196" s="119" t="n">
        <v>6102.4</v>
      </c>
      <c r="K196" s="119" t="n">
        <v>65.5</v>
      </c>
      <c r="L196" s="117" t="n">
        <v>255</v>
      </c>
      <c r="M196" s="120" t="n">
        <f aca="false" ca="false" dt2D="false" dtr="false" t="normal">SUM(N196:S196)</f>
        <v>5320168.09</v>
      </c>
      <c r="N196" s="120" t="n"/>
      <c r="O196" s="120" t="n"/>
      <c r="P196" s="120" t="n"/>
      <c r="Q196" s="120" t="n">
        <v>1259329.75</v>
      </c>
      <c r="R196" s="120" t="n">
        <v>4060838.34</v>
      </c>
      <c r="S196" s="120" t="n"/>
      <c r="T196" s="120" t="n">
        <f aca="false" ca="false" dt2D="false" dtr="false" t="normal">$M196/($J196+$K196)</f>
        <v>862.5574490507304</v>
      </c>
      <c r="U196" s="120" t="n">
        <f aca="false" ca="false" dt2D="false" dtr="false" t="normal">$M196/($J196+$K196)</f>
        <v>862.5574490507304</v>
      </c>
      <c r="V196" s="118" t="n">
        <v>2025</v>
      </c>
      <c r="W196" s="118" t="n"/>
      <c r="X196" s="121" t="n">
        <f aca="false" ca="false" dt2D="false" dtr="false" t="normal">AA196-R196</f>
        <v>13884566.649999995</v>
      </c>
      <c r="Y196" s="127" t="n">
        <v>0</v>
      </c>
      <c r="Z196" s="127" t="n">
        <f aca="false" ca="false" dt2D="false" dtr="false" t="normal">+(J196*16.89+K196*28.62)*12</f>
        <v>1259329.7519999999</v>
      </c>
      <c r="AA196" s="127" t="n">
        <f aca="false" ca="false" dt2D="false" dtr="false" t="normal">+(J196*16.89+K196*28.62)*12*30-'[5]Лист1'!$AQ$222</f>
        <v>17945404.989999995</v>
      </c>
      <c r="AB196" s="124" t="n">
        <f aca="false" ca="false" dt2D="false" dtr="false" t="normal">SUM(AC196:AQ196)</f>
        <v>5320168.09</v>
      </c>
      <c r="AC196" s="124" t="n"/>
      <c r="AD196" s="124" t="n"/>
      <c r="AE196" s="124" t="n"/>
      <c r="AF196" s="124" t="n">
        <v>5320168.09</v>
      </c>
      <c r="AG196" s="124" t="n"/>
      <c r="AH196" s="124" t="n"/>
      <c r="AI196" s="124" t="n"/>
      <c r="AJ196" s="124" t="n"/>
      <c r="AK196" s="124" t="n"/>
      <c r="AL196" s="124" t="n"/>
      <c r="AM196" s="124" t="n"/>
      <c r="AN196" s="124" t="n"/>
      <c r="AO196" s="124" t="n"/>
      <c r="AP196" s="124" t="n"/>
      <c r="AQ196" s="124" t="n"/>
      <c r="AR196" s="128" t="n">
        <f aca="false" ca="false" dt2D="false" dtr="false" t="normal">COUNTIF(AC196:AN196, "&gt;0")</f>
        <v>1</v>
      </c>
      <c r="AS196" s="128" t="n">
        <f aca="false" ca="false" dt2D="false" dtr="false" t="normal">COUNTIF(AO196:AQ196, "&gt;0")</f>
        <v>0</v>
      </c>
      <c r="AT196" s="128" t="n">
        <f aca="false" ca="false" dt2D="false" dtr="false" t="normal">+AR196+AS196</f>
        <v>1</v>
      </c>
      <c r="AW196" s="66" t="n"/>
      <c r="AZ196" s="66" t="n"/>
      <c r="BA196" s="66" t="n"/>
    </row>
    <row customHeight="true" ht="12.75" outlineLevel="0" r="197">
      <c r="A197" s="115" t="n">
        <f aca="false" ca="false" dt2D="false" dtr="false" t="normal">A196+1</f>
        <v>72</v>
      </c>
      <c r="B197" s="115" t="n">
        <f aca="false" ca="false" dt2D="false" dtr="false" t="normal">B196+1</f>
        <v>72</v>
      </c>
      <c r="C197" s="116" t="s">
        <v>249</v>
      </c>
      <c r="D197" s="115" t="s">
        <v>581</v>
      </c>
      <c r="E197" s="117" t="n">
        <v>1991</v>
      </c>
      <c r="F197" s="118" t="s">
        <v>62</v>
      </c>
      <c r="G197" s="118" t="n">
        <v>9</v>
      </c>
      <c r="H197" s="118" t="n">
        <v>1</v>
      </c>
      <c r="I197" s="119" t="n">
        <v>2282.58</v>
      </c>
      <c r="J197" s="119" t="n">
        <v>1973.3</v>
      </c>
      <c r="K197" s="119" t="n">
        <v>54.5</v>
      </c>
      <c r="L197" s="117" t="n">
        <v>71</v>
      </c>
      <c r="M197" s="120" t="n">
        <f aca="false" ca="false" dt2D="false" dtr="false" t="normal">SUM(N197:S197)</f>
        <v>1495352.58</v>
      </c>
      <c r="N197" s="120" t="n"/>
      <c r="O197" s="120" t="n"/>
      <c r="P197" s="120" t="n"/>
      <c r="Q197" s="120" t="n">
        <v>809626.28</v>
      </c>
      <c r="R197" s="120" t="n">
        <v>685726.3</v>
      </c>
      <c r="S197" s="120" t="n"/>
      <c r="T197" s="120" t="n">
        <f aca="false" ca="false" dt2D="false" dtr="false" t="normal">$M197/($J197+$K197)</f>
        <v>737.4260676595326</v>
      </c>
      <c r="U197" s="120" t="n">
        <f aca="false" ca="false" dt2D="false" dtr="false" t="normal">$M197/($J197+$K197)</f>
        <v>737.4260676595326</v>
      </c>
      <c r="V197" s="118" t="n">
        <v>2025</v>
      </c>
      <c r="W197" s="118" t="n"/>
      <c r="X197" s="121" t="n">
        <f aca="false" ca="false" dt2D="false" dtr="false" t="normal">AA197-R197</f>
        <v>11874251.420000002</v>
      </c>
      <c r="Y197" s="127" t="n">
        <v>1567934.18</v>
      </c>
      <c r="Z197" s="127" t="n">
        <f aca="false" ca="false" dt2D="false" dtr="false" t="normal">+(J197*16.89+K197*28.62)*12</f>
        <v>418665.92400000006</v>
      </c>
      <c r="AA197" s="127" t="n">
        <f aca="false" ca="false" dt2D="false" dtr="false" t="normal">+(J197*16.89+K197*28.62)*12*30</f>
        <v>12559977.720000003</v>
      </c>
      <c r="AB197" s="124" t="n">
        <f aca="false" ca="false" dt2D="false" dtr="false" t="normal">SUM(AC197:AQ197)</f>
        <v>1495352.58</v>
      </c>
      <c r="AC197" s="124" t="n"/>
      <c r="AD197" s="124" t="n"/>
      <c r="AE197" s="124" t="n">
        <v>1495352.58</v>
      </c>
      <c r="AF197" s="124" t="n"/>
      <c r="AG197" s="124" t="n"/>
      <c r="AH197" s="124" t="n"/>
      <c r="AI197" s="124" t="n"/>
      <c r="AJ197" s="124" t="n"/>
      <c r="AK197" s="124" t="n"/>
      <c r="AL197" s="124" t="n"/>
      <c r="AM197" s="124" t="n"/>
      <c r="AN197" s="124" t="n"/>
      <c r="AO197" s="124" t="n"/>
      <c r="AP197" s="124" t="n"/>
      <c r="AQ197" s="124" t="n"/>
      <c r="AR197" s="128" t="n">
        <f aca="false" ca="false" dt2D="false" dtr="false" t="normal">COUNTIF(AC197:AN197, "&gt;0")</f>
        <v>1</v>
      </c>
      <c r="AS197" s="128" t="n">
        <f aca="false" ca="false" dt2D="false" dtr="false" t="normal">COUNTIF(AO197:AQ197, "&gt;0")</f>
        <v>0</v>
      </c>
      <c r="AT197" s="128" t="n">
        <f aca="false" ca="false" dt2D="false" dtr="false" t="normal">+AR197+AS197</f>
        <v>1</v>
      </c>
      <c r="AZ197" s="66" t="n"/>
    </row>
    <row customHeight="true" ht="12.75" outlineLevel="0" r="198">
      <c r="A198" s="115" t="n">
        <f aca="false" ca="false" dt2D="false" dtr="false" t="normal">A197+1</f>
        <v>73</v>
      </c>
      <c r="B198" s="115" t="n">
        <f aca="false" ca="false" dt2D="false" dtr="false" t="normal">B197+1</f>
        <v>73</v>
      </c>
      <c r="C198" s="116" t="s">
        <v>316</v>
      </c>
      <c r="D198" s="115" t="s">
        <v>442</v>
      </c>
      <c r="E198" s="117" t="n">
        <v>1985</v>
      </c>
      <c r="F198" s="118" t="s">
        <v>62</v>
      </c>
      <c r="G198" s="118" t="n">
        <v>5</v>
      </c>
      <c r="H198" s="118" t="n">
        <v>1</v>
      </c>
      <c r="I198" s="119" t="n">
        <v>3093.6</v>
      </c>
      <c r="J198" s="119" t="n">
        <v>1867</v>
      </c>
      <c r="K198" s="119" t="n">
        <v>323</v>
      </c>
      <c r="L198" s="117" t="n">
        <v>98</v>
      </c>
      <c r="M198" s="120" t="n">
        <f aca="false" ca="false" dt2D="false" dtr="false" t="normal">SUM(N198:S198)</f>
        <v>8438905.98</v>
      </c>
      <c r="N198" s="120" t="n"/>
      <c r="O198" s="120" t="n">
        <v>2427495.54</v>
      </c>
      <c r="P198" s="120" t="n"/>
      <c r="Q198" s="120" t="n">
        <v>383244</v>
      </c>
      <c r="R198" s="120" t="n">
        <v>4641696.13</v>
      </c>
      <c r="S198" s="120" t="n">
        <v>986470.310000001</v>
      </c>
      <c r="T198" s="120" t="n">
        <f aca="false" ca="false" dt2D="false" dtr="false" t="normal">$M198/($J198+$K198)</f>
        <v>3853.3817260273977</v>
      </c>
      <c r="U198" s="120" t="n">
        <f aca="false" ca="false" dt2D="false" dtr="false" t="normal">$M198/($J198+$K198)</f>
        <v>3853.3817260273977</v>
      </c>
      <c r="V198" s="118" t="n">
        <v>2025</v>
      </c>
      <c r="W198" s="118" t="n"/>
      <c r="X198" s="121" t="n">
        <f aca="false" ca="false" dt2D="false" dtr="false" t="normal">AA198-R198</f>
        <v>0</v>
      </c>
      <c r="Y198" s="127" t="n">
        <v>0</v>
      </c>
      <c r="Z198" s="127" t="n">
        <f aca="false" ca="false" dt2D="false" dtr="false" t="normal">+(J198*12.71+K198*25.41)*12</f>
        <v>383244.00000000006</v>
      </c>
      <c r="AA198" s="127" t="n">
        <f aca="false" ca="false" dt2D="false" dtr="false" t="normal">+(J198*12.71+K198*25.41)*12*30-'[5]Лист1'!$AQ$242</f>
        <v>4641696.130000002</v>
      </c>
      <c r="AB198" s="124" t="n">
        <f aca="false" ca="false" dt2D="false" dtr="false" t="normal">SUM(AC198:AQ198)</f>
        <v>8438905.98</v>
      </c>
      <c r="AC198" s="132" t="n">
        <v>8438905.98</v>
      </c>
      <c r="AD198" s="124" t="n"/>
      <c r="AE198" s="124" t="n"/>
      <c r="AF198" s="124" t="n"/>
      <c r="AG198" s="124" t="n"/>
      <c r="AH198" s="124" t="n"/>
      <c r="AI198" s="124" t="n"/>
      <c r="AJ198" s="124" t="n"/>
      <c r="AK198" s="124" t="n"/>
      <c r="AL198" s="124" t="n"/>
      <c r="AM198" s="124" t="n"/>
      <c r="AN198" s="124" t="n"/>
      <c r="AO198" s="124" t="n"/>
      <c r="AP198" s="124" t="n"/>
      <c r="AQ198" s="124" t="n"/>
      <c r="AR198" s="128" t="n">
        <f aca="false" ca="false" dt2D="false" dtr="false" t="normal">COUNTIF(AC198:AN198, "&gt;0")</f>
        <v>1</v>
      </c>
      <c r="AS198" s="128" t="n">
        <f aca="false" ca="false" dt2D="false" dtr="false" t="normal">COUNTIF(AO198:AQ198, "&gt;0")</f>
        <v>0</v>
      </c>
      <c r="AT198" s="128" t="n">
        <f aca="false" ca="false" dt2D="false" dtr="false" t="normal">+AR198+AS198</f>
        <v>1</v>
      </c>
      <c r="AZ198" s="66" t="n"/>
      <c r="BA198" s="66" t="n"/>
    </row>
    <row customHeight="true" ht="12.75" outlineLevel="0" r="199">
      <c r="A199" s="115" t="n">
        <f aca="false" ca="false" dt2D="false" dtr="false" t="normal">A198+1</f>
        <v>74</v>
      </c>
      <c r="B199" s="115" t="n">
        <f aca="false" ca="false" dt2D="false" dtr="false" t="normal">B198+1</f>
        <v>74</v>
      </c>
      <c r="C199" s="116" t="s">
        <v>447</v>
      </c>
      <c r="D199" s="115" t="s">
        <v>585</v>
      </c>
      <c r="E199" s="117" t="s">
        <v>131</v>
      </c>
      <c r="F199" s="118" t="s">
        <v>62</v>
      </c>
      <c r="G199" s="118" t="n">
        <v>5</v>
      </c>
      <c r="H199" s="118" t="n">
        <v>5</v>
      </c>
      <c r="I199" s="119" t="n">
        <v>5624.44</v>
      </c>
      <c r="J199" s="119" t="n">
        <v>5146.5</v>
      </c>
      <c r="K199" s="119" t="n">
        <v>235.4</v>
      </c>
      <c r="L199" s="117" t="n">
        <v>197</v>
      </c>
      <c r="M199" s="120" t="n">
        <f aca="false" ca="false" dt2D="false" dtr="false" t="normal">SUM(N199:S199)</f>
        <v>15612840.120000001</v>
      </c>
      <c r="N199" s="120" t="n"/>
      <c r="O199" s="120" t="n"/>
      <c r="P199" s="120" t="n"/>
      <c r="Q199" s="120" t="n">
        <v>3253906.9</v>
      </c>
      <c r="R199" s="120" t="n">
        <v>12358933.22</v>
      </c>
      <c r="S199" s="120" t="n"/>
      <c r="T199" s="120" t="n">
        <f aca="false" ca="false" dt2D="false" dtr="false" t="normal">$M199/($J199+$K199)</f>
        <v>2900.990378862484</v>
      </c>
      <c r="U199" s="120" t="n">
        <f aca="false" ca="false" dt2D="false" dtr="false" t="normal">$M199/($J199+$K199)</f>
        <v>2900.990378862484</v>
      </c>
      <c r="V199" s="118" t="n">
        <v>2025</v>
      </c>
      <c r="W199" s="118" t="n"/>
      <c r="X199" s="121" t="n">
        <f aca="false" ca="false" dt2D="false" dtr="false" t="normal">AA199-R199</f>
        <v>13342737.220000004</v>
      </c>
      <c r="Y199" s="127" t="n">
        <v>2397184.55</v>
      </c>
      <c r="Z199" s="127" t="n">
        <f aca="false" ca="false" dt2D="false" dtr="false" t="normal">+(J199*12.71+K199*25.41)*12</f>
        <v>856722.3480000001</v>
      </c>
      <c r="AA199" s="127" t="n">
        <f aca="false" ca="false" dt2D="false" dtr="false" t="normal">+(J199*12.71+K199*25.41)*12*30</f>
        <v>25701670.440000005</v>
      </c>
      <c r="AB199" s="124" t="n">
        <f aca="false" ca="false" dt2D="false" dtr="false" t="normal">SUM(AC199:AQ199)</f>
        <v>15612840.12</v>
      </c>
      <c r="AC199" s="124" t="n"/>
      <c r="AD199" s="124" t="n"/>
      <c r="AE199" s="124" t="n"/>
      <c r="AF199" s="124" t="n"/>
      <c r="AG199" s="124" t="n"/>
      <c r="AH199" s="124" t="n"/>
      <c r="AI199" s="124" t="n"/>
      <c r="AJ199" s="124" t="n"/>
      <c r="AK199" s="124" t="n">
        <v>15612840.12</v>
      </c>
      <c r="AL199" s="124" t="n"/>
      <c r="AM199" s="124" t="n"/>
      <c r="AN199" s="124" t="n"/>
      <c r="AO199" s="124" t="n"/>
      <c r="AP199" s="124" t="n"/>
      <c r="AQ199" s="124" t="n"/>
      <c r="AR199" s="128" t="n">
        <f aca="false" ca="false" dt2D="false" dtr="false" t="normal">COUNTIF(AC199:AN199, "&gt;0")</f>
        <v>1</v>
      </c>
      <c r="AS199" s="128" t="n">
        <f aca="false" ca="false" dt2D="false" dtr="false" t="normal">COUNTIF(AO199:AQ199, "&gt;0")</f>
        <v>0</v>
      </c>
      <c r="AT199" s="128" t="n">
        <f aca="false" ca="false" dt2D="false" dtr="false" t="normal">+AR199+AS199</f>
        <v>1</v>
      </c>
      <c r="AZ199" s="66" t="n"/>
    </row>
    <row customHeight="true" ht="12.75" outlineLevel="0" r="200">
      <c r="A200" s="115" t="n">
        <f aca="false" ca="false" dt2D="false" dtr="false" t="normal">A199+1</f>
        <v>75</v>
      </c>
      <c r="B200" s="115" t="n">
        <f aca="false" ca="false" dt2D="false" dtr="false" t="normal">B199+1</f>
        <v>75</v>
      </c>
      <c r="C200" s="116" t="s">
        <v>455</v>
      </c>
      <c r="D200" s="115" t="s">
        <v>456</v>
      </c>
      <c r="E200" s="117" t="n">
        <v>1982</v>
      </c>
      <c r="F200" s="118" t="s">
        <v>62</v>
      </c>
      <c r="G200" s="118" t="n">
        <v>5</v>
      </c>
      <c r="H200" s="118" t="n">
        <v>1</v>
      </c>
      <c r="I200" s="119" t="n">
        <v>982.9</v>
      </c>
      <c r="J200" s="119" t="n">
        <v>982.9</v>
      </c>
      <c r="K200" s="119" t="n"/>
      <c r="L200" s="117" t="n">
        <v>23</v>
      </c>
      <c r="M200" s="120" t="n">
        <f aca="false" ca="false" dt2D="false" dtr="false" t="normal">SUM(N200:S200)</f>
        <v>2915209.68</v>
      </c>
      <c r="N200" s="120" t="n"/>
      <c r="O200" s="120" t="n"/>
      <c r="P200" s="120" t="n"/>
      <c r="Q200" s="120" t="n">
        <v>149911.91</v>
      </c>
      <c r="R200" s="120" t="n">
        <v>2765297.77</v>
      </c>
      <c r="S200" s="120" t="n"/>
      <c r="T200" s="120" t="n">
        <f aca="false" ca="false" dt2D="false" dtr="false" t="normal">$M200/($J200+$K200)</f>
        <v>2965.927032251501</v>
      </c>
      <c r="U200" s="120" t="n">
        <f aca="false" ca="false" dt2D="false" dtr="false" t="normal">$M200/($J200+$K200)</f>
        <v>2965.927032251501</v>
      </c>
      <c r="V200" s="118" t="n">
        <v>2025</v>
      </c>
      <c r="W200" s="118" t="n"/>
      <c r="X200" s="121" t="n">
        <f aca="false" ca="false" dt2D="false" dtr="false" t="normal">AA200-R200</f>
        <v>1732059.4700000002</v>
      </c>
      <c r="Y200" s="127" t="n">
        <v>0</v>
      </c>
      <c r="Z200" s="127" t="n">
        <f aca="false" ca="false" dt2D="false" dtr="false" t="normal">+(J200*12.71+K200*25.41)*12</f>
        <v>149911.908</v>
      </c>
      <c r="AA200" s="127" t="n">
        <f aca="false" ca="false" dt2D="false" dtr="false" t="normal">+(J200*12.71+K200*25.41)*12*30</f>
        <v>4497357.24</v>
      </c>
      <c r="AB200" s="124" t="n">
        <f aca="false" ca="false" dt2D="false" dtr="false" t="normal">SUM(AC200:AQ200)</f>
        <v>2915209.68</v>
      </c>
      <c r="AC200" s="124" t="n"/>
      <c r="AD200" s="124" t="n">
        <v>2262455.95</v>
      </c>
      <c r="AE200" s="124" t="n">
        <v>652753.73</v>
      </c>
      <c r="AF200" s="124" t="n"/>
      <c r="AG200" s="124" t="n"/>
      <c r="AH200" s="124" t="n"/>
      <c r="AI200" s="124" t="n"/>
      <c r="AJ200" s="124" t="n"/>
      <c r="AK200" s="124" t="n"/>
      <c r="AL200" s="124" t="n"/>
      <c r="AM200" s="124" t="n"/>
      <c r="AN200" s="124" t="n"/>
      <c r="AO200" s="124" t="n"/>
      <c r="AP200" s="124" t="n"/>
      <c r="AQ200" s="124" t="n"/>
      <c r="AR200" s="128" t="n">
        <f aca="false" ca="false" dt2D="false" dtr="false" t="normal">COUNTIF(AC200:AN200, "&gt;0")</f>
        <v>2</v>
      </c>
      <c r="AS200" s="128" t="n">
        <f aca="false" ca="false" dt2D="false" dtr="false" t="normal">COUNTIF(AO200:AQ200, "&gt;0")</f>
        <v>0</v>
      </c>
      <c r="AT200" s="128" t="n">
        <f aca="false" ca="false" dt2D="false" dtr="false" t="normal">+AR200+AS200</f>
        <v>2</v>
      </c>
      <c r="AZ200" s="66" t="n"/>
      <c r="BA200" s="66" t="n"/>
    </row>
    <row customHeight="true" ht="12.75" outlineLevel="0" r="201">
      <c r="A201" s="115" t="n">
        <f aca="false" ca="false" dt2D="false" dtr="false" t="normal">A200+1</f>
        <v>76</v>
      </c>
      <c r="B201" s="115" t="n">
        <f aca="false" ca="false" dt2D="false" dtr="false" t="normal">B200+1</f>
        <v>76</v>
      </c>
      <c r="C201" s="116" t="s">
        <v>455</v>
      </c>
      <c r="D201" s="115" t="s">
        <v>588</v>
      </c>
      <c r="E201" s="117" t="s">
        <v>94</v>
      </c>
      <c r="F201" s="118" t="s">
        <v>62</v>
      </c>
      <c r="G201" s="118" t="n">
        <v>5</v>
      </c>
      <c r="H201" s="118" t="n">
        <v>3</v>
      </c>
      <c r="I201" s="119" t="n">
        <v>2862</v>
      </c>
      <c r="J201" s="119" t="n">
        <v>2862</v>
      </c>
      <c r="K201" s="119" t="n">
        <v>0</v>
      </c>
      <c r="L201" s="117" t="n">
        <v>82</v>
      </c>
      <c r="M201" s="120" t="n">
        <f aca="false" ca="false" dt2D="false" dtr="false" t="normal">SUM(N201:S201)</f>
        <v>6676417.430000001</v>
      </c>
      <c r="N201" s="120" t="n"/>
      <c r="O201" s="120" t="n"/>
      <c r="P201" s="120" t="n"/>
      <c r="Q201" s="120" t="n">
        <v>436512.24</v>
      </c>
      <c r="R201" s="120" t="n">
        <v>6239905.19</v>
      </c>
      <c r="S201" s="120" t="n"/>
      <c r="T201" s="120" t="n">
        <f aca="false" ca="false" dt2D="false" dtr="false" t="normal">$M201/($J201+$K201)</f>
        <v>2332.7803738644307</v>
      </c>
      <c r="U201" s="120" t="n">
        <f aca="false" ca="false" dt2D="false" dtr="false" t="normal">$M201/($J201+$K201)</f>
        <v>2332.7803738644307</v>
      </c>
      <c r="V201" s="118" t="n">
        <v>2025</v>
      </c>
      <c r="W201" s="118" t="n"/>
      <c r="X201" s="121" t="n">
        <f aca="false" ca="false" dt2D="false" dtr="false" t="normal">AA201-R201</f>
        <v>6855462.010000001</v>
      </c>
      <c r="Y201" s="127" t="n">
        <v>0</v>
      </c>
      <c r="Z201" s="127" t="n">
        <f aca="false" ca="false" dt2D="false" dtr="false" t="normal">+(J201*12.71+K201*25.41)*12</f>
        <v>436512.24000000005</v>
      </c>
      <c r="AA201" s="127" t="n">
        <f aca="false" ca="false" dt2D="false" dtr="false" t="normal">+(J201*12.71+K201*25.41)*12*30</f>
        <v>13095367.200000001</v>
      </c>
      <c r="AB201" s="124" t="n">
        <f aca="false" ca="false" dt2D="false" dtr="false" t="normal">SUM(AC201:AQ201)</f>
        <v>6676417.43</v>
      </c>
      <c r="AC201" s="124" t="n"/>
      <c r="AD201" s="124" t="n"/>
      <c r="AE201" s="124" t="n">
        <v>2840020.24</v>
      </c>
      <c r="AF201" s="124" t="n">
        <v>3836397.19</v>
      </c>
      <c r="AG201" s="124" t="n"/>
      <c r="AH201" s="124" t="n"/>
      <c r="AI201" s="124" t="n"/>
      <c r="AJ201" s="124" t="n"/>
      <c r="AK201" s="124" t="n"/>
      <c r="AL201" s="124" t="n"/>
      <c r="AM201" s="124" t="n"/>
      <c r="AN201" s="124" t="n"/>
      <c r="AO201" s="124" t="n"/>
      <c r="AP201" s="124" t="n"/>
      <c r="AQ201" s="124" t="n"/>
      <c r="AR201" s="128" t="n">
        <f aca="false" ca="false" dt2D="false" dtr="false" t="normal">COUNTIF(AC201:AN201, "&gt;0")</f>
        <v>2</v>
      </c>
      <c r="AS201" s="128" t="n">
        <f aca="false" ca="false" dt2D="false" dtr="false" t="normal">COUNTIF(AO201:AQ201, "&gt;0")</f>
        <v>0</v>
      </c>
      <c r="AT201" s="128" t="n">
        <f aca="false" ca="false" dt2D="false" dtr="false" t="normal">+AR201+AS201</f>
        <v>2</v>
      </c>
      <c r="AZ201" s="66" t="n"/>
    </row>
    <row customHeight="true" ht="12.75" outlineLevel="0" r="202">
      <c r="A202" s="115" t="n">
        <f aca="false" ca="false" dt2D="false" dtr="false" t="normal">A201+1</f>
        <v>77</v>
      </c>
      <c r="B202" s="115" t="n">
        <f aca="false" ca="false" dt2D="false" dtr="false" t="normal">B201+1</f>
        <v>77</v>
      </c>
      <c r="C202" s="116" t="s">
        <v>455</v>
      </c>
      <c r="D202" s="115" t="s">
        <v>591</v>
      </c>
      <c r="E202" s="117" t="n">
        <v>1971</v>
      </c>
      <c r="F202" s="118" t="s">
        <v>62</v>
      </c>
      <c r="G202" s="118" t="n">
        <v>4</v>
      </c>
      <c r="H202" s="118" t="n">
        <v>4</v>
      </c>
      <c r="I202" s="119" t="n">
        <v>2748.3</v>
      </c>
      <c r="J202" s="119" t="n">
        <v>2738.3</v>
      </c>
      <c r="K202" s="119" t="n">
        <v>0</v>
      </c>
      <c r="L202" s="117" t="n">
        <v>105</v>
      </c>
      <c r="M202" s="120" t="n">
        <f aca="false" ca="false" dt2D="false" dtr="false" t="normal">SUM(N202:S202)</f>
        <v>6871828.5600000005</v>
      </c>
      <c r="N202" s="120" t="n"/>
      <c r="O202" s="120" t="n"/>
      <c r="P202" s="120" t="n"/>
      <c r="Q202" s="120" t="n">
        <v>417645.52</v>
      </c>
      <c r="R202" s="120" t="n">
        <v>6454183.04</v>
      </c>
      <c r="S202" s="120" t="n"/>
      <c r="T202" s="120" t="n">
        <f aca="false" ca="false" dt2D="false" dtr="false" t="normal">$M202/($J202+$K202)</f>
        <v>2509.52363145017</v>
      </c>
      <c r="U202" s="120" t="n">
        <f aca="false" ca="false" dt2D="false" dtr="false" t="normal">$M202/($J202+$K202)</f>
        <v>2509.52363145017</v>
      </c>
      <c r="V202" s="118" t="n">
        <v>2025</v>
      </c>
      <c r="W202" s="118" t="n"/>
      <c r="X202" s="121" t="n">
        <f aca="false" ca="false" dt2D="false" dtr="false" t="normal">AA202-R202</f>
        <v>6075182.440000002</v>
      </c>
      <c r="Y202" s="127" t="n">
        <v>0</v>
      </c>
      <c r="Z202" s="127" t="n">
        <f aca="false" ca="false" dt2D="false" dtr="false" t="normal">+(J202*12.71+K202*25.41)*12</f>
        <v>417645.51600000006</v>
      </c>
      <c r="AA202" s="127" t="n">
        <f aca="false" ca="false" dt2D="false" dtr="false" t="normal">+(J202*12.71+K202*25.41)*12*30</f>
        <v>12529365.480000002</v>
      </c>
      <c r="AB202" s="124" t="n">
        <f aca="false" ca="false" dt2D="false" dtr="false" t="normal">SUM(AC202:AQ202)</f>
        <v>6871828.5600000005</v>
      </c>
      <c r="AC202" s="124" t="n"/>
      <c r="AD202" s="124" t="n"/>
      <c r="AE202" s="124" t="n">
        <v>6804334.69</v>
      </c>
      <c r="AF202" s="124" t="n"/>
      <c r="AG202" s="124" t="n"/>
      <c r="AH202" s="124" t="n"/>
      <c r="AI202" s="124" t="n"/>
      <c r="AJ202" s="124" t="n"/>
      <c r="AK202" s="124" t="n"/>
      <c r="AL202" s="124" t="n"/>
      <c r="AM202" s="124" t="n"/>
      <c r="AN202" s="124" t="n"/>
      <c r="AO202" s="124" t="n">
        <v>43493.87</v>
      </c>
      <c r="AP202" s="124" t="n">
        <v>24000</v>
      </c>
      <c r="AQ202" s="124" t="n"/>
      <c r="AR202" s="128" t="n">
        <f aca="false" ca="false" dt2D="false" dtr="false" t="normal">COUNTIF(AC202:AN202, "&gt;0")</f>
        <v>1</v>
      </c>
      <c r="AS202" s="128" t="n">
        <f aca="false" ca="false" dt2D="false" dtr="false" t="normal">COUNTIF(AO202:AQ202, "&gt;0")</f>
        <v>2</v>
      </c>
      <c r="AT202" s="128" t="n">
        <f aca="false" ca="false" dt2D="false" dtr="false" t="normal">+AR202+AS202</f>
        <v>3</v>
      </c>
      <c r="AZ202" s="66" t="n"/>
    </row>
    <row customHeight="true" ht="12.75" outlineLevel="0" r="203">
      <c r="A203" s="115" t="n">
        <f aca="false" ca="false" dt2D="false" dtr="false" t="normal">A202+1</f>
        <v>78</v>
      </c>
      <c r="B203" s="115" t="n">
        <f aca="false" ca="false" dt2D="false" dtr="false" t="normal">B202+1</f>
        <v>78</v>
      </c>
      <c r="C203" s="116" t="s">
        <v>455</v>
      </c>
      <c r="D203" s="115" t="s">
        <v>474</v>
      </c>
      <c r="E203" s="117" t="n">
        <v>1981</v>
      </c>
      <c r="F203" s="118" t="s">
        <v>62</v>
      </c>
      <c r="G203" s="118" t="n">
        <v>4</v>
      </c>
      <c r="H203" s="118" t="n">
        <v>2</v>
      </c>
      <c r="I203" s="119" t="n">
        <v>1312.5</v>
      </c>
      <c r="J203" s="119" t="n">
        <v>1312.5</v>
      </c>
      <c r="K203" s="119" t="n">
        <v>0</v>
      </c>
      <c r="L203" s="117" t="n">
        <v>60</v>
      </c>
      <c r="M203" s="120" t="n">
        <f aca="false" ca="false" dt2D="false" dtr="false" t="normal">SUM(N203:S203)</f>
        <v>2270730.62</v>
      </c>
      <c r="N203" s="120" t="n"/>
      <c r="O203" s="120" t="n"/>
      <c r="P203" s="120" t="n"/>
      <c r="Q203" s="120" t="n">
        <v>200182.5</v>
      </c>
      <c r="R203" s="120" t="n">
        <v>2070548.12</v>
      </c>
      <c r="S203" s="120" t="n"/>
      <c r="T203" s="120" t="n">
        <f aca="false" ca="false" dt2D="false" dtr="false" t="normal">$M203/($J203+$K203)</f>
        <v>1730.0804723809524</v>
      </c>
      <c r="U203" s="120" t="n">
        <f aca="false" ca="false" dt2D="false" dtr="false" t="normal">$M203/($J203+$K203)</f>
        <v>1730.0804723809524</v>
      </c>
      <c r="V203" s="118" t="n">
        <v>2025</v>
      </c>
      <c r="W203" s="118" t="n"/>
      <c r="X203" s="121" t="n">
        <f aca="false" ca="false" dt2D="false" dtr="false" t="normal">AA203-R203</f>
        <v>3934926.88</v>
      </c>
      <c r="Y203" s="127" t="n">
        <v>0</v>
      </c>
      <c r="Z203" s="127" t="n">
        <f aca="false" ca="false" dt2D="false" dtr="false" t="normal">+(J203*12.71+K203*25.41)*12</f>
        <v>200182.5</v>
      </c>
      <c r="AA203" s="127" t="n">
        <f aca="false" ca="false" dt2D="false" dtr="false" t="normal">+(J203*12.71+K203*25.41)*12*30</f>
        <v>6005475</v>
      </c>
      <c r="AB203" s="124" t="n">
        <f aca="false" ca="false" dt2D="false" dtr="false" t="normal">SUM(AC203:AQ203)</f>
        <v>2270730.62</v>
      </c>
      <c r="AC203" s="124" t="n"/>
      <c r="AD203" s="124" t="n"/>
      <c r="AE203" s="124" t="n">
        <v>2270730.62</v>
      </c>
      <c r="AF203" s="124" t="n"/>
      <c r="AG203" s="124" t="n"/>
      <c r="AH203" s="124" t="n"/>
      <c r="AI203" s="124" t="n"/>
      <c r="AJ203" s="124" t="n"/>
      <c r="AK203" s="124" t="n"/>
      <c r="AL203" s="124" t="n"/>
      <c r="AM203" s="124" t="n"/>
      <c r="AN203" s="124" t="n"/>
      <c r="AO203" s="124" t="n"/>
      <c r="AP203" s="124" t="n"/>
      <c r="AQ203" s="124" t="n"/>
      <c r="AR203" s="128" t="n">
        <f aca="false" ca="false" dt2D="false" dtr="false" t="normal">COUNTIF(AC203:AN203, "&gt;0")</f>
        <v>1</v>
      </c>
      <c r="AS203" s="128" t="n">
        <f aca="false" ca="false" dt2D="false" dtr="false" t="normal">COUNTIF(AO203:AQ203, "&gt;0")</f>
        <v>0</v>
      </c>
      <c r="AT203" s="128" t="n">
        <f aca="false" ca="false" dt2D="false" dtr="false" t="normal">+AR203+AS203</f>
        <v>1</v>
      </c>
      <c r="AZ203" s="66" t="n"/>
    </row>
    <row customHeight="true" ht="12.75" outlineLevel="0" r="204">
      <c r="A204" s="115" t="n">
        <f aca="false" ca="false" dt2D="false" dtr="false" t="normal">A203+1</f>
        <v>79</v>
      </c>
      <c r="B204" s="115" t="n">
        <f aca="false" ca="false" dt2D="false" dtr="false" t="normal">B203+1</f>
        <v>79</v>
      </c>
      <c r="C204" s="116" t="s">
        <v>455</v>
      </c>
      <c r="D204" s="115" t="s">
        <v>479</v>
      </c>
      <c r="E204" s="117" t="n">
        <v>1979</v>
      </c>
      <c r="F204" s="118" t="s">
        <v>62</v>
      </c>
      <c r="G204" s="118" t="n">
        <v>4</v>
      </c>
      <c r="H204" s="118" t="n">
        <v>2</v>
      </c>
      <c r="I204" s="119" t="n">
        <v>1304.3</v>
      </c>
      <c r="J204" s="119" t="n">
        <v>1304.3</v>
      </c>
      <c r="K204" s="119" t="n">
        <v>0</v>
      </c>
      <c r="L204" s="117" t="n">
        <v>47</v>
      </c>
      <c r="M204" s="120" t="n">
        <f aca="false" ca="false" dt2D="false" dtr="false" t="normal">SUM(N204:S204)</f>
        <v>2128126.31</v>
      </c>
      <c r="N204" s="120" t="n"/>
      <c r="O204" s="120" t="n"/>
      <c r="P204" s="120" t="n"/>
      <c r="Q204" s="120" t="n">
        <v>198931.84</v>
      </c>
      <c r="R204" s="120" t="n">
        <v>1929194.47</v>
      </c>
      <c r="S204" s="120" t="n"/>
      <c r="T204" s="120" t="n">
        <f aca="false" ca="false" dt2D="false" dtr="false" t="normal">$M204/($J204+$K204)</f>
        <v>1631.6233305221192</v>
      </c>
      <c r="U204" s="120" t="n">
        <f aca="false" ca="false" dt2D="false" dtr="false" t="normal">$M204/($J204+$K204)</f>
        <v>1631.6233305221192</v>
      </c>
      <c r="V204" s="118" t="n">
        <v>2025</v>
      </c>
      <c r="W204" s="118" t="n"/>
      <c r="X204" s="121" t="n">
        <f aca="false" ca="false" dt2D="false" dtr="false" t="normal">AA204-R204</f>
        <v>4038760.6100000003</v>
      </c>
      <c r="Y204" s="127" t="n">
        <v>0</v>
      </c>
      <c r="Z204" s="127" t="n">
        <f aca="false" ca="false" dt2D="false" dtr="false" t="normal">+(J204*12.71+K204*25.41)*12</f>
        <v>198931.836</v>
      </c>
      <c r="AA204" s="127" t="n">
        <f aca="false" ca="false" dt2D="false" dtr="false" t="normal">+(J204*12.71+K204*25.41)*12*30</f>
        <v>5967955.08</v>
      </c>
      <c r="AB204" s="124" t="n">
        <f aca="false" ca="false" dt2D="false" dtr="false" t="normal">SUM(AC204:AQ204)</f>
        <v>2128126.31</v>
      </c>
      <c r="AC204" s="124" t="n"/>
      <c r="AD204" s="124" t="n"/>
      <c r="AE204" s="124" t="n">
        <v>2128126.31</v>
      </c>
      <c r="AF204" s="124" t="n"/>
      <c r="AG204" s="124" t="n"/>
      <c r="AH204" s="124" t="n"/>
      <c r="AI204" s="124" t="n"/>
      <c r="AJ204" s="124" t="n"/>
      <c r="AK204" s="124" t="n"/>
      <c r="AL204" s="124" t="n"/>
      <c r="AM204" s="124" t="n"/>
      <c r="AN204" s="124" t="n"/>
      <c r="AO204" s="124" t="n"/>
      <c r="AP204" s="124" t="n"/>
      <c r="AQ204" s="124" t="n"/>
      <c r="AR204" s="128" t="n">
        <f aca="false" ca="false" dt2D="false" dtr="false" t="normal">COUNTIF(AC204:AN204, "&gt;0")</f>
        <v>1</v>
      </c>
      <c r="AS204" s="128" t="n">
        <f aca="false" ca="false" dt2D="false" dtr="false" t="normal">COUNTIF(AO204:AQ204, "&gt;0")</f>
        <v>0</v>
      </c>
      <c r="AT204" s="128" t="n">
        <f aca="false" ca="false" dt2D="false" dtr="false" t="normal">+AR204+AS204</f>
        <v>1</v>
      </c>
      <c r="AZ204" s="66" t="n"/>
    </row>
    <row customHeight="true" ht="12.75" outlineLevel="0" r="205">
      <c r="A205" s="115" t="n">
        <f aca="false" ca="false" dt2D="false" dtr="false" t="normal">A204+1</f>
        <v>80</v>
      </c>
      <c r="B205" s="115" t="n">
        <f aca="false" ca="false" dt2D="false" dtr="false" t="normal">B204+1</f>
        <v>80</v>
      </c>
      <c r="C205" s="116" t="s">
        <v>455</v>
      </c>
      <c r="D205" s="115" t="s">
        <v>481</v>
      </c>
      <c r="E205" s="117" t="n">
        <v>1975</v>
      </c>
      <c r="F205" s="118" t="s">
        <v>62</v>
      </c>
      <c r="G205" s="118" t="n">
        <v>4</v>
      </c>
      <c r="H205" s="118" t="n">
        <v>2</v>
      </c>
      <c r="I205" s="119" t="n">
        <v>1415.4</v>
      </c>
      <c r="J205" s="119" t="n">
        <v>1415.4</v>
      </c>
      <c r="K205" s="119" t="n">
        <v>0</v>
      </c>
      <c r="L205" s="117" t="n">
        <v>39</v>
      </c>
      <c r="M205" s="120" t="n">
        <f aca="false" ca="false" dt2D="false" dtr="false" t="normal">SUM(N205:S205)</f>
        <v>2428644.27</v>
      </c>
      <c r="N205" s="120" t="n"/>
      <c r="O205" s="120" t="n"/>
      <c r="P205" s="120" t="n"/>
      <c r="Q205" s="120" t="n">
        <v>215876.81</v>
      </c>
      <c r="R205" s="120" t="n">
        <v>2212767.46</v>
      </c>
      <c r="S205" s="120" t="n"/>
      <c r="T205" s="120" t="n">
        <f aca="false" ca="false" dt2D="false" dtr="false" t="normal">$M205/($J205+$K205)</f>
        <v>1715.8713225943195</v>
      </c>
      <c r="U205" s="120" t="n">
        <f aca="false" ca="false" dt2D="false" dtr="false" t="normal">$M205/($J205+$K205)</f>
        <v>1715.8713225943195</v>
      </c>
      <c r="V205" s="118" t="n">
        <v>2025</v>
      </c>
      <c r="W205" s="118" t="n"/>
      <c r="X205" s="121" t="n">
        <f aca="false" ca="false" dt2D="false" dtr="false" t="normal">AA205-R205</f>
        <v>4263536.780000001</v>
      </c>
      <c r="Y205" s="127" t="n">
        <v>0</v>
      </c>
      <c r="Z205" s="127" t="n">
        <f aca="false" ca="false" dt2D="false" dtr="false" t="normal">+(J205*12.71+K205*25.41)*12</f>
        <v>215876.80800000005</v>
      </c>
      <c r="AA205" s="127" t="n">
        <f aca="false" ca="false" dt2D="false" dtr="false" t="normal">+(J205*12.71+K205*25.41)*12*30</f>
        <v>6476304.240000001</v>
      </c>
      <c r="AB205" s="124" t="n">
        <f aca="false" ca="false" dt2D="false" dtr="false" t="normal">SUM(AC205:AQ205)</f>
        <v>2428644.27</v>
      </c>
      <c r="AC205" s="124" t="n"/>
      <c r="AD205" s="124" t="n"/>
      <c r="AE205" s="124" t="n">
        <v>2428644.27</v>
      </c>
      <c r="AF205" s="124" t="n"/>
      <c r="AG205" s="124" t="n"/>
      <c r="AH205" s="124" t="n"/>
      <c r="AI205" s="124" t="n"/>
      <c r="AJ205" s="124" t="n"/>
      <c r="AK205" s="124" t="n"/>
      <c r="AL205" s="124" t="n"/>
      <c r="AM205" s="124" t="n">
        <v>0</v>
      </c>
      <c r="AN205" s="124" t="n"/>
      <c r="AO205" s="124" t="n"/>
      <c r="AP205" s="124" t="n"/>
      <c r="AQ205" s="124" t="n"/>
      <c r="AR205" s="128" t="n">
        <f aca="false" ca="false" dt2D="false" dtr="false" t="normal">COUNTIF(AC205:AN205, "&gt;0")</f>
        <v>1</v>
      </c>
      <c r="AS205" s="128" t="n">
        <f aca="false" ca="false" dt2D="false" dtr="false" t="normal">COUNTIF(AO205:AQ205, "&gt;0")</f>
        <v>0</v>
      </c>
      <c r="AT205" s="128" t="n">
        <f aca="false" ca="false" dt2D="false" dtr="false" t="normal">+AR205+AS205</f>
        <v>1</v>
      </c>
      <c r="AZ205" s="66" t="n"/>
    </row>
    <row customHeight="true" ht="12.75" outlineLevel="0" r="206">
      <c r="A206" s="115" t="n">
        <f aca="false" ca="false" dt2D="false" dtr="false" t="normal">A205+1</f>
        <v>81</v>
      </c>
      <c r="B206" s="115" t="n">
        <f aca="false" ca="false" dt2D="false" dtr="false" t="normal">B205+1</f>
        <v>81</v>
      </c>
      <c r="C206" s="116" t="s">
        <v>455</v>
      </c>
      <c r="D206" s="115" t="s">
        <v>597</v>
      </c>
      <c r="E206" s="117" t="s">
        <v>194</v>
      </c>
      <c r="F206" s="118" t="s">
        <v>62</v>
      </c>
      <c r="G206" s="118" t="n">
        <v>4</v>
      </c>
      <c r="H206" s="118" t="n">
        <v>2</v>
      </c>
      <c r="I206" s="119" t="n">
        <v>1251.7</v>
      </c>
      <c r="J206" s="119" t="n">
        <v>1251.7</v>
      </c>
      <c r="K206" s="119" t="n">
        <v>0</v>
      </c>
      <c r="L206" s="117" t="n">
        <v>44</v>
      </c>
      <c r="M206" s="120" t="n">
        <f aca="false" ca="false" dt2D="false" dtr="false" t="normal">SUM(N206:S206)</f>
        <v>4720853.87</v>
      </c>
      <c r="N206" s="120" t="n"/>
      <c r="O206" s="120" t="n"/>
      <c r="P206" s="120" t="n"/>
      <c r="Q206" s="120" t="n">
        <v>98783.52</v>
      </c>
      <c r="R206" s="120" t="n">
        <v>2894629.92</v>
      </c>
      <c r="S206" s="120" t="n">
        <v>1727440.43</v>
      </c>
      <c r="T206" s="120" t="n">
        <f aca="false" ca="false" dt2D="false" dtr="false" t="normal">$M206/($J206+$K206)</f>
        <v>3771.5537828553165</v>
      </c>
      <c r="U206" s="120" t="n">
        <f aca="false" ca="false" dt2D="false" dtr="false" t="normal">$M206/($J206+$K206)</f>
        <v>3771.5537828553165</v>
      </c>
      <c r="V206" s="118" t="n">
        <v>2025</v>
      </c>
      <c r="W206" s="118" t="n"/>
      <c r="X206" s="121" t="n">
        <f aca="false" ca="false" dt2D="false" dtr="false" t="normal">AA206-R206</f>
        <v>2832648.6000000006</v>
      </c>
      <c r="Y206" s="127" t="n">
        <v>0</v>
      </c>
      <c r="Z206" s="127" t="n">
        <f aca="false" ca="false" dt2D="false" dtr="false" t="normal">+(J206*12.71+K206*25.41)*12</f>
        <v>190909.284</v>
      </c>
      <c r="AA206" s="127" t="n">
        <f aca="false" ca="false" dt2D="false" dtr="false" t="normal">+(J206*12.71+K206*25.41)*12*30</f>
        <v>5727278.5200000005</v>
      </c>
      <c r="AB206" s="124" t="n">
        <f aca="false" ca="false" dt2D="false" dtr="false" t="normal">SUM(AC206:AQ206)</f>
        <v>4720853.87</v>
      </c>
      <c r="AC206" s="124" t="n">
        <v>4668757.93</v>
      </c>
      <c r="AD206" s="124" t="n"/>
      <c r="AE206" s="124" t="n"/>
      <c r="AF206" s="124" t="n"/>
      <c r="AG206" s="124" t="n"/>
      <c r="AH206" s="124" t="n"/>
      <c r="AI206" s="124" t="n"/>
      <c r="AJ206" s="124" t="n"/>
      <c r="AK206" s="124" t="n"/>
      <c r="AL206" s="124" t="n"/>
      <c r="AM206" s="124" t="n"/>
      <c r="AN206" s="124" t="n"/>
      <c r="AO206" s="124" t="n">
        <v>40095.94</v>
      </c>
      <c r="AP206" s="124" t="n">
        <v>12000</v>
      </c>
      <c r="AQ206" s="124" t="n"/>
      <c r="AR206" s="128" t="n">
        <f aca="false" ca="false" dt2D="false" dtr="false" t="normal">COUNTIF(AC206:AN206, "&gt;0")</f>
        <v>1</v>
      </c>
      <c r="AS206" s="128" t="n">
        <f aca="false" ca="false" dt2D="false" dtr="false" t="normal">COUNTIF(AO206:AQ206, "&gt;0")</f>
        <v>2</v>
      </c>
      <c r="AT206" s="128" t="n">
        <f aca="false" ca="false" dt2D="false" dtr="false" t="normal">+AR206+AS206</f>
        <v>3</v>
      </c>
      <c r="AZ206" s="66" t="n"/>
    </row>
    <row customHeight="true" ht="12.75" outlineLevel="0" r="207">
      <c r="A207" s="115" t="n">
        <f aca="false" ca="false" dt2D="false" dtr="false" t="normal">A206+1</f>
        <v>82</v>
      </c>
      <c r="B207" s="115" t="n">
        <f aca="false" ca="false" dt2D="false" dtr="false" t="normal">B206+1</f>
        <v>82</v>
      </c>
      <c r="C207" s="116" t="s">
        <v>486</v>
      </c>
      <c r="D207" s="116" t="s">
        <v>599</v>
      </c>
      <c r="E207" s="117" t="s">
        <v>73</v>
      </c>
      <c r="F207" s="118" t="s">
        <v>62</v>
      </c>
      <c r="G207" s="118" t="n">
        <v>4</v>
      </c>
      <c r="H207" s="118" t="n">
        <v>4</v>
      </c>
      <c r="I207" s="118" t="n">
        <v>2432.4</v>
      </c>
      <c r="J207" s="118" t="n">
        <v>2212.3</v>
      </c>
      <c r="K207" s="196" t="n">
        <v>220.1</v>
      </c>
      <c r="L207" s="117" t="n">
        <v>87</v>
      </c>
      <c r="M207" s="120" t="n">
        <f aca="false" ca="false" dt2D="false" dtr="false" t="normal">SUM(N207:S207)</f>
        <v>4087895.2</v>
      </c>
      <c r="N207" s="120" t="n"/>
      <c r="O207" s="120" t="n"/>
      <c r="P207" s="120" t="n"/>
      <c r="Q207" s="120" t="n">
        <v>542408.49</v>
      </c>
      <c r="R207" s="120" t="n">
        <v>3545486.71</v>
      </c>
      <c r="S207" s="120" t="n"/>
      <c r="T207" s="120" t="n">
        <f aca="false" ca="false" dt2D="false" dtr="false" t="normal">$M207/($J207+$K207)</f>
        <v>1680.6015457983885</v>
      </c>
      <c r="U207" s="120" t="n">
        <f aca="false" ca="false" dt2D="false" dtr="false" t="normal">$M207/($J207+$K207)</f>
        <v>1680.6015457983885</v>
      </c>
      <c r="V207" s="118" t="n">
        <v>2025</v>
      </c>
      <c r="W207" s="118" t="n"/>
      <c r="X207" s="121" t="n">
        <f aca="false" ca="false" dt2D="false" dtr="false" t="normal">AA207-R207</f>
        <v>8590499.930000003</v>
      </c>
      <c r="Y207" s="127" t="n">
        <v>1080163.68</v>
      </c>
      <c r="Z207" s="127" t="n">
        <f aca="false" ca="false" dt2D="false" dtr="false" t="normal">+(J207*12.71+K207*25.41)*12</f>
        <v>404532.8880000001</v>
      </c>
      <c r="AA207" s="127" t="n">
        <f aca="false" ca="false" dt2D="false" dtr="false" t="normal">+(J207*12.71+K207*25.41)*12*30</f>
        <v>12135986.640000002</v>
      </c>
      <c r="AB207" s="124" t="n">
        <f aca="false" ca="true" dt2D="false" dtr="false" t="normal">SUBTOTAL(9, AC207:AQ207)</f>
        <v>4087895.2</v>
      </c>
      <c r="AC207" s="132" t="n"/>
      <c r="AD207" s="124" t="n"/>
      <c r="AE207" s="124" t="n">
        <v>4087895.2</v>
      </c>
      <c r="AF207" s="124" t="n"/>
      <c r="AG207" s="124" t="n"/>
      <c r="AH207" s="124" t="n"/>
      <c r="AI207" s="124" t="n"/>
      <c r="AJ207" s="124" t="n"/>
      <c r="AK207" s="124" t="n"/>
      <c r="AL207" s="124" t="n"/>
      <c r="AM207" s="124" t="n"/>
      <c r="AN207" s="124" t="n"/>
      <c r="AO207" s="124" t="n"/>
      <c r="AP207" s="124" t="n"/>
      <c r="AQ207" s="124" t="n"/>
      <c r="AR207" s="128" t="n">
        <f aca="false" ca="false" dt2D="false" dtr="false" t="normal">COUNTIF(AC207:AN207, "&gt;0")</f>
        <v>1</v>
      </c>
      <c r="AS207" s="128" t="n">
        <f aca="false" ca="false" dt2D="false" dtr="false" t="normal">COUNTIF(AO207:AQ207, "&gt;0")</f>
        <v>0</v>
      </c>
      <c r="AT207" s="128" t="n">
        <f aca="false" ca="false" dt2D="false" dtr="false" t="normal">+AR207+AS207</f>
        <v>1</v>
      </c>
      <c r="AZ207" s="66" t="n"/>
    </row>
    <row customHeight="true" ht="12.75" outlineLevel="0" r="208">
      <c r="A208" s="115" t="n">
        <f aca="false" ca="false" dt2D="false" dtr="false" t="normal">A207+1</f>
        <v>83</v>
      </c>
      <c r="B208" s="115" t="n">
        <f aca="false" ca="false" dt2D="false" dtr="false" t="normal">B207+1</f>
        <v>83</v>
      </c>
      <c r="C208" s="116" t="s">
        <v>601</v>
      </c>
      <c r="D208" s="115" t="s">
        <v>602</v>
      </c>
      <c r="E208" s="119" t="s">
        <v>73</v>
      </c>
      <c r="F208" s="118" t="s">
        <v>62</v>
      </c>
      <c r="G208" s="118" t="n">
        <v>5</v>
      </c>
      <c r="H208" s="117" t="n">
        <v>4</v>
      </c>
      <c r="I208" s="119" t="n">
        <v>3230.6</v>
      </c>
      <c r="J208" s="119" t="n">
        <v>2898.4</v>
      </c>
      <c r="K208" s="117" t="n">
        <v>70.2</v>
      </c>
      <c r="L208" s="120" t="n">
        <v>76</v>
      </c>
      <c r="M208" s="120" t="n">
        <f aca="false" ca="false" dt2D="false" dtr="false" t="normal">SUM(N208:S208)</f>
        <v>16304463</v>
      </c>
      <c r="N208" s="120" t="n"/>
      <c r="O208" s="120" t="n"/>
      <c r="P208" s="120" t="n">
        <v>923232.16</v>
      </c>
      <c r="Q208" s="120" t="n">
        <v>2875564</v>
      </c>
      <c r="R208" s="120" t="n">
        <v>12505666.84</v>
      </c>
      <c r="S208" s="120" t="n"/>
      <c r="T208" s="120" t="n">
        <f aca="false" ca="false" dt2D="false" dtr="false" t="normal">$M208/($J208+$K208)</f>
        <v>5492.307148150643</v>
      </c>
      <c r="U208" s="120" t="n">
        <f aca="false" ca="false" dt2D="false" dtr="false" t="normal">$M208/($J208+$K208)</f>
        <v>5492.307148150643</v>
      </c>
      <c r="V208" s="118" t="n">
        <v>2025</v>
      </c>
      <c r="W208" s="118" t="n"/>
      <c r="X208" s="121" t="n">
        <f aca="false" ca="false" dt2D="false" dtr="false" t="normal">AA208-R208</f>
        <v>1398413.7200000007</v>
      </c>
      <c r="Y208" s="127" t="n">
        <v>2412094.65</v>
      </c>
      <c r="Z208" s="127" t="n">
        <v>463469.352</v>
      </c>
      <c r="AA208" s="127" t="n">
        <v>13904080.56</v>
      </c>
      <c r="AB208" s="124" t="n">
        <f aca="false" ca="true" dt2D="false" dtr="false" t="normal">SUBTOTAL(9, AC208:AQ208)</f>
        <v>16304462.999999998</v>
      </c>
      <c r="AC208" s="124" t="n">
        <v>10679490.6</v>
      </c>
      <c r="AD208" s="124" t="n"/>
      <c r="AE208" s="124" t="n">
        <v>5080898.12</v>
      </c>
      <c r="AF208" s="124" t="n"/>
      <c r="AG208" s="124" t="n"/>
      <c r="AH208" s="124" t="n"/>
      <c r="AI208" s="124" t="n"/>
      <c r="AJ208" s="124" t="n"/>
      <c r="AK208" s="124" t="n"/>
      <c r="AL208" s="124" t="n"/>
      <c r="AM208" s="124" t="n"/>
      <c r="AN208" s="124" t="n"/>
      <c r="AO208" s="124" t="n">
        <v>520074.28</v>
      </c>
      <c r="AP208" s="124" t="n">
        <v>24000</v>
      </c>
      <c r="AQ208" s="124" t="n"/>
      <c r="AR208" s="128" t="n">
        <f aca="false" ca="false" dt2D="false" dtr="false" t="normal">COUNTIF(AC208:AN208, "&gt;0")</f>
        <v>2</v>
      </c>
      <c r="AS208" s="128" t="n">
        <f aca="false" ca="false" dt2D="false" dtr="false" t="normal">COUNTIF(AO208:AQ208, "&gt;0")</f>
        <v>2</v>
      </c>
      <c r="AT208" s="128" t="n">
        <f aca="false" ca="false" dt2D="false" dtr="false" t="normal">+AR208+AS208</f>
        <v>4</v>
      </c>
      <c r="AZ208" s="66" t="n"/>
    </row>
    <row customHeight="true" ht="12.75" outlineLevel="0" r="209">
      <c r="A209" s="115" t="n">
        <f aca="false" ca="false" dt2D="false" dtr="false" t="normal">A208+1</f>
        <v>84</v>
      </c>
      <c r="B209" s="115" t="n">
        <f aca="false" ca="false" dt2D="false" dtr="false" t="normal">B208+1</f>
        <v>84</v>
      </c>
      <c r="C209" s="116" t="s">
        <v>601</v>
      </c>
      <c r="D209" s="115" t="s">
        <v>605</v>
      </c>
      <c r="E209" s="119" t="s">
        <v>133</v>
      </c>
      <c r="F209" s="118" t="s">
        <v>62</v>
      </c>
      <c r="G209" s="118" t="n">
        <v>5</v>
      </c>
      <c r="H209" s="117" t="n">
        <v>4</v>
      </c>
      <c r="I209" s="119" t="n">
        <v>3363.52</v>
      </c>
      <c r="J209" s="119" t="n">
        <v>2460.64</v>
      </c>
      <c r="K209" s="117" t="n">
        <v>0</v>
      </c>
      <c r="L209" s="120" t="n">
        <v>66</v>
      </c>
      <c r="M209" s="120" t="n">
        <f aca="false" ca="false" dt2D="false" dtr="false" t="normal">SUM(N209:S209)</f>
        <v>13551181</v>
      </c>
      <c r="N209" s="120" t="n"/>
      <c r="O209" s="120" t="n"/>
      <c r="P209" s="120" t="n">
        <v>1443870.05</v>
      </c>
      <c r="Q209" s="120" t="n">
        <v>1933505.06</v>
      </c>
      <c r="R209" s="120" t="n">
        <v>10173805.89</v>
      </c>
      <c r="S209" s="120" t="n"/>
      <c r="T209" s="120" t="n">
        <f aca="false" ca="false" dt2D="false" dtr="false" t="normal">$M209/($J209+$K209)</f>
        <v>5507.177401001366</v>
      </c>
      <c r="U209" s="120" t="n">
        <f aca="false" ca="false" dt2D="false" dtr="false" t="normal">$M209/($J209+$K209)</f>
        <v>5507.177401001366</v>
      </c>
      <c r="V209" s="118" t="n">
        <v>2025</v>
      </c>
      <c r="W209" s="118" t="n"/>
      <c r="X209" s="121" t="n">
        <f aca="false" ca="false" dt2D="false" dtr="false" t="normal">AA209-R209</f>
        <v>1085098.493999999</v>
      </c>
      <c r="Y209" s="127" t="n">
        <v>1558208.25</v>
      </c>
      <c r="Z209" s="127" t="n">
        <v>375296.8128</v>
      </c>
      <c r="AA209" s="127" t="n">
        <v>11258904.384</v>
      </c>
      <c r="AB209" s="124" t="n">
        <f aca="false" ca="true" dt2D="false" dtr="false" t="normal">SUBTOTAL(9, AC209:AQ209)</f>
        <v>13551181</v>
      </c>
      <c r="AC209" s="124" t="n">
        <v>8815779.05</v>
      </c>
      <c r="AD209" s="124" t="n"/>
      <c r="AE209" s="124" t="n">
        <v>4193436.83</v>
      </c>
      <c r="AF209" s="124" t="n"/>
      <c r="AG209" s="124" t="n"/>
      <c r="AH209" s="124" t="n"/>
      <c r="AI209" s="124" t="n"/>
      <c r="AJ209" s="124" t="n"/>
      <c r="AK209" s="124" t="n"/>
      <c r="AL209" s="124" t="n"/>
      <c r="AM209" s="124" t="n"/>
      <c r="AN209" s="124" t="n"/>
      <c r="AO209" s="124" t="n">
        <v>517965.12</v>
      </c>
      <c r="AP209" s="124" t="n">
        <v>24000</v>
      </c>
      <c r="AQ209" s="124" t="n"/>
      <c r="AR209" s="128" t="n">
        <f aca="false" ca="false" dt2D="false" dtr="false" t="normal">COUNTIF(AC209:AN209, "&gt;0")</f>
        <v>2</v>
      </c>
      <c r="AS209" s="128" t="n">
        <f aca="false" ca="false" dt2D="false" dtr="false" t="normal">COUNTIF(AO209:AQ209, "&gt;0")</f>
        <v>2</v>
      </c>
      <c r="AT209" s="128" t="n">
        <f aca="false" ca="false" dt2D="false" dtr="false" t="normal">+AR209+AS209</f>
        <v>4</v>
      </c>
      <c r="AZ209" s="66" t="n"/>
    </row>
    <row customHeight="true" ht="12.75" outlineLevel="0" r="210">
      <c r="A210" s="115" t="n">
        <f aca="false" ca="false" dt2D="false" dtr="false" t="normal">A209+1</f>
        <v>85</v>
      </c>
      <c r="B210" s="115" t="n">
        <f aca="false" ca="false" dt2D="false" dtr="false" t="normal">B209+1</f>
        <v>85</v>
      </c>
      <c r="C210" s="116" t="s">
        <v>601</v>
      </c>
      <c r="D210" s="115" t="s">
        <v>607</v>
      </c>
      <c r="E210" s="119" t="s">
        <v>166</v>
      </c>
      <c r="F210" s="118" t="s">
        <v>62</v>
      </c>
      <c r="G210" s="118" t="n">
        <v>5</v>
      </c>
      <c r="H210" s="117" t="n">
        <v>4</v>
      </c>
      <c r="I210" s="119" t="n">
        <v>3465.54</v>
      </c>
      <c r="J210" s="119" t="n">
        <v>2476.4</v>
      </c>
      <c r="K210" s="117" t="n">
        <v>0</v>
      </c>
      <c r="L210" s="120" t="n">
        <v>58</v>
      </c>
      <c r="M210" s="120" t="n">
        <f aca="false" ca="false" dt2D="false" dtr="false" t="normal">SUM(N210:S210)</f>
        <v>13638740.42</v>
      </c>
      <c r="N210" s="120" t="n"/>
      <c r="O210" s="120" t="n"/>
      <c r="P210" s="120" t="n">
        <v>1087376.22</v>
      </c>
      <c r="Q210" s="120" t="n">
        <v>2349311.2</v>
      </c>
      <c r="R210" s="120" t="n">
        <v>10202053</v>
      </c>
      <c r="S210" s="120" t="n"/>
      <c r="T210" s="120" t="n">
        <f aca="false" ca="false" dt2D="false" dtr="false" t="normal">$M210/($J210+$K210)</f>
        <v>5507.486843805524</v>
      </c>
      <c r="U210" s="120" t="n">
        <f aca="false" ca="false" dt2D="false" dtr="false" t="normal">$M210/($J210+$K210)</f>
        <v>5507.486843805524</v>
      </c>
      <c r="V210" s="118" t="n">
        <v>2025</v>
      </c>
      <c r="W210" s="118" t="n"/>
      <c r="X210" s="121" t="n">
        <f aca="false" ca="false" dt2D="false" dtr="false" t="normal">AA210-R210</f>
        <v>1128962.8399999999</v>
      </c>
      <c r="Y210" s="127" t="n">
        <v>1971610.67</v>
      </c>
      <c r="Z210" s="127" t="n">
        <v>377700.528</v>
      </c>
      <c r="AA210" s="127" t="n">
        <v>11331015.84</v>
      </c>
      <c r="AB210" s="124" t="n">
        <f aca="false" ca="true" dt2D="false" dtr="false" t="normal">SUBTOTAL(9, AC210:AQ210)</f>
        <v>13638740.42</v>
      </c>
      <c r="AC210" s="124" t="n">
        <v>8871466.75</v>
      </c>
      <c r="AD210" s="124" t="n"/>
      <c r="AE210" s="124" t="n">
        <v>4219547.25</v>
      </c>
      <c r="AF210" s="124" t="n"/>
      <c r="AG210" s="124" t="n"/>
      <c r="AH210" s="124" t="n"/>
      <c r="AI210" s="124" t="n"/>
      <c r="AJ210" s="124" t="n"/>
      <c r="AK210" s="124" t="n"/>
      <c r="AL210" s="124" t="n"/>
      <c r="AM210" s="124" t="n"/>
      <c r="AN210" s="124" t="n"/>
      <c r="AO210" s="124" t="n">
        <v>523726.42</v>
      </c>
      <c r="AP210" s="124" t="n">
        <v>24000</v>
      </c>
      <c r="AQ210" s="124" t="n"/>
      <c r="AR210" s="128" t="n">
        <f aca="false" ca="false" dt2D="false" dtr="false" t="normal">COUNTIF(AC210:AN210, "&gt;0")</f>
        <v>2</v>
      </c>
      <c r="AS210" s="128" t="n">
        <f aca="false" ca="false" dt2D="false" dtr="false" t="normal">COUNTIF(AO210:AQ210, "&gt;0")</f>
        <v>2</v>
      </c>
      <c r="AT210" s="128" t="n">
        <f aca="false" ca="false" dt2D="false" dtr="false" t="normal">+AR210+AS210</f>
        <v>4</v>
      </c>
      <c r="AZ210" s="66" t="n"/>
    </row>
    <row customHeight="true" ht="12.75" outlineLevel="0" r="211">
      <c r="A211" s="115" t="n">
        <f aca="false" ca="false" dt2D="false" dtr="false" t="normal">A210+1</f>
        <v>86</v>
      </c>
      <c r="B211" s="115" t="n">
        <f aca="false" ca="false" dt2D="false" dtr="false" t="normal">B210+1</f>
        <v>86</v>
      </c>
      <c r="C211" s="116" t="s">
        <v>601</v>
      </c>
      <c r="D211" s="115" t="s">
        <v>609</v>
      </c>
      <c r="E211" s="119" t="s">
        <v>126</v>
      </c>
      <c r="F211" s="118" t="s">
        <v>62</v>
      </c>
      <c r="G211" s="118" t="n">
        <v>5</v>
      </c>
      <c r="H211" s="117" t="n">
        <v>4</v>
      </c>
      <c r="I211" s="119" t="n">
        <v>3385.44</v>
      </c>
      <c r="J211" s="119" t="n">
        <v>2533.7</v>
      </c>
      <c r="K211" s="117" t="n">
        <v>0</v>
      </c>
      <c r="L211" s="120" t="n">
        <v>72</v>
      </c>
      <c r="M211" s="120" t="n">
        <f aca="false" ca="false" dt2D="false" dtr="false" t="normal">SUM(N211:S211)</f>
        <v>13947505.510000002</v>
      </c>
      <c r="N211" s="120" t="n"/>
      <c r="O211" s="120" t="n"/>
      <c r="P211" s="120" t="n">
        <v>1477942.3</v>
      </c>
      <c r="Q211" s="120" t="n">
        <v>2038264.65</v>
      </c>
      <c r="R211" s="120" t="n">
        <v>10431298.56</v>
      </c>
      <c r="S211" s="120" t="n"/>
      <c r="T211" s="120" t="n">
        <f aca="false" ca="false" dt2D="false" dtr="false" t="normal">$M211/($J211+$K211)</f>
        <v>5504.797533251767</v>
      </c>
      <c r="U211" s="120" t="n">
        <f aca="false" ca="false" dt2D="false" dtr="false" t="normal">$M211/($J211+$K211)</f>
        <v>5504.797533251767</v>
      </c>
      <c r="V211" s="118" t="n">
        <v>2025</v>
      </c>
      <c r="W211" s="118" t="n"/>
      <c r="X211" s="121" t="n">
        <f aca="false" ca="false" dt2D="false" dtr="false" t="normal">AA211-R211</f>
        <v>1161899.1600000001</v>
      </c>
      <c r="Y211" s="127" t="n">
        <v>1651824.73</v>
      </c>
      <c r="Z211" s="127" t="n">
        <v>386439.924</v>
      </c>
      <c r="AA211" s="127" t="n">
        <v>11593197.72</v>
      </c>
      <c r="AB211" s="124" t="n">
        <f aca="false" ca="true" dt2D="false" dtr="false" t="normal">SUBTOTAL(9, AC211:AQ211)</f>
        <v>13947505.51</v>
      </c>
      <c r="AC211" s="124" t="n">
        <v>9083517.76</v>
      </c>
      <c r="AD211" s="124" t="n"/>
      <c r="AE211" s="124" t="n">
        <v>4320867.43</v>
      </c>
      <c r="AF211" s="124" t="n"/>
      <c r="AG211" s="124" t="n"/>
      <c r="AH211" s="124" t="n"/>
      <c r="AI211" s="124" t="n"/>
      <c r="AJ211" s="124" t="n"/>
      <c r="AK211" s="124" t="n"/>
      <c r="AL211" s="124" t="n"/>
      <c r="AM211" s="124" t="n"/>
      <c r="AN211" s="124" t="n"/>
      <c r="AO211" s="124" t="n">
        <v>519120.32</v>
      </c>
      <c r="AP211" s="124" t="n">
        <v>24000</v>
      </c>
      <c r="AQ211" s="124" t="n"/>
      <c r="AR211" s="128" t="n">
        <f aca="false" ca="false" dt2D="false" dtr="false" t="normal">COUNTIF(AC211:AN211, "&gt;0")</f>
        <v>2</v>
      </c>
      <c r="AS211" s="128" t="n">
        <f aca="false" ca="false" dt2D="false" dtr="false" t="normal">COUNTIF(AO211:AQ211, "&gt;0")</f>
        <v>2</v>
      </c>
      <c r="AT211" s="128" t="n">
        <f aca="false" ca="false" dt2D="false" dtr="false" t="normal">+AR211+AS211</f>
        <v>4</v>
      </c>
      <c r="AZ211" s="66" t="n"/>
    </row>
    <row customHeight="true" ht="12.75" outlineLevel="0" r="212">
      <c r="A212" s="115" t="n">
        <f aca="false" ca="false" dt2D="false" dtr="false" t="normal">A211+1</f>
        <v>87</v>
      </c>
      <c r="B212" s="115" t="n">
        <f aca="false" ca="false" dt2D="false" dtr="false" t="normal">B211+1</f>
        <v>87</v>
      </c>
      <c r="C212" s="116" t="s">
        <v>601</v>
      </c>
      <c r="D212" s="115" t="s">
        <v>611</v>
      </c>
      <c r="E212" s="119" t="s">
        <v>306</v>
      </c>
      <c r="F212" s="118" t="s">
        <v>62</v>
      </c>
      <c r="G212" s="118" t="n">
        <v>5</v>
      </c>
      <c r="H212" s="119" t="s">
        <v>122</v>
      </c>
      <c r="I212" s="119" t="n">
        <v>2782.37</v>
      </c>
      <c r="J212" s="119" t="n">
        <v>2114.6</v>
      </c>
      <c r="K212" s="117" t="n">
        <v>178.5</v>
      </c>
      <c r="L212" s="120" t="n">
        <v>53</v>
      </c>
      <c r="M212" s="120" t="n">
        <f aca="false" ca="false" dt2D="false" dtr="false" t="normal">SUM(N212:S212)</f>
        <v>12627623.45</v>
      </c>
      <c r="N212" s="120" t="n"/>
      <c r="O212" s="120" t="n"/>
      <c r="P212" s="120" t="n">
        <v>67579.27</v>
      </c>
      <c r="Q212" s="120" t="n">
        <v>2298626.89</v>
      </c>
      <c r="R212" s="120" t="n">
        <v>10261417.29</v>
      </c>
      <c r="S212" s="120" t="n"/>
      <c r="T212" s="120" t="n">
        <f aca="false" ca="false" dt2D="false" dtr="false" t="normal">$M212/($J212+$K212)</f>
        <v>5506.791439535999</v>
      </c>
      <c r="U212" s="120" t="n">
        <f aca="false" ca="false" dt2D="false" dtr="false" t="normal">$M212/($J212+$K212)</f>
        <v>5506.791439535999</v>
      </c>
      <c r="V212" s="118" t="n">
        <v>2025</v>
      </c>
      <c r="W212" s="118" t="n"/>
      <c r="X212" s="121" t="n">
        <f aca="false" ca="false" dt2D="false" dtr="false" t="normal">AA212-R212</f>
        <v>1046993.0700000003</v>
      </c>
      <c r="Y212" s="127" t="n">
        <v>1921679.88</v>
      </c>
      <c r="Z212" s="127" t="n">
        <v>376947.012</v>
      </c>
      <c r="AA212" s="127" t="n">
        <v>11308410.36</v>
      </c>
      <c r="AB212" s="124" t="n">
        <f aca="false" ca="true" dt2D="false" dtr="false" t="normal">SUBTOTAL(9, AC212:AQ212)</f>
        <v>12627623.45</v>
      </c>
      <c r="AC212" s="124" t="n">
        <v>8205267.64</v>
      </c>
      <c r="AD212" s="124" t="n"/>
      <c r="AE212" s="124" t="n">
        <v>3903518.97</v>
      </c>
      <c r="AF212" s="124" t="n"/>
      <c r="AG212" s="124" t="n"/>
      <c r="AH212" s="124" t="n"/>
      <c r="AI212" s="124" t="n"/>
      <c r="AJ212" s="124" t="n"/>
      <c r="AK212" s="124" t="n"/>
      <c r="AL212" s="124" t="n"/>
      <c r="AM212" s="124" t="n"/>
      <c r="AN212" s="124" t="n"/>
      <c r="AO212" s="124" t="n">
        <v>494836.84</v>
      </c>
      <c r="AP212" s="124" t="n">
        <v>24000</v>
      </c>
      <c r="AQ212" s="124" t="n"/>
      <c r="AR212" s="128" t="n">
        <f aca="false" ca="false" dt2D="false" dtr="false" t="normal">COUNTIF(AC212:AN212, "&gt;0")</f>
        <v>2</v>
      </c>
      <c r="AS212" s="128" t="n">
        <f aca="false" ca="false" dt2D="false" dtr="false" t="normal">COUNTIF(AO212:AQ212, "&gt;0")</f>
        <v>2</v>
      </c>
      <c r="AT212" s="128" t="n">
        <f aca="false" ca="false" dt2D="false" dtr="false" t="normal">+AR212+AS212</f>
        <v>4</v>
      </c>
      <c r="AZ212" s="66" t="n"/>
    </row>
    <row customHeight="true" ht="12.75" outlineLevel="0" r="213">
      <c r="A213" s="115" t="n">
        <f aca="false" ca="false" dt2D="false" dtr="false" t="normal">A212+1</f>
        <v>88</v>
      </c>
      <c r="B213" s="115" t="n">
        <f aca="false" ca="false" dt2D="false" dtr="false" t="normal">B212+1</f>
        <v>88</v>
      </c>
      <c r="C213" s="116" t="s">
        <v>497</v>
      </c>
      <c r="D213" s="115" t="s">
        <v>615</v>
      </c>
      <c r="E213" s="117" t="s">
        <v>133</v>
      </c>
      <c r="F213" s="118" t="s">
        <v>62</v>
      </c>
      <c r="G213" s="118" t="n">
        <v>5</v>
      </c>
      <c r="H213" s="118" t="n">
        <v>4</v>
      </c>
      <c r="I213" s="119" t="n">
        <v>4316.7</v>
      </c>
      <c r="J213" s="119" t="n">
        <v>4246.4</v>
      </c>
      <c r="K213" s="119" t="n">
        <v>70.3000000000002</v>
      </c>
      <c r="L213" s="117" t="n">
        <v>164</v>
      </c>
      <c r="M213" s="120" t="n">
        <f aca="false" ca="false" dt2D="false" dtr="false" t="normal">SUM(N213:S213)</f>
        <v>18899272.400000002</v>
      </c>
      <c r="N213" s="120" t="n"/>
      <c r="O213" s="120" t="n"/>
      <c r="P213" s="120" t="n"/>
      <c r="Q213" s="120" t="n">
        <v>3951505.52</v>
      </c>
      <c r="R213" s="120" t="n">
        <v>14947766.88</v>
      </c>
      <c r="S213" s="120" t="n"/>
      <c r="T213" s="120" t="n">
        <f aca="false" ca="false" dt2D="false" dtr="false" t="normal">$M213/($J213+$K213)</f>
        <v>4378.176014084834</v>
      </c>
      <c r="U213" s="120" t="n">
        <f aca="false" ca="false" dt2D="false" dtr="false" t="normal">$M213/($J213+$K213)</f>
        <v>4378.176014084834</v>
      </c>
      <c r="V213" s="118" t="n">
        <v>2025</v>
      </c>
      <c r="W213" s="118" t="n"/>
      <c r="X213" s="121" t="n">
        <f aca="false" ca="false" dt2D="false" dtr="false" t="normal">AA213-R213</f>
        <v>5552059.800000003</v>
      </c>
      <c r="Y213" s="127" t="n">
        <v>3626271.25</v>
      </c>
      <c r="Z213" s="127" t="n">
        <f aca="false" ca="false" dt2D="false" dtr="false" t="normal">+(J213*12.98+K213*25.97)*12</f>
        <v>683327.5560000001</v>
      </c>
      <c r="AA213" s="127" t="n">
        <f aca="false" ca="false" dt2D="false" dtr="false" t="normal">+(J213*12.98+K213*25.97)*12*30</f>
        <v>20499826.680000003</v>
      </c>
      <c r="AB213" s="124" t="n">
        <f aca="false" ca="false" dt2D="false" dtr="false" t="normal">SUM(AC213:AQ213)</f>
        <v>18899272.4</v>
      </c>
      <c r="AC213" s="124" t="n"/>
      <c r="AD213" s="124" t="n"/>
      <c r="AE213" s="124" t="n">
        <v>4273778.88</v>
      </c>
      <c r="AF213" s="124" t="n">
        <v>3185827.21</v>
      </c>
      <c r="AG213" s="132" t="n"/>
      <c r="AH213" s="124" t="n"/>
      <c r="AI213" s="124" t="n"/>
      <c r="AJ213" s="124" t="n"/>
      <c r="AK213" s="124" t="n"/>
      <c r="AL213" s="124" t="n"/>
      <c r="AM213" s="124" t="n"/>
      <c r="AN213" s="124" t="n">
        <v>11439666.31</v>
      </c>
      <c r="AO213" s="124" t="n"/>
      <c r="AP213" s="124" t="n"/>
      <c r="AQ213" s="124" t="n"/>
      <c r="AR213" s="128" t="n">
        <f aca="false" ca="false" dt2D="false" dtr="false" t="normal">COUNTIF(AC213:AN213, "&gt;0")</f>
        <v>3</v>
      </c>
      <c r="AS213" s="128" t="n">
        <f aca="false" ca="false" dt2D="false" dtr="false" t="normal">COUNTIF(AO213:AQ213, "&gt;0")</f>
        <v>0</v>
      </c>
      <c r="AT213" s="128" t="n">
        <f aca="false" ca="false" dt2D="false" dtr="false" t="normal">+AR213+AS213</f>
        <v>3</v>
      </c>
      <c r="AZ213" s="66" t="n"/>
    </row>
    <row customHeight="true" ht="12.75" outlineLevel="0" r="214">
      <c r="A214" s="115" t="n">
        <f aca="false" ca="false" dt2D="false" dtr="false" t="normal">A213+1</f>
        <v>89</v>
      </c>
      <c r="B214" s="115" t="n">
        <f aca="false" ca="false" dt2D="false" dtr="false" t="normal">B213+1</f>
        <v>89</v>
      </c>
      <c r="C214" s="116" t="s">
        <v>497</v>
      </c>
      <c r="D214" s="115" t="s">
        <v>617</v>
      </c>
      <c r="E214" s="117" t="s">
        <v>128</v>
      </c>
      <c r="F214" s="118" t="s">
        <v>62</v>
      </c>
      <c r="G214" s="118" t="n">
        <v>5</v>
      </c>
      <c r="H214" s="118" t="n">
        <v>4</v>
      </c>
      <c r="I214" s="119" t="n">
        <v>4324</v>
      </c>
      <c r="J214" s="119" t="n">
        <v>4252.6</v>
      </c>
      <c r="K214" s="119" t="n">
        <v>71.3999999999996</v>
      </c>
      <c r="L214" s="117" t="n">
        <v>160</v>
      </c>
      <c r="M214" s="120" t="n">
        <f aca="false" ca="false" dt2D="false" dtr="false" t="normal">SUM(N214:S214)</f>
        <v>17706559.05</v>
      </c>
      <c r="N214" s="120" t="n"/>
      <c r="O214" s="120" t="n"/>
      <c r="P214" s="120" t="n"/>
      <c r="Q214" s="120" t="n">
        <v>2871178.04</v>
      </c>
      <c r="R214" s="120" t="n">
        <v>14835381.01</v>
      </c>
      <c r="S214" s="120" t="n"/>
      <c r="T214" s="120" t="n">
        <f aca="false" ca="false" dt2D="false" dtr="false" t="normal">$M214/($J214+$K214)</f>
        <v>4094.948901480111</v>
      </c>
      <c r="U214" s="120" t="n">
        <f aca="false" ca="false" dt2D="false" dtr="false" t="normal">$M214/($J214+$K214)</f>
        <v>4094.948901480111</v>
      </c>
      <c r="V214" s="118" t="n">
        <v>2025</v>
      </c>
      <c r="W214" s="118" t="n"/>
      <c r="X214" s="121" t="n">
        <f aca="false" ca="false" dt2D="false" dtr="false" t="normal">AA214-R214</f>
        <v>5703701.149999997</v>
      </c>
      <c r="Y214" s="127" t="n">
        <v>2559035.7</v>
      </c>
      <c r="Z214" s="127" t="n">
        <f aca="false" ca="false" dt2D="false" dtr="false" t="normal">+(J214*12.98+K214*25.97)*12</f>
        <v>684636.0719999999</v>
      </c>
      <c r="AA214" s="127" t="n">
        <f aca="false" ca="false" dt2D="false" dtr="false" t="normal">+(J214*12.98+K214*25.97)*12*30</f>
        <v>20539082.159999996</v>
      </c>
      <c r="AB214" s="124" t="n">
        <f aca="false" ca="true" dt2D="false" dtr="false" t="normal">SUBTOTAL(9, AC214:AQ214)</f>
        <v>17706559.05</v>
      </c>
      <c r="AC214" s="124" t="n">
        <v>9812576.4</v>
      </c>
      <c r="AD214" s="124" t="n"/>
      <c r="AE214" s="124" t="n">
        <v>4281006.29</v>
      </c>
      <c r="AF214" s="132" t="n">
        <v>3612976.36</v>
      </c>
      <c r="AG214" s="132" t="n"/>
      <c r="AH214" s="124" t="n"/>
      <c r="AI214" s="124" t="n"/>
      <c r="AJ214" s="124" t="n"/>
      <c r="AK214" s="124" t="n"/>
      <c r="AL214" s="124" t="n"/>
      <c r="AM214" s="124" t="n"/>
      <c r="AN214" s="124" t="n"/>
      <c r="AO214" s="124" t="n"/>
      <c r="AP214" s="124" t="n"/>
      <c r="AQ214" s="124" t="n"/>
      <c r="AR214" s="128" t="n">
        <f aca="false" ca="false" dt2D="false" dtr="false" t="normal">COUNTIF(AC214:AN214, "&gt;0")</f>
        <v>3</v>
      </c>
      <c r="AS214" s="128" t="n">
        <f aca="false" ca="false" dt2D="false" dtr="false" t="normal">COUNTIF(AO214:AQ214, "&gt;0")</f>
        <v>0</v>
      </c>
      <c r="AT214" s="128" t="n">
        <f aca="false" ca="false" dt2D="false" dtr="false" t="normal">+AR214+AS214</f>
        <v>3</v>
      </c>
      <c r="AZ214" s="66" t="n"/>
    </row>
    <row customHeight="true" ht="12.75" outlineLevel="0" r="215">
      <c r="A215" s="115" t="n">
        <f aca="false" ca="false" dt2D="false" dtr="false" t="normal">A214+1</f>
        <v>90</v>
      </c>
      <c r="B215" s="115" t="n">
        <f aca="false" ca="false" dt2D="false" dtr="false" t="normal">B214+1</f>
        <v>90</v>
      </c>
      <c r="C215" s="116" t="s">
        <v>497</v>
      </c>
      <c r="D215" s="115" t="s">
        <v>620</v>
      </c>
      <c r="E215" s="117" t="s">
        <v>137</v>
      </c>
      <c r="F215" s="118" t="s">
        <v>62</v>
      </c>
      <c r="G215" s="118" t="n">
        <v>2</v>
      </c>
      <c r="H215" s="118" t="n">
        <v>2</v>
      </c>
      <c r="I215" s="119" t="n">
        <v>1659.7</v>
      </c>
      <c r="J215" s="119" t="n">
        <v>870.6</v>
      </c>
      <c r="K215" s="119" t="n">
        <v>789.1</v>
      </c>
      <c r="L215" s="117" t="n">
        <v>27</v>
      </c>
      <c r="M215" s="120" t="n">
        <f aca="false" ca="false" dt2D="false" dtr="false" t="normal">SUM(N215:S215)</f>
        <v>1444707.01</v>
      </c>
      <c r="N215" s="120" t="n"/>
      <c r="O215" s="120" t="n"/>
      <c r="P215" s="120" t="n"/>
      <c r="Q215" s="120" t="n">
        <v>373396.28</v>
      </c>
      <c r="R215" s="120" t="n">
        <v>1071310.73</v>
      </c>
      <c r="S215" s="120" t="n"/>
      <c r="T215" s="120" t="n">
        <f aca="false" ca="false" dt2D="false" dtr="false" t="normal">$M215/($J215+$K215)</f>
        <v>870.4627402542628</v>
      </c>
      <c r="U215" s="120" t="n">
        <f aca="false" ca="false" dt2D="false" dtr="false" t="normal">$M215/($J215+$K215)</f>
        <v>870.4627402542628</v>
      </c>
      <c r="V215" s="118" t="n">
        <v>2025</v>
      </c>
      <c r="W215" s="118" t="n"/>
      <c r="X215" s="121" t="n">
        <f aca="false" ca="false" dt2D="false" dtr="false" t="normal">AA215-R215</f>
        <v>8846123.329999998</v>
      </c>
      <c r="Y215" s="127" t="n">
        <v>0</v>
      </c>
      <c r="Z215" s="127" t="n">
        <f aca="false" ca="false" dt2D="false" dtr="false" t="normal">+(J215*12.71+K215*25.41)*12</f>
        <v>373396.284</v>
      </c>
      <c r="AA215" s="127" t="n">
        <f aca="false" ca="false" dt2D="false" dtr="false" t="normal">+(J215*12.71+K215*25.41)*12*30-'[5]Лист1'!$AQ$494</f>
        <v>9917434.059999999</v>
      </c>
      <c r="AB215" s="124" t="n">
        <f aca="false" ca="false" dt2D="false" dtr="false" t="normal">SUM(AC215:AQ215)</f>
        <v>1444707.01</v>
      </c>
      <c r="AC215" s="124" t="n"/>
      <c r="AD215" s="124" t="n"/>
      <c r="AE215" s="124" t="n"/>
      <c r="AF215" s="124" t="n">
        <v>1444707.01</v>
      </c>
      <c r="AG215" s="124" t="n"/>
      <c r="AH215" s="124" t="n"/>
      <c r="AI215" s="124" t="n"/>
      <c r="AJ215" s="124" t="n"/>
      <c r="AK215" s="124" t="n"/>
      <c r="AL215" s="124" t="n"/>
      <c r="AM215" s="124" t="n"/>
      <c r="AN215" s="124" t="n"/>
      <c r="AO215" s="124" t="n"/>
      <c r="AP215" s="124" t="n"/>
      <c r="AQ215" s="124" t="n"/>
      <c r="AR215" s="128" t="n">
        <f aca="false" ca="false" dt2D="false" dtr="false" t="normal">COUNTIF(AC215:AN215, "&gt;0")</f>
        <v>1</v>
      </c>
      <c r="AS215" s="128" t="n">
        <f aca="false" ca="false" dt2D="false" dtr="false" t="normal">COUNTIF(AO215:AQ215, "&gt;0")</f>
        <v>0</v>
      </c>
      <c r="AT215" s="128" t="n">
        <f aca="false" ca="false" dt2D="false" dtr="false" t="normal">+AR215+AS215</f>
        <v>1</v>
      </c>
      <c r="AZ215" s="66" t="n"/>
    </row>
    <row customHeight="true" ht="12.75" outlineLevel="0" r="216">
      <c r="A216" s="115" t="n">
        <f aca="false" ca="false" dt2D="false" dtr="false" t="normal">A215+1</f>
        <v>91</v>
      </c>
      <c r="B216" s="115" t="n">
        <f aca="false" ca="false" dt2D="false" dtr="false" t="normal">B215+1</f>
        <v>91</v>
      </c>
      <c r="C216" s="116" t="s">
        <v>510</v>
      </c>
      <c r="D216" s="115" t="s">
        <v>622</v>
      </c>
      <c r="E216" s="117" t="s">
        <v>194</v>
      </c>
      <c r="F216" s="118" t="s">
        <v>62</v>
      </c>
      <c r="G216" s="118" t="n">
        <v>5</v>
      </c>
      <c r="H216" s="118" t="n">
        <v>2</v>
      </c>
      <c r="I216" s="119" t="n">
        <v>1575.1</v>
      </c>
      <c r="J216" s="119" t="n">
        <v>1575.1</v>
      </c>
      <c r="K216" s="119" t="n">
        <v>0</v>
      </c>
      <c r="L216" s="117" t="n">
        <v>61</v>
      </c>
      <c r="M216" s="120" t="n">
        <f aca="false" ca="false" dt2D="false" dtr="false" t="normal">SUM(N216:S216)</f>
        <v>4174165.09</v>
      </c>
      <c r="N216" s="120" t="n"/>
      <c r="O216" s="120" t="n"/>
      <c r="P216" s="120" t="n"/>
      <c r="Q216" s="120" t="n">
        <v>65816</v>
      </c>
      <c r="R216" s="120" t="n">
        <v>4108349.09</v>
      </c>
      <c r="S216" s="120" t="n"/>
      <c r="T216" s="120" t="n">
        <f aca="false" ca="false" dt2D="false" dtr="false" t="normal">$M216/($J216+$K216)</f>
        <v>2650.0952891879883</v>
      </c>
      <c r="U216" s="120" t="n">
        <f aca="false" ca="false" dt2D="false" dtr="false" t="normal">$M216/($J216+$K216)</f>
        <v>2650.0952891879883</v>
      </c>
      <c r="V216" s="118" t="n">
        <v>2025</v>
      </c>
      <c r="W216" s="118" t="n"/>
      <c r="X216" s="121" t="n">
        <f aca="false" ca="false" dt2D="false" dtr="false" t="normal">AA216-R216</f>
        <v>2043273.8100000005</v>
      </c>
      <c r="Y216" s="127" t="n">
        <v>0</v>
      </c>
      <c r="Z216" s="127" t="n">
        <f aca="false" ca="false" dt2D="false" dtr="false" t="normal">+(J216*12.98+K216*25.97)*12</f>
        <v>245337.576</v>
      </c>
      <c r="AA216" s="127" t="n">
        <f aca="false" ca="false" dt2D="false" dtr="false" t="normal">+(J216*12.98+K216*25.97)*12*30-'[5]Лист1'!$AQ$496</f>
        <v>6151622.9</v>
      </c>
      <c r="AB216" s="124" t="n">
        <f aca="false" ca="true" dt2D="false" dtr="false" t="normal">SUBTOTAL(9, AC216:AQ216)</f>
        <v>4174165.09</v>
      </c>
      <c r="AC216" s="124" t="n"/>
      <c r="AD216" s="124" t="n"/>
      <c r="AE216" s="124" t="n"/>
      <c r="AF216" s="124" t="n"/>
      <c r="AG216" s="132" t="n"/>
      <c r="AH216" s="124" t="n"/>
      <c r="AI216" s="124" t="n"/>
      <c r="AJ216" s="124" t="n"/>
      <c r="AK216" s="124" t="n"/>
      <c r="AL216" s="124" t="n"/>
      <c r="AM216" s="124" t="n"/>
      <c r="AN216" s="124" t="n">
        <v>4174165.09</v>
      </c>
      <c r="AO216" s="124" t="n"/>
      <c r="AP216" s="124" t="n"/>
      <c r="AQ216" s="124" t="n"/>
      <c r="AR216" s="128" t="n">
        <f aca="false" ca="false" dt2D="false" dtr="false" t="normal">COUNTIF(AC216:AN216, "&gt;0")</f>
        <v>1</v>
      </c>
      <c r="AS216" s="128" t="n">
        <f aca="false" ca="false" dt2D="false" dtr="false" t="normal">COUNTIF(AO216:AQ216, "&gt;0")</f>
        <v>0</v>
      </c>
      <c r="AT216" s="128" t="n">
        <f aca="false" ca="false" dt2D="false" dtr="false" t="normal">+AR216+AS216</f>
        <v>1</v>
      </c>
      <c r="AZ216" s="66" t="n"/>
    </row>
    <row customHeight="true" ht="12.75" outlineLevel="0" r="217">
      <c r="A217" s="115" t="n">
        <f aca="false" ca="false" dt2D="false" dtr="false" t="normal">A216+1</f>
        <v>92</v>
      </c>
      <c r="B217" s="115" t="n">
        <f aca="false" ca="false" dt2D="false" dtr="false" t="normal">B216+1</f>
        <v>92</v>
      </c>
      <c r="C217" s="116" t="s">
        <v>510</v>
      </c>
      <c r="D217" s="115" t="s">
        <v>625</v>
      </c>
      <c r="E217" s="117" t="n">
        <v>1982</v>
      </c>
      <c r="F217" s="118" t="s">
        <v>62</v>
      </c>
      <c r="G217" s="118" t="n">
        <v>5</v>
      </c>
      <c r="H217" s="118" t="n">
        <v>2</v>
      </c>
      <c r="I217" s="119" t="n">
        <v>1767.9</v>
      </c>
      <c r="J217" s="119" t="n">
        <v>1603</v>
      </c>
      <c r="K217" s="119" t="n">
        <v>0</v>
      </c>
      <c r="L217" s="117" t="n">
        <v>65</v>
      </c>
      <c r="M217" s="120" t="n">
        <f aca="false" ca="false" dt2D="false" dtr="false" t="normal">SUM(N217:S217)</f>
        <v>532254.96</v>
      </c>
      <c r="N217" s="120" t="n"/>
      <c r="O217" s="120" t="n"/>
      <c r="P217" s="120" t="n"/>
      <c r="Q217" s="120" t="n">
        <v>249683.28</v>
      </c>
      <c r="R217" s="120" t="n">
        <v>282571.68</v>
      </c>
      <c r="S217" s="120" t="n"/>
      <c r="T217" s="120" t="n">
        <f aca="false" ca="false" dt2D="false" dtr="false" t="normal">$M217/($J217+$K217)</f>
        <v>332.0367810355583</v>
      </c>
      <c r="U217" s="120" t="n">
        <f aca="false" ca="false" dt2D="false" dtr="false" t="normal">$M217/($J217+$K217)</f>
        <v>332.0367810355583</v>
      </c>
      <c r="V217" s="118" t="n">
        <v>2025</v>
      </c>
      <c r="W217" s="118" t="n"/>
      <c r="X217" s="121" t="n">
        <f aca="false" ca="false" dt2D="false" dtr="false" t="normal">AA217-R217</f>
        <v>6063046.260000001</v>
      </c>
      <c r="Y217" s="127" t="n">
        <v>0</v>
      </c>
      <c r="Z217" s="127" t="n">
        <f aca="false" ca="false" dt2D="false" dtr="false" t="normal">+(J217*12.98+K217*25.97)*12</f>
        <v>249683.28000000003</v>
      </c>
      <c r="AA217" s="127" t="n">
        <f aca="false" ca="false" dt2D="false" dtr="false" t="normal">+(J217*12.98+K217*25.97)*12*30-'[3]Лист1'!$AQ$248</f>
        <v>6345617.94</v>
      </c>
      <c r="AB217" s="124" t="n">
        <f aca="false" ca="false" dt2D="false" dtr="false" t="normal">SUM(AC217:AQ217)</f>
        <v>532254.96</v>
      </c>
      <c r="AC217" s="124" t="n"/>
      <c r="AD217" s="124" t="n"/>
      <c r="AE217" s="124" t="n"/>
      <c r="AF217" s="124" t="n"/>
      <c r="AG217" s="124" t="n">
        <v>532254.96</v>
      </c>
      <c r="AH217" s="124" t="n"/>
      <c r="AI217" s="124" t="n"/>
      <c r="AJ217" s="124" t="n"/>
      <c r="AK217" s="124" t="n"/>
      <c r="AL217" s="124" t="n"/>
      <c r="AM217" s="124" t="n"/>
      <c r="AN217" s="124" t="n"/>
      <c r="AO217" s="124" t="n"/>
      <c r="AP217" s="124" t="n"/>
      <c r="AQ217" s="124" t="n"/>
      <c r="AR217" s="128" t="n">
        <f aca="false" ca="false" dt2D="false" dtr="false" t="normal">COUNTIF(AC217:AN217, "&gt;0")</f>
        <v>1</v>
      </c>
      <c r="AS217" s="128" t="n">
        <f aca="false" ca="false" dt2D="false" dtr="false" t="normal">COUNTIF(AO217:AQ217, "&gt;0")</f>
        <v>0</v>
      </c>
      <c r="AT217" s="128" t="n">
        <f aca="false" ca="false" dt2D="false" dtr="false" t="normal">+AR217+AS217</f>
        <v>1</v>
      </c>
      <c r="AZ217" s="66" t="n"/>
    </row>
    <row customHeight="true" ht="12.75" outlineLevel="0" r="218">
      <c r="A218" s="115" t="n">
        <f aca="false" ca="false" dt2D="false" dtr="false" t="normal">A217+1</f>
        <v>93</v>
      </c>
      <c r="B218" s="115" t="n">
        <f aca="false" ca="false" dt2D="false" dtr="false" t="normal">B217+1</f>
        <v>93</v>
      </c>
      <c r="C218" s="116" t="s">
        <v>510</v>
      </c>
      <c r="D218" s="115" t="s">
        <v>626</v>
      </c>
      <c r="E218" s="117" t="n">
        <v>1992</v>
      </c>
      <c r="F218" s="118" t="s">
        <v>62</v>
      </c>
      <c r="G218" s="118" t="n">
        <v>5</v>
      </c>
      <c r="H218" s="118" t="n">
        <v>2</v>
      </c>
      <c r="I218" s="119" t="n">
        <v>1787.3</v>
      </c>
      <c r="J218" s="119" t="n">
        <v>1278.2</v>
      </c>
      <c r="K218" s="119" t="n">
        <v>214.2</v>
      </c>
      <c r="L218" s="117" t="n">
        <v>44</v>
      </c>
      <c r="M218" s="120" t="n">
        <f aca="false" ca="false" dt2D="false" dtr="false" t="normal">SUM(N218:S218)</f>
        <v>525246.36</v>
      </c>
      <c r="N218" s="120" t="n"/>
      <c r="O218" s="120" t="n"/>
      <c r="P218" s="120" t="n"/>
      <c r="Q218" s="120" t="n">
        <v>265845.72</v>
      </c>
      <c r="R218" s="120" t="n">
        <v>259400.64</v>
      </c>
      <c r="S218" s="120" t="n"/>
      <c r="T218" s="120" t="n">
        <f aca="false" ca="false" dt2D="false" dtr="false" t="normal">$M218/($J218+$K218)</f>
        <v>351.9474403645135</v>
      </c>
      <c r="U218" s="120" t="n">
        <f aca="false" ca="false" dt2D="false" dtr="false" t="normal">$M218/($J218+$K218)</f>
        <v>351.9474403645135</v>
      </c>
      <c r="V218" s="118" t="n">
        <v>2025</v>
      </c>
      <c r="W218" s="118" t="n"/>
      <c r="X218" s="121" t="n">
        <f aca="false" ca="false" dt2D="false" dtr="false" t="normal">AA218-R218</f>
        <v>6545891.13</v>
      </c>
      <c r="Y218" s="127" t="n">
        <v>0</v>
      </c>
      <c r="Z218" s="127" t="n">
        <f aca="false" ca="false" dt2D="false" dtr="false" t="normal">+(J218*12.98+K218*25.97)*12</f>
        <v>265845.72</v>
      </c>
      <c r="AA218" s="127" t="n">
        <f aca="false" ca="false" dt2D="false" dtr="false" t="normal">+(J218*12.98+K218*25.97)*12*30-'[3]Лист1'!$AQ$249</f>
        <v>6805291.77</v>
      </c>
      <c r="AB218" s="124" t="n">
        <f aca="false" ca="false" dt2D="false" dtr="false" t="normal">SUM(AC218:AQ218)</f>
        <v>525246.36</v>
      </c>
      <c r="AC218" s="124" t="n"/>
      <c r="AD218" s="124" t="n"/>
      <c r="AE218" s="124" t="n"/>
      <c r="AF218" s="124" t="n"/>
      <c r="AG218" s="124" t="n">
        <v>525246.36</v>
      </c>
      <c r="AH218" s="124" t="n"/>
      <c r="AI218" s="124" t="n"/>
      <c r="AJ218" s="124" t="n"/>
      <c r="AK218" s="124" t="n"/>
      <c r="AL218" s="124" t="n"/>
      <c r="AM218" s="124" t="n"/>
      <c r="AN218" s="124" t="n"/>
      <c r="AO218" s="124" t="n"/>
      <c r="AP218" s="124" t="n"/>
      <c r="AQ218" s="124" t="n"/>
      <c r="AR218" s="128" t="n">
        <f aca="false" ca="false" dt2D="false" dtr="false" t="normal">COUNTIF(AC218:AN218, "&gt;0")</f>
        <v>1</v>
      </c>
      <c r="AS218" s="128" t="n">
        <f aca="false" ca="false" dt2D="false" dtr="false" t="normal">COUNTIF(AO218:AQ218, "&gt;0")</f>
        <v>0</v>
      </c>
      <c r="AT218" s="128" t="n">
        <f aca="false" ca="false" dt2D="false" dtr="false" t="normal">+AR218+AS218</f>
        <v>1</v>
      </c>
      <c r="AZ218" s="66" t="n"/>
    </row>
    <row customHeight="true" ht="12.75" outlineLevel="0" r="219">
      <c r="A219" s="115" t="n">
        <f aca="false" ca="false" dt2D="false" dtr="false" t="normal">A218+1</f>
        <v>94</v>
      </c>
      <c r="B219" s="115" t="n">
        <f aca="false" ca="false" dt2D="false" dtr="false" t="normal">B218+1</f>
        <v>94</v>
      </c>
      <c r="C219" s="116" t="s">
        <v>510</v>
      </c>
      <c r="D219" s="115" t="s">
        <v>512</v>
      </c>
      <c r="E219" s="117" t="n">
        <v>1974</v>
      </c>
      <c r="F219" s="118" t="s">
        <v>62</v>
      </c>
      <c r="G219" s="118" t="n">
        <v>2</v>
      </c>
      <c r="H219" s="118" t="n">
        <v>3</v>
      </c>
      <c r="I219" s="119" t="n">
        <v>1039.5</v>
      </c>
      <c r="J219" s="119" t="n">
        <v>915.4</v>
      </c>
      <c r="K219" s="119" t="n">
        <v>0</v>
      </c>
      <c r="L219" s="117" t="n">
        <v>39</v>
      </c>
      <c r="M219" s="120" t="n">
        <f aca="false" ca="false" dt2D="false" dtr="false" t="normal">SUM(N219:S219)</f>
        <v>449325.8</v>
      </c>
      <c r="N219" s="120" t="n"/>
      <c r="O219" s="120" t="n"/>
      <c r="P219" s="120" t="n"/>
      <c r="Q219" s="120" t="n">
        <v>142582.7</v>
      </c>
      <c r="R219" s="120" t="n">
        <v>306743.1</v>
      </c>
      <c r="S219" s="120" t="n"/>
      <c r="T219" s="120" t="n">
        <f aca="false" ca="false" dt2D="false" dtr="false" t="normal">$M219/($J219+$K219)</f>
        <v>490.85186803583133</v>
      </c>
      <c r="U219" s="120" t="n">
        <f aca="false" ca="false" dt2D="false" dtr="false" t="normal">$M219/($J219+$K219)</f>
        <v>490.85186803583133</v>
      </c>
      <c r="V219" s="118" t="n">
        <v>2025</v>
      </c>
      <c r="W219" s="118" t="n"/>
      <c r="X219" s="121" t="n">
        <f aca="false" ca="false" dt2D="false" dtr="false" t="normal">AA219-R219</f>
        <v>3202742.48</v>
      </c>
      <c r="Y219" s="127" t="n">
        <v>0</v>
      </c>
      <c r="Z219" s="127" t="n">
        <f aca="false" ca="false" dt2D="false" dtr="false" t="normal">+(J219*12.98+K219*25.97)*12</f>
        <v>142582.704</v>
      </c>
      <c r="AA219" s="127" t="n">
        <f aca="false" ca="false" dt2D="false" dtr="false" t="normal">+(J219*12.98+K219*25.97)*12*30-'[5]Лист1'!$AQ$498</f>
        <v>3509485.58</v>
      </c>
      <c r="AB219" s="124" t="n">
        <f aca="false" ca="false" dt2D="false" dtr="false" t="normal">SUM(AC219:AQ219)</f>
        <v>449325.8</v>
      </c>
      <c r="AC219" s="124" t="n"/>
      <c r="AD219" s="124" t="n"/>
      <c r="AE219" s="124" t="n"/>
      <c r="AF219" s="124" t="n"/>
      <c r="AG219" s="124" t="n">
        <v>449325.8</v>
      </c>
      <c r="AH219" s="124" t="n"/>
      <c r="AI219" s="124" t="n"/>
      <c r="AJ219" s="124" t="n"/>
      <c r="AK219" s="124" t="n"/>
      <c r="AL219" s="124" t="n"/>
      <c r="AM219" s="124" t="n"/>
      <c r="AN219" s="124" t="n"/>
      <c r="AO219" s="124" t="n"/>
      <c r="AP219" s="124" t="n"/>
      <c r="AQ219" s="124" t="n"/>
      <c r="AR219" s="128" t="n">
        <f aca="false" ca="false" dt2D="false" dtr="false" t="normal">COUNTIF(AC219:AN219, "&gt;0")</f>
        <v>1</v>
      </c>
      <c r="AS219" s="128" t="n">
        <f aca="false" ca="false" dt2D="false" dtr="false" t="normal">COUNTIF(AO219:AQ219, "&gt;0")</f>
        <v>0</v>
      </c>
      <c r="AT219" s="128" t="n">
        <f aca="false" ca="false" dt2D="false" dtr="false" t="normal">+AR219+AS219</f>
        <v>1</v>
      </c>
      <c r="AZ219" s="66" t="n"/>
    </row>
    <row customHeight="true" ht="12.75" outlineLevel="0" r="220">
      <c r="A220" s="115" t="n">
        <f aca="false" ca="false" dt2D="false" dtr="false" t="normal">A219+1</f>
        <v>95</v>
      </c>
      <c r="B220" s="115" t="n">
        <f aca="false" ca="false" dt2D="false" dtr="false" t="normal">B219+1</f>
        <v>95</v>
      </c>
      <c r="C220" s="116" t="s">
        <v>510</v>
      </c>
      <c r="D220" s="115" t="s">
        <v>630</v>
      </c>
      <c r="E220" s="117" t="s">
        <v>252</v>
      </c>
      <c r="F220" s="118" t="s">
        <v>62</v>
      </c>
      <c r="G220" s="118" t="n">
        <v>4</v>
      </c>
      <c r="H220" s="118" t="n">
        <v>4</v>
      </c>
      <c r="I220" s="119" t="n">
        <v>2493.9</v>
      </c>
      <c r="J220" s="119" t="n">
        <v>2493.9</v>
      </c>
      <c r="K220" s="119" t="n">
        <v>0</v>
      </c>
      <c r="L220" s="117" t="n">
        <v>121</v>
      </c>
      <c r="M220" s="120" t="n">
        <f aca="false" ca="false" dt2D="false" dtr="false" t="normal">SUM(N220:S220)</f>
        <v>6609072.63</v>
      </c>
      <c r="N220" s="120" t="n"/>
      <c r="O220" s="120" t="n"/>
      <c r="P220" s="120" t="n"/>
      <c r="Q220" s="120" t="n">
        <v>279569.7</v>
      </c>
      <c r="R220" s="120" t="n">
        <v>6329502.93</v>
      </c>
      <c r="S220" s="120" t="n"/>
      <c r="T220" s="120" t="n">
        <f aca="false" ca="false" dt2D="false" dtr="false" t="normal">$M220/($J220+$K220)</f>
        <v>2650.0952844941658</v>
      </c>
      <c r="U220" s="120" t="n">
        <f aca="false" ca="false" dt2D="false" dtr="false" t="normal">$M220/($J220+$K220)</f>
        <v>2650.0952844941658</v>
      </c>
      <c r="V220" s="118" t="n">
        <v>2025</v>
      </c>
      <c r="W220" s="118" t="n"/>
      <c r="X220" s="121" t="n">
        <f aca="false" ca="false" dt2D="false" dtr="false" t="normal">AA220-R220</f>
        <v>3588980.830000002</v>
      </c>
      <c r="Y220" s="127" t="n">
        <v>0</v>
      </c>
      <c r="Z220" s="127" t="n">
        <f aca="false" ca="false" dt2D="false" dtr="false" t="normal">+(J220*12.98+K220*25.97)*12</f>
        <v>388449.86400000006</v>
      </c>
      <c r="AA220" s="127" t="n">
        <f aca="false" ca="false" dt2D="false" dtr="false" t="normal">+(J220*12.98+K220*25.97)*12*30-'[5]Лист1'!$AQ$500</f>
        <v>9918483.760000002</v>
      </c>
      <c r="AB220" s="124" t="n">
        <f aca="false" ca="false" dt2D="false" dtr="false" t="normal">SUM(AC220:AQ220)</f>
        <v>6609072.63</v>
      </c>
      <c r="AC220" s="124" t="n"/>
      <c r="AD220" s="124" t="n"/>
      <c r="AE220" s="124" t="n"/>
      <c r="AF220" s="124" t="n"/>
      <c r="AG220" s="132" t="n"/>
      <c r="AH220" s="124" t="n"/>
      <c r="AI220" s="124" t="n"/>
      <c r="AJ220" s="124" t="n"/>
      <c r="AK220" s="124" t="n"/>
      <c r="AL220" s="124" t="n"/>
      <c r="AM220" s="124" t="n"/>
      <c r="AN220" s="124" t="n">
        <v>6609072.63</v>
      </c>
      <c r="AO220" s="124" t="n"/>
      <c r="AP220" s="124" t="n"/>
      <c r="AQ220" s="124" t="n"/>
      <c r="AR220" s="128" t="n">
        <f aca="false" ca="false" dt2D="false" dtr="false" t="normal">COUNTIF(AC220:AN220, "&gt;0")</f>
        <v>1</v>
      </c>
      <c r="AS220" s="128" t="n">
        <f aca="false" ca="false" dt2D="false" dtr="false" t="normal">COUNTIF(AO220:AQ220, "&gt;0")</f>
        <v>0</v>
      </c>
      <c r="AT220" s="128" t="n">
        <f aca="false" ca="false" dt2D="false" dtr="false" t="normal">+AR220+AS220</f>
        <v>1</v>
      </c>
      <c r="AZ220" s="66" t="n"/>
    </row>
    <row customHeight="true" ht="12.75" outlineLevel="0" r="221">
      <c r="A221" s="115" t="n">
        <f aca="false" ca="false" dt2D="false" dtr="false" t="normal">A220+1</f>
        <v>96</v>
      </c>
      <c r="B221" s="115" t="n">
        <f aca="false" ca="false" dt2D="false" dtr="false" t="normal">B220+1</f>
        <v>96</v>
      </c>
      <c r="C221" s="116" t="s">
        <v>510</v>
      </c>
      <c r="D221" s="115" t="s">
        <v>632</v>
      </c>
      <c r="E221" s="117" t="s">
        <v>194</v>
      </c>
      <c r="F221" s="118" t="s">
        <v>62</v>
      </c>
      <c r="G221" s="118" t="n">
        <v>4</v>
      </c>
      <c r="H221" s="118" t="n">
        <v>4</v>
      </c>
      <c r="I221" s="119" t="n">
        <v>3488.7</v>
      </c>
      <c r="J221" s="119" t="n">
        <v>3488.7</v>
      </c>
      <c r="K221" s="119" t="n">
        <v>0</v>
      </c>
      <c r="L221" s="117" t="n">
        <v>160</v>
      </c>
      <c r="M221" s="120" t="n">
        <f aca="false" ca="false" dt2D="false" dtr="false" t="normal">SUM(N221:S221)</f>
        <v>9245387.42</v>
      </c>
      <c r="N221" s="120" t="n"/>
      <c r="O221" s="120" t="n"/>
      <c r="P221" s="120" t="n"/>
      <c r="Q221" s="120" t="n">
        <v>474493.66</v>
      </c>
      <c r="R221" s="120" t="n">
        <v>8770893.76</v>
      </c>
      <c r="S221" s="120" t="n"/>
      <c r="T221" s="120" t="n">
        <f aca="false" ca="false" dt2D="false" dtr="false" t="normal">$M221/($J221+$K221)</f>
        <v>2650.0952847765643</v>
      </c>
      <c r="U221" s="120" t="n">
        <f aca="false" ca="false" dt2D="false" dtr="false" t="normal">$M221/($J221+$K221)</f>
        <v>2650.0952847765643</v>
      </c>
      <c r="V221" s="118" t="n">
        <v>2025</v>
      </c>
      <c r="W221" s="118" t="n"/>
      <c r="X221" s="121" t="n">
        <f aca="false" ca="false" dt2D="false" dtr="false" t="normal">AA221-R221</f>
        <v>6577530.92</v>
      </c>
      <c r="Y221" s="127" t="n">
        <v>0</v>
      </c>
      <c r="Z221" s="127" t="n">
        <f aca="false" ca="false" dt2D="false" dtr="false" t="normal">+(J221*12.98+K221*25.97)*12</f>
        <v>543399.912</v>
      </c>
      <c r="AA221" s="127" t="n">
        <f aca="false" ca="false" dt2D="false" dtr="false" t="normal">+(J221*12.98+K221*25.97)*12*30-'[5]Лист1'!$AQ$502</f>
        <v>15348424.68</v>
      </c>
      <c r="AB221" s="124" t="n">
        <f aca="false" ca="false" dt2D="false" dtr="false" t="normal">SUM(AC221:AQ221)</f>
        <v>9245387.42</v>
      </c>
      <c r="AC221" s="124" t="n"/>
      <c r="AD221" s="124" t="n"/>
      <c r="AE221" s="124" t="n"/>
      <c r="AF221" s="124" t="n"/>
      <c r="AG221" s="132" t="n"/>
      <c r="AH221" s="124" t="n"/>
      <c r="AI221" s="124" t="n"/>
      <c r="AJ221" s="124" t="n"/>
      <c r="AK221" s="124" t="n"/>
      <c r="AL221" s="124" t="n"/>
      <c r="AM221" s="124" t="n"/>
      <c r="AN221" s="124" t="n">
        <v>9245387.42</v>
      </c>
      <c r="AO221" s="124" t="n"/>
      <c r="AP221" s="124" t="n"/>
      <c r="AQ221" s="124" t="n"/>
      <c r="AR221" s="128" t="n">
        <f aca="false" ca="false" dt2D="false" dtr="false" t="normal">COUNTIF(AC221:AN221, "&gt;0")</f>
        <v>1</v>
      </c>
      <c r="AS221" s="128" t="n">
        <f aca="false" ca="false" dt2D="false" dtr="false" t="normal">COUNTIF(AO221:AQ221, "&gt;0")</f>
        <v>0</v>
      </c>
      <c r="AT221" s="128" t="n">
        <f aca="false" ca="false" dt2D="false" dtr="false" t="normal">+AR221+AS221</f>
        <v>1</v>
      </c>
      <c r="AZ221" s="66" t="n"/>
    </row>
    <row customHeight="true" ht="12.75" outlineLevel="0" r="222">
      <c r="A222" s="115" t="n">
        <f aca="false" ca="false" dt2D="false" dtr="false" t="normal">A221+1</f>
        <v>97</v>
      </c>
      <c r="B222" s="115" t="n">
        <f aca="false" ca="false" dt2D="false" dtr="false" t="normal">B221+1</f>
        <v>97</v>
      </c>
      <c r="C222" s="116" t="s">
        <v>510</v>
      </c>
      <c r="D222" s="115" t="s">
        <v>634</v>
      </c>
      <c r="E222" s="117" t="s">
        <v>137</v>
      </c>
      <c r="F222" s="118" t="s">
        <v>62</v>
      </c>
      <c r="G222" s="118" t="n">
        <v>5</v>
      </c>
      <c r="H222" s="118" t="n">
        <v>3</v>
      </c>
      <c r="I222" s="119" t="n">
        <v>2240</v>
      </c>
      <c r="J222" s="119" t="n">
        <v>2237</v>
      </c>
      <c r="K222" s="119" t="n">
        <v>3</v>
      </c>
      <c r="L222" s="117" t="n">
        <v>106</v>
      </c>
      <c r="M222" s="120" t="n">
        <f aca="false" ca="false" dt2D="false" dtr="false" t="normal">SUM(N222:S222)</f>
        <v>4738495.97</v>
      </c>
      <c r="N222" s="120" t="n"/>
      <c r="O222" s="120" t="n"/>
      <c r="P222" s="120" t="n"/>
      <c r="Q222" s="120" t="n">
        <v>1137239.03</v>
      </c>
      <c r="R222" s="120" t="n">
        <v>3601256.94</v>
      </c>
      <c r="S222" s="120" t="n"/>
      <c r="T222" s="120" t="n">
        <f aca="false" ca="false" dt2D="false" dtr="false" t="normal">$M222/($J222+$K222)</f>
        <v>2115.3999866071426</v>
      </c>
      <c r="U222" s="120" t="n">
        <f aca="false" ca="false" dt2D="false" dtr="false" t="normal">$M222/($J222+$K222)</f>
        <v>2115.3999866071426</v>
      </c>
      <c r="V222" s="118" t="n">
        <v>2025</v>
      </c>
      <c r="W222" s="118" t="n"/>
      <c r="X222" s="121" t="n">
        <f aca="false" ca="false" dt2D="false" dtr="false" t="normal">AA222-R222</f>
        <v>6879844.260000002</v>
      </c>
      <c r="Y222" s="127" t="n">
        <v>1068018.22</v>
      </c>
      <c r="Z222" s="127" t="n">
        <f aca="false" ca="false" dt2D="false" dtr="false" t="normal">+(J222*12.98+K222*25.97)*12</f>
        <v>349370.04000000004</v>
      </c>
      <c r="AA222" s="127" t="n">
        <f aca="false" ca="false" dt2D="false" dtr="false" t="normal">+(J222*12.98+K222*25.97)*12*30</f>
        <v>10481101.200000001</v>
      </c>
      <c r="AB222" s="124" t="n">
        <f aca="false" ca="false" dt2D="false" dtr="false" t="normal">SUM(AC222:AQ222)</f>
        <v>4738495.97</v>
      </c>
      <c r="AC222" s="124" t="n">
        <v>4738495.97</v>
      </c>
      <c r="AD222" s="124" t="n"/>
      <c r="AE222" s="124" t="n"/>
      <c r="AF222" s="124" t="n"/>
      <c r="AG222" s="132" t="n"/>
      <c r="AH222" s="124" t="n"/>
      <c r="AI222" s="124" t="n"/>
      <c r="AJ222" s="124" t="n"/>
      <c r="AK222" s="124" t="n"/>
      <c r="AL222" s="124" t="n"/>
      <c r="AM222" s="124" t="n"/>
      <c r="AN222" s="124" t="n"/>
      <c r="AO222" s="124" t="n"/>
      <c r="AP222" s="124" t="n"/>
      <c r="AQ222" s="124" t="n"/>
      <c r="AR222" s="128" t="n">
        <f aca="false" ca="false" dt2D="false" dtr="false" t="normal">COUNTIF(AC222:AN222, "&gt;0")</f>
        <v>1</v>
      </c>
      <c r="AS222" s="128" t="n">
        <f aca="false" ca="false" dt2D="false" dtr="false" t="normal">COUNTIF(AO222:AQ222, "&gt;0")</f>
        <v>0</v>
      </c>
      <c r="AT222" s="128" t="n">
        <f aca="false" ca="false" dt2D="false" dtr="false" t="normal">+AR222+AS222</f>
        <v>1</v>
      </c>
      <c r="AZ222" s="66" t="n"/>
    </row>
    <row customHeight="true" ht="12.75" outlineLevel="0" r="223">
      <c r="A223" s="115" t="n">
        <f aca="false" ca="false" dt2D="false" dtr="false" t="normal">A222+1</f>
        <v>98</v>
      </c>
      <c r="B223" s="115" t="n">
        <f aca="false" ca="false" dt2D="false" dtr="false" t="normal">B222+1</f>
        <v>98</v>
      </c>
      <c r="C223" s="116" t="s">
        <v>637</v>
      </c>
      <c r="D223" s="115" t="s">
        <v>638</v>
      </c>
      <c r="E223" s="117" t="s">
        <v>128</v>
      </c>
      <c r="F223" s="118" t="s">
        <v>62</v>
      </c>
      <c r="G223" s="118" t="n">
        <v>4</v>
      </c>
      <c r="H223" s="118" t="n">
        <v>2</v>
      </c>
      <c r="I223" s="119" t="n">
        <v>2479.2</v>
      </c>
      <c r="J223" s="119" t="n">
        <v>1792.8</v>
      </c>
      <c r="K223" s="119" t="n">
        <v>686.4</v>
      </c>
      <c r="L223" s="117" t="n">
        <v>70</v>
      </c>
      <c r="M223" s="120" t="n">
        <f aca="false" ca="false" dt2D="false" dtr="false" t="normal">SUM(N223:S223)</f>
        <v>12052839.28</v>
      </c>
      <c r="N223" s="120" t="n"/>
      <c r="O223" s="120" t="n"/>
      <c r="P223" s="120" t="n"/>
      <c r="Q223" s="120" t="n">
        <v>968581.66</v>
      </c>
      <c r="R223" s="120" t="n">
        <v>11084257.62</v>
      </c>
      <c r="S223" s="120" t="n"/>
      <c r="T223" s="120" t="n">
        <f aca="false" ca="false" dt2D="false" dtr="false" t="normal">$M223/($J223+$K223)</f>
        <v>4861.584091642465</v>
      </c>
      <c r="U223" s="120" t="n">
        <f aca="false" ca="false" dt2D="false" dtr="false" t="normal">$M223/($J223+$K223)</f>
        <v>4861.584091642465</v>
      </c>
      <c r="V223" s="118" t="n">
        <v>2025</v>
      </c>
      <c r="W223" s="118" t="n"/>
      <c r="X223" s="121" t="n">
        <f aca="false" ca="false" dt2D="false" dtr="false" t="normal">AA223-R223</f>
        <v>3397790.6999999993</v>
      </c>
      <c r="Y223" s="127" t="n">
        <v>485846.72</v>
      </c>
      <c r="Z223" s="127" t="n">
        <f aca="false" ca="false" dt2D="false" dtr="false" t="normal">+(J223*12.71+K223*25.41)*12</f>
        <v>482734.94399999996</v>
      </c>
      <c r="AA223" s="127" t="n">
        <f aca="false" ca="false" dt2D="false" dtr="false" t="normal">+(J223*12.71+K223*25.41)*12*30</f>
        <v>14482048.319999998</v>
      </c>
      <c r="AB223" s="124" t="n">
        <f aca="false" ca="false" dt2D="false" dtr="false" t="normal">SUM(AC223:AQ223)</f>
        <v>12052839.28</v>
      </c>
      <c r="AC223" s="132" t="n">
        <v>5589727.71</v>
      </c>
      <c r="AD223" s="124" t="n">
        <v>2422959.1</v>
      </c>
      <c r="AE223" s="124" t="n">
        <v>2454549.21</v>
      </c>
      <c r="AF223" s="124" t="n">
        <v>1585603.26</v>
      </c>
      <c r="AG223" s="124" t="n"/>
      <c r="AH223" s="124" t="n"/>
      <c r="AI223" s="124" t="n"/>
      <c r="AJ223" s="124" t="n"/>
      <c r="AK223" s="124" t="n"/>
      <c r="AL223" s="124" t="n"/>
      <c r="AM223" s="124" t="n"/>
      <c r="AN223" s="124" t="n"/>
      <c r="AO223" s="124" t="n"/>
      <c r="AP223" s="124" t="n"/>
      <c r="AQ223" s="124" t="n"/>
      <c r="AR223" s="128" t="n">
        <f aca="false" ca="false" dt2D="false" dtr="false" t="normal">COUNTIF(AC223:AN223, "&gt;0")</f>
        <v>4</v>
      </c>
      <c r="AS223" s="128" t="n">
        <f aca="false" ca="false" dt2D="false" dtr="false" t="normal">COUNTIF(AO223:AQ223, "&gt;0")</f>
        <v>0</v>
      </c>
      <c r="AT223" s="128" t="n">
        <f aca="false" ca="false" dt2D="false" dtr="false" t="normal">+AR223+AS223</f>
        <v>4</v>
      </c>
      <c r="AZ223" s="66" t="n"/>
    </row>
    <row customHeight="true" ht="12.75" outlineLevel="0" r="224">
      <c r="A224" s="115" t="n">
        <f aca="false" ca="false" dt2D="false" dtr="false" t="normal">A223+1</f>
        <v>99</v>
      </c>
      <c r="B224" s="115" t="n">
        <f aca="false" ca="false" dt2D="false" dtr="false" t="normal">B223+1</f>
        <v>99</v>
      </c>
      <c r="C224" s="116" t="s">
        <v>639</v>
      </c>
      <c r="D224" s="115" t="s">
        <v>640</v>
      </c>
      <c r="E224" s="117" t="s">
        <v>117</v>
      </c>
      <c r="F224" s="118" t="s">
        <v>62</v>
      </c>
      <c r="G224" s="118" t="n">
        <v>2</v>
      </c>
      <c r="H224" s="118" t="n">
        <v>1</v>
      </c>
      <c r="I224" s="119" t="n">
        <v>375.6</v>
      </c>
      <c r="J224" s="119" t="n">
        <v>375.6</v>
      </c>
      <c r="K224" s="119" t="n">
        <v>0</v>
      </c>
      <c r="L224" s="117" t="n">
        <v>38</v>
      </c>
      <c r="M224" s="120" t="n">
        <f aca="false" ca="false" dt2D="false" dtr="false" t="normal">SUM(N224:S224)</f>
        <v>987128.58</v>
      </c>
      <c r="N224" s="120" t="n"/>
      <c r="O224" s="120" t="n">
        <v>26742.72</v>
      </c>
      <c r="P224" s="120" t="n"/>
      <c r="Q224" s="120" t="n">
        <v>57286.51</v>
      </c>
      <c r="R224" s="120" t="n">
        <v>851361.57</v>
      </c>
      <c r="S224" s="120" t="n">
        <v>51737.78</v>
      </c>
      <c r="T224" s="120" t="n">
        <f aca="false" ca="false" dt2D="false" dtr="false" t="normal">$M224/($J224+$K224)</f>
        <v>2628.13785942492</v>
      </c>
      <c r="U224" s="120" t="n">
        <f aca="false" ca="false" dt2D="false" dtr="false" t="normal">$M224/($J224+$K224)</f>
        <v>2628.13785942492</v>
      </c>
      <c r="V224" s="118" t="n">
        <v>2025</v>
      </c>
      <c r="W224" s="118" t="n"/>
      <c r="X224" s="121" t="n">
        <f aca="false" ca="false" dt2D="false" dtr="false" t="normal">AA224-R224</f>
        <v>0</v>
      </c>
      <c r="Y224" s="127" t="n">
        <v>0</v>
      </c>
      <c r="Z224" s="127" t="n">
        <f aca="false" ca="false" dt2D="false" dtr="false" t="normal">+(J224*12.71+K224*25.41)*12</f>
        <v>57286.512</v>
      </c>
      <c r="AA224" s="127" t="n">
        <f aca="false" ca="false" dt2D="false" dtr="false" t="normal">+(J224*12.71+K224*25.41)*12*30-'[5]Лист1'!$AQ$525</f>
        <v>851361.5700000001</v>
      </c>
      <c r="AB224" s="124" t="n">
        <f aca="false" ca="true" dt2D="false" dtr="false" t="normal">SUBTOTAL(9, AC224:AQ224)</f>
        <v>987128.58</v>
      </c>
      <c r="AC224" s="124" t="n"/>
      <c r="AD224" s="132" t="n">
        <v>987128.58</v>
      </c>
      <c r="AE224" s="124" t="n"/>
      <c r="AF224" s="124" t="n"/>
      <c r="AG224" s="124" t="n"/>
      <c r="AH224" s="124" t="n"/>
      <c r="AI224" s="124" t="n"/>
      <c r="AJ224" s="124" t="n"/>
      <c r="AK224" s="124" t="n"/>
      <c r="AL224" s="124" t="n"/>
      <c r="AM224" s="124" t="n"/>
      <c r="AN224" s="124" t="n"/>
      <c r="AO224" s="124" t="n"/>
      <c r="AP224" s="124" t="n"/>
      <c r="AQ224" s="124" t="n"/>
      <c r="AR224" s="128" t="n">
        <f aca="false" ca="false" dt2D="false" dtr="false" t="normal">COUNTIF(AC224:AN224, "&gt;0")</f>
        <v>1</v>
      </c>
      <c r="AS224" s="128" t="n">
        <f aca="false" ca="false" dt2D="false" dtr="false" t="normal">COUNTIF(AO224:AQ224, "&gt;0")</f>
        <v>0</v>
      </c>
      <c r="AT224" s="128" t="n">
        <f aca="false" ca="false" dt2D="false" dtr="false" t="normal">+AR224+AS224</f>
        <v>1</v>
      </c>
      <c r="AZ224" s="66" t="n"/>
    </row>
    <row customHeight="true" ht="12.75" outlineLevel="0" r="225">
      <c r="A225" s="115" t="n">
        <f aca="false" ca="false" dt2D="false" dtr="false" t="normal">A224+1</f>
        <v>100</v>
      </c>
      <c r="B225" s="115" t="n">
        <f aca="false" ca="false" dt2D="false" dtr="false" t="normal">B224+1</f>
        <v>100</v>
      </c>
      <c r="C225" s="116" t="s">
        <v>110</v>
      </c>
      <c r="D225" s="115" t="s">
        <v>643</v>
      </c>
      <c r="E225" s="117" t="s">
        <v>73</v>
      </c>
      <c r="F225" s="118" t="s">
        <v>62</v>
      </c>
      <c r="G225" s="118" t="n">
        <v>2</v>
      </c>
      <c r="H225" s="118" t="n">
        <v>1</v>
      </c>
      <c r="I225" s="119" t="n">
        <v>484.5</v>
      </c>
      <c r="J225" s="119" t="n">
        <v>484.5</v>
      </c>
      <c r="K225" s="119" t="n">
        <v>0</v>
      </c>
      <c r="L225" s="117" t="n">
        <v>37</v>
      </c>
      <c r="M225" s="120" t="n">
        <f aca="false" ca="false" dt2D="false" dtr="false" t="normal">SUM(N225:S225)</f>
        <v>5613412.2</v>
      </c>
      <c r="N225" s="120" t="n"/>
      <c r="O225" s="120" t="n"/>
      <c r="P225" s="120" t="n"/>
      <c r="Q225" s="120" t="n">
        <v>5613412.2</v>
      </c>
      <c r="R225" s="120" t="n"/>
      <c r="S225" s="120" t="n"/>
      <c r="T225" s="120" t="n">
        <f aca="false" ca="false" dt2D="false" dtr="false" t="normal">$M225/($J225+$K225)</f>
        <v>11585.990092879258</v>
      </c>
      <c r="U225" s="120" t="n">
        <f aca="false" ca="false" dt2D="false" dtr="false" t="normal">$M225/($J225+$K225)</f>
        <v>11585.990092879258</v>
      </c>
      <c r="V225" s="118" t="n">
        <v>2025</v>
      </c>
      <c r="W225" s="118" t="n"/>
      <c r="X225" s="121" t="n">
        <f aca="false" ca="false" dt2D="false" dtr="false" t="normal">AA225-R225</f>
        <v>0</v>
      </c>
      <c r="Y225" s="127" t="n"/>
      <c r="Z225" s="127" t="n"/>
      <c r="AA225" s="127" t="n"/>
      <c r="AB225" s="124" t="n">
        <f aca="false" ca="true" dt2D="false" dtr="false" t="normal">SUBTOTAL(9, AC225:AQ225)</f>
        <v>5613412.2</v>
      </c>
      <c r="AC225" s="124" t="n"/>
      <c r="AD225" s="124" t="n"/>
      <c r="AE225" s="124" t="n"/>
      <c r="AF225" s="124" t="n"/>
      <c r="AG225" s="124" t="n"/>
      <c r="AH225" s="124" t="n"/>
      <c r="AI225" s="124" t="n"/>
      <c r="AJ225" s="124" t="n"/>
      <c r="AK225" s="124" t="n">
        <v>5613412.2</v>
      </c>
      <c r="AL225" s="124" t="n"/>
      <c r="AM225" s="124" t="n"/>
      <c r="AN225" s="124" t="n"/>
      <c r="AO225" s="124" t="n"/>
      <c r="AP225" s="124" t="n"/>
      <c r="AQ225" s="124" t="n"/>
      <c r="AR225" s="128" t="n">
        <f aca="false" ca="false" dt2D="false" dtr="false" t="normal">COUNTIF(AC225:AN225, "&gt;0")</f>
        <v>1</v>
      </c>
      <c r="AS225" s="128" t="n">
        <f aca="false" ca="false" dt2D="false" dtr="false" t="normal">COUNTIF(AO225:AQ225, "&gt;0")</f>
        <v>0</v>
      </c>
      <c r="AT225" s="128" t="n">
        <f aca="false" ca="false" dt2D="false" dtr="false" t="normal">+AR225+AS225</f>
        <v>1</v>
      </c>
    </row>
    <row customHeight="true" ht="12.75" outlineLevel="0" r="226">
      <c r="A226" s="197" t="n"/>
      <c r="B226" s="197" t="n"/>
      <c r="C226" s="197" t="n"/>
      <c r="D226" s="146" t="n">
        <v>2026</v>
      </c>
      <c r="E226" s="198" t="n"/>
      <c r="F226" s="199" t="n"/>
      <c r="G226" s="199" t="n"/>
      <c r="H226" s="199" t="n"/>
      <c r="I226" s="147" t="n">
        <f aca="false" ca="false" dt2D="false" dtr="false" t="normal">SUM(I227:I655)</f>
        <v>1178590.3500000008</v>
      </c>
      <c r="J226" s="147" t="n">
        <f aca="false" ca="false" dt2D="false" dtr="false" t="normal">SUM(J227:J655)</f>
        <v>1090307.8800000001</v>
      </c>
      <c r="K226" s="147" t="n">
        <f aca="false" ca="false" dt2D="false" dtr="false" t="normal">SUM(K227:K655)</f>
        <v>53449.50000000001</v>
      </c>
      <c r="L226" s="147" t="n">
        <f aca="false" ca="false" dt2D="false" dtr="false" t="normal">SUM(L227:L655)</f>
        <v>46390</v>
      </c>
      <c r="M226" s="147" t="n">
        <f aca="false" ca="false" dt2D="false" dtr="false" t="normal">SUM(M227:M655)</f>
        <v>2803614497.6299977</v>
      </c>
      <c r="N226" s="147" t="n">
        <f aca="false" ca="false" dt2D="false" dtr="false" t="normal">SUM(N227:N655)</f>
        <v>0</v>
      </c>
      <c r="O226" s="147" t="n">
        <f aca="false" ca="false" dt2D="false" dtr="false" t="normal">SUM(O227:O655)</f>
        <v>438008110.00000006</v>
      </c>
      <c r="P226" s="147" t="n">
        <f aca="false" ca="false" dt2D="false" dtr="false" t="normal">SUM(P227:P655)</f>
        <v>2500000</v>
      </c>
      <c r="Q226" s="147" t="n">
        <f aca="false" ca="false" dt2D="false" dtr="false" t="normal">SUM(Q227:Q655)</f>
        <v>431341900.6600001</v>
      </c>
      <c r="R226" s="147" t="n">
        <f aca="false" ca="false" dt2D="false" dtr="false" t="normal">SUM(R227:R655)</f>
        <v>1931764486.9700007</v>
      </c>
      <c r="S226" s="147" t="n">
        <f aca="false" ca="false" dt2D="false" dtr="false" t="normal">SUM(S227:S655)</f>
        <v>0</v>
      </c>
      <c r="T226" s="200" t="n"/>
      <c r="U226" s="200" t="n"/>
      <c r="V226" s="149" t="n"/>
      <c r="W226" s="149" t="n"/>
      <c r="X226" s="121" t="n">
        <f aca="false" ca="false" dt2D="false" dtr="false" t="normal">AA226-R226</f>
        <v>2780239256.3000026</v>
      </c>
      <c r="Y226" s="150" t="n">
        <f aca="false" ca="false" dt2D="false" dtr="false" t="normal">SUM(Y227:Y654)</f>
        <v>298639424.58</v>
      </c>
      <c r="Z226" s="150" t="n">
        <f aca="false" ca="false" dt2D="false" dtr="false" t="normal">SUM(Z227:Z654)</f>
        <v>199367822.25599995</v>
      </c>
      <c r="AA226" s="150" t="n">
        <f aca="false" ca="false" dt2D="false" dtr="false" t="normal">SUM(AA227:AA654)</f>
        <v>4712003743.270003</v>
      </c>
      <c r="AB226" s="201" t="n">
        <f aca="false" ca="false" dt2D="false" dtr="false" t="normal">SUM(AB227:AB655)</f>
        <v>2802964105.6099977</v>
      </c>
      <c r="AC226" s="201" t="n">
        <f aca="false" ca="false" dt2D="false" dtr="false" t="normal">SUM(AC227:AC655)</f>
        <v>765633132.6899996</v>
      </c>
      <c r="AD226" s="201" t="n">
        <f aca="false" ca="false" dt2D="false" dtr="false" t="normal">SUM(AD227:AD655)</f>
        <v>292915613.8299999</v>
      </c>
      <c r="AE226" s="201" t="n">
        <f aca="false" ca="false" dt2D="false" dtr="false" t="normal">SUM(AE227:AE655)</f>
        <v>314822601.21999997</v>
      </c>
      <c r="AF226" s="201" t="n">
        <f aca="false" ca="false" dt2D="false" dtr="false" t="normal">SUM(AF227:AF655)</f>
        <v>212034897.17000005</v>
      </c>
      <c r="AG226" s="201" t="n">
        <f aca="false" ca="false" dt2D="false" dtr="false" t="normal">SUM(AG227:AG655)</f>
        <v>211269687.35999987</v>
      </c>
      <c r="AH226" s="201" t="n">
        <f aca="false" ca="false" dt2D="false" dtr="false" t="normal">SUM(AH227:AH655)</f>
        <v>0</v>
      </c>
      <c r="AI226" s="201" t="n">
        <f aca="false" ca="false" dt2D="false" dtr="false" t="normal">SUM(AI227:AI655)</f>
        <v>0</v>
      </c>
      <c r="AJ226" s="201" t="n">
        <f aca="false" ca="false" dt2D="false" dtr="false" t="normal">SUM(AJ227:AJ655)</f>
        <v>74611871.48</v>
      </c>
      <c r="AK226" s="201" t="n">
        <f aca="false" ca="false" dt2D="false" dtr="false" t="normal">SUM(AK227:AK655)</f>
        <v>277106412.10999995</v>
      </c>
      <c r="AL226" s="201" t="n">
        <f aca="false" ca="false" dt2D="false" dtr="false" t="normal">SUM(AL227:AL655)</f>
        <v>172407996.33</v>
      </c>
      <c r="AM226" s="201" t="n">
        <f aca="false" ca="false" dt2D="false" dtr="false" t="normal">SUM(AM227:AM655)</f>
        <v>177926758.25</v>
      </c>
      <c r="AN226" s="201" t="n">
        <f aca="false" ca="false" dt2D="false" dtr="false" t="normal">SUM(AN227:AN655)</f>
        <v>188747063.87999997</v>
      </c>
      <c r="AO226" s="201" t="n">
        <f aca="false" ca="false" dt2D="false" dtr="false" t="normal">SUM(AO227:AO655)</f>
        <v>66678418.55</v>
      </c>
      <c r="AP226" s="201" t="n">
        <f aca="false" ca="false" dt2D="false" dtr="false" t="normal">SUM(AP227:AP655)</f>
        <v>8428000</v>
      </c>
      <c r="AQ226" s="201" t="n">
        <f aca="false" ca="false" dt2D="false" dtr="false" t="normal">SUM(AQ227:AQ655)</f>
        <v>40381652.740000024</v>
      </c>
      <c r="AR226" s="113" t="n">
        <f aca="false" ca="false" dt2D="false" dtr="false" t="normal">SUM(AR227:AR654)</f>
        <v>655</v>
      </c>
      <c r="AS226" s="113" t="n">
        <f aca="false" ca="false" dt2D="false" dtr="false" t="normal">SUM(AS227:AS654)</f>
        <v>981</v>
      </c>
      <c r="AT226" s="113" t="n">
        <f aca="false" ca="false" dt2D="false" dtr="false" t="normal">SUM(AT227:AT654)</f>
        <v>1636</v>
      </c>
      <c r="AW226" s="3" t="n"/>
    </row>
    <row customHeight="true" ht="12" outlineLevel="0" r="227">
      <c r="A227" s="115" t="n">
        <f aca="false" ca="false" dt2D="false" dtr="false" t="normal">A225+1</f>
        <v>101</v>
      </c>
      <c r="B227" s="115" t="n">
        <v>1</v>
      </c>
      <c r="C227" s="116" t="s">
        <v>522</v>
      </c>
      <c r="D227" s="115" t="s">
        <v>523</v>
      </c>
      <c r="E227" s="119" t="s">
        <v>149</v>
      </c>
      <c r="F227" s="118" t="s">
        <v>62</v>
      </c>
      <c r="G227" s="118" t="n">
        <v>2</v>
      </c>
      <c r="H227" s="118" t="n">
        <v>2</v>
      </c>
      <c r="I227" s="119" t="n">
        <v>927.95</v>
      </c>
      <c r="J227" s="119" t="n">
        <v>674.19</v>
      </c>
      <c r="K227" s="119" t="n">
        <v>253.76</v>
      </c>
      <c r="L227" s="117" t="n">
        <v>21</v>
      </c>
      <c r="M227" s="120" t="n">
        <f aca="false" ca="false" dt2D="false" dtr="false" t="normal">SUM(N227:R227)</f>
        <v>6818547.36</v>
      </c>
      <c r="N227" s="120" t="n"/>
      <c r="O227" s="120" t="n">
        <v>418686.84</v>
      </c>
      <c r="P227" s="120" t="n"/>
      <c r="Q227" s="120" t="n">
        <v>993741.78</v>
      </c>
      <c r="R227" s="120" t="n">
        <v>5406118.74</v>
      </c>
      <c r="S227" s="120" t="n"/>
      <c r="T227" s="120" t="n">
        <f aca="false" ca="false" dt2D="false" dtr="false" t="normal">$M227/($J227+$K227)</f>
        <v>7347.968489681556</v>
      </c>
      <c r="U227" s="120" t="n">
        <f aca="false" ca="false" dt2D="false" dtr="false" t="normal">$M227/($J227+$K227)</f>
        <v>7347.968489681556</v>
      </c>
      <c r="V227" s="118" t="n">
        <v>2026</v>
      </c>
      <c r="W227" s="120" t="n"/>
      <c r="X227" s="121" t="n">
        <f aca="false" ca="false" dt2D="false" dtr="false" t="normal">AA227-R227</f>
        <v>0</v>
      </c>
      <c r="Y227" s="127" t="n">
        <v>813537.82</v>
      </c>
      <c r="Z227" s="127" t="n">
        <f aca="false" ca="false" dt2D="false" dtr="false" t="normal">+(J227*12.71+K227*25.41)*12</f>
        <v>180203.958</v>
      </c>
      <c r="AA227" s="127" t="n">
        <f aca="false" ca="false" dt2D="false" dtr="false" t="normal">+(J227*12.71+K227*25.41)*12*30</f>
        <v>5406118.74</v>
      </c>
      <c r="AB227" s="124" t="n">
        <f aca="false" ca="true" dt2D="false" dtr="false" t="normal">SUBTOTAL(9, AC227:AQ227)</f>
        <v>6818547.359999999</v>
      </c>
      <c r="AC227" s="124" t="n">
        <v>3431154.83</v>
      </c>
      <c r="AD227" s="124" t="n">
        <v>2131704.18</v>
      </c>
      <c r="AE227" s="124" t="n"/>
      <c r="AF227" s="124" t="n">
        <v>881215.02</v>
      </c>
      <c r="AG227" s="124" t="n"/>
      <c r="AH227" s="124" t="n"/>
      <c r="AI227" s="124" t="n">
        <v>0</v>
      </c>
      <c r="AJ227" s="124" t="n"/>
      <c r="AK227" s="124" t="n"/>
      <c r="AL227" s="124" t="n"/>
      <c r="AM227" s="124" t="n"/>
      <c r="AN227" s="124" t="n"/>
      <c r="AO227" s="124" t="n">
        <v>204556.42</v>
      </c>
      <c r="AP227" s="124" t="n">
        <v>24000</v>
      </c>
      <c r="AQ227" s="124" t="n">
        <v>145916.91</v>
      </c>
      <c r="AR227" s="128" t="n">
        <f aca="false" ca="false" dt2D="false" dtr="false" t="normal">COUNTIF(AC227:AN227, "&gt;0")</f>
        <v>3</v>
      </c>
      <c r="AS227" s="128" t="n">
        <f aca="false" ca="false" dt2D="false" dtr="false" t="normal">COUNTIF(AO227:AQ227, "&gt;0")</f>
        <v>3</v>
      </c>
      <c r="AT227" s="128" t="n">
        <f aca="false" ca="false" dt2D="false" dtr="false" t="normal">+AR227+AS227</f>
        <v>6</v>
      </c>
      <c r="AW227" s="3" t="n"/>
      <c r="AY227" s="129" t="n"/>
      <c r="AZ227" s="66" t="n"/>
      <c r="BA227" s="66" t="n"/>
    </row>
    <row customHeight="true" ht="12.75" outlineLevel="0" r="228">
      <c r="A228" s="115" t="n">
        <f aca="false" ca="false" dt2D="false" dtr="false" t="normal">+A227+1</f>
        <v>102</v>
      </c>
      <c r="B228" s="115" t="n">
        <f aca="false" ca="false" dt2D="false" dtr="false" t="normal">+B227+1</f>
        <v>2</v>
      </c>
      <c r="C228" s="116" t="s">
        <v>522</v>
      </c>
      <c r="D228" s="115" t="s">
        <v>649</v>
      </c>
      <c r="E228" s="119" t="s">
        <v>395</v>
      </c>
      <c r="F228" s="118" t="s">
        <v>62</v>
      </c>
      <c r="G228" s="118" t="n">
        <v>2</v>
      </c>
      <c r="H228" s="118" t="n">
        <v>2</v>
      </c>
      <c r="I228" s="119" t="n">
        <v>512.42</v>
      </c>
      <c r="J228" s="119" t="n">
        <v>512.42</v>
      </c>
      <c r="K228" s="119" t="n">
        <v>0</v>
      </c>
      <c r="L228" s="117" t="n">
        <v>28</v>
      </c>
      <c r="M228" s="120" t="n">
        <f aca="false" ca="false" dt2D="false" dtr="false" t="normal">SUM(N228:R228)</f>
        <v>1832501.29</v>
      </c>
      <c r="N228" s="120" t="n"/>
      <c r="O228" s="120" t="n"/>
      <c r="P228" s="120" t="n"/>
      <c r="Q228" s="120" t="n">
        <v>368668.57</v>
      </c>
      <c r="R228" s="120" t="n">
        <v>1463832.72</v>
      </c>
      <c r="S228" s="120" t="n"/>
      <c r="T228" s="120" t="n">
        <f aca="false" ca="false" dt2D="false" dtr="false" t="normal">$M228/($J228+$K228)</f>
        <v>3576.170504664143</v>
      </c>
      <c r="U228" s="120" t="n">
        <f aca="false" ca="false" dt2D="false" dtr="false" t="normal">$M228/($J228+$K228)</f>
        <v>3576.170504664143</v>
      </c>
      <c r="V228" s="118" t="n">
        <v>2026</v>
      </c>
      <c r="W228" s="120" t="n"/>
      <c r="X228" s="121" t="n">
        <f aca="false" ca="false" dt2D="false" dtr="false" t="normal">AA228-R228</f>
        <v>880796.2320000001</v>
      </c>
      <c r="Y228" s="127" t="n">
        <v>290514.27</v>
      </c>
      <c r="Z228" s="127" t="n">
        <f aca="false" ca="false" dt2D="false" dtr="false" t="normal">+(J228*12.71+K228*25.41)*12</f>
        <v>78154.2984</v>
      </c>
      <c r="AA228" s="127" t="n">
        <f aca="false" ca="false" dt2D="false" dtr="false" t="normal">+(J228*12.71+K228*25.41)*12*30</f>
        <v>2344628.952</v>
      </c>
      <c r="AB228" s="124" t="n">
        <f aca="false" ca="true" dt2D="false" dtr="false" t="normal">SUBTOTAL(9, AC228:AQ228)</f>
        <v>1832501.29</v>
      </c>
      <c r="AC228" s="124" t="n"/>
      <c r="AD228" s="124" t="n">
        <v>1169558.51</v>
      </c>
      <c r="AE228" s="124" t="n">
        <v>544752.21</v>
      </c>
      <c r="AF228" s="124" t="n"/>
      <c r="AG228" s="124" t="n"/>
      <c r="AH228" s="124" t="n"/>
      <c r="AI228" s="124" t="n">
        <v>0</v>
      </c>
      <c r="AJ228" s="124" t="n"/>
      <c r="AK228" s="124" t="n"/>
      <c r="AL228" s="124" t="n"/>
      <c r="AM228" s="124" t="n"/>
      <c r="AN228" s="124" t="n"/>
      <c r="AO228" s="124" t="n">
        <v>54975.04</v>
      </c>
      <c r="AP228" s="124" t="n">
        <v>24000</v>
      </c>
      <c r="AQ228" s="124" t="n">
        <v>39215.53</v>
      </c>
      <c r="AR228" s="128" t="n">
        <f aca="false" ca="false" dt2D="false" dtr="false" t="normal">COUNTIF(AC228:AN228, "&gt;0")</f>
        <v>2</v>
      </c>
      <c r="AS228" s="128" t="n">
        <f aca="false" ca="false" dt2D="false" dtr="false" t="normal">COUNTIF(AO228:AQ228, "&gt;0")</f>
        <v>3</v>
      </c>
      <c r="AT228" s="128" t="n">
        <f aca="false" ca="false" dt2D="false" dtr="false" t="normal">+AR228+AS228</f>
        <v>5</v>
      </c>
      <c r="AW228" s="3" t="n"/>
      <c r="AY228" s="129" t="n"/>
    </row>
    <row customHeight="true" ht="12.75" outlineLevel="0" r="229">
      <c r="A229" s="115" t="n">
        <f aca="false" ca="false" dt2D="false" dtr="false" t="normal">+A228+1</f>
        <v>103</v>
      </c>
      <c r="B229" s="115" t="n">
        <f aca="false" ca="false" dt2D="false" dtr="false" t="normal">+B228+1</f>
        <v>3</v>
      </c>
      <c r="C229" s="116" t="s">
        <v>522</v>
      </c>
      <c r="D229" s="115" t="s">
        <v>652</v>
      </c>
      <c r="E229" s="119" t="s">
        <v>395</v>
      </c>
      <c r="F229" s="118" t="s">
        <v>62</v>
      </c>
      <c r="G229" s="118" t="n">
        <v>2</v>
      </c>
      <c r="H229" s="118" t="n">
        <v>2</v>
      </c>
      <c r="I229" s="119" t="n">
        <v>631.76</v>
      </c>
      <c r="J229" s="119" t="n">
        <v>631.76</v>
      </c>
      <c r="K229" s="119" t="n">
        <v>0</v>
      </c>
      <c r="L229" s="117" t="n">
        <v>36</v>
      </c>
      <c r="M229" s="120" t="n">
        <f aca="false" ca="false" dt2D="false" dtr="false" t="normal">SUM(N229:R229)</f>
        <v>2259281.4699999997</v>
      </c>
      <c r="N229" s="120" t="n"/>
      <c r="O229" s="120" t="n"/>
      <c r="P229" s="120" t="n"/>
      <c r="Q229" s="120" t="n">
        <v>439969.29</v>
      </c>
      <c r="R229" s="120" t="n">
        <v>1819312.18</v>
      </c>
      <c r="S229" s="120" t="n"/>
      <c r="T229" s="120" t="n">
        <f aca="false" ca="false" dt2D="false" dtr="false" t="normal">$M229/($J229+$K229)</f>
        <v>3576.1704919589715</v>
      </c>
      <c r="U229" s="120" t="n">
        <f aca="false" ca="false" dt2D="false" dtr="false" t="normal">$M229/($J229+$K229)</f>
        <v>3576.1704919589715</v>
      </c>
      <c r="V229" s="118" t="n">
        <v>2026</v>
      </c>
      <c r="W229" s="120" t="n"/>
      <c r="X229" s="121" t="n">
        <f aca="false" ca="false" dt2D="false" dtr="false" t="normal">AA229-R229</f>
        <v>1071368.876</v>
      </c>
      <c r="Y229" s="127" t="n">
        <v>343613.25</v>
      </c>
      <c r="Z229" s="127" t="n">
        <f aca="false" ca="false" dt2D="false" dtr="false" t="normal">+(J229*12.71+K229*25.41)*12</f>
        <v>96356.0352</v>
      </c>
      <c r="AA229" s="127" t="n">
        <f aca="false" ca="false" dt2D="false" dtr="false" t="normal">+(J229*12.71+K229*25.41)*12*30</f>
        <v>2890681.056</v>
      </c>
      <c r="AB229" s="124" t="n">
        <f aca="false" ca="true" dt2D="false" dtr="false" t="normal">SUBTOTAL(9, AC229:AQ229)</f>
        <v>2259281.47</v>
      </c>
      <c r="AC229" s="124" t="n"/>
      <c r="AD229" s="124" t="n">
        <v>1444737.45</v>
      </c>
      <c r="AE229" s="124" t="n">
        <v>674416.96</v>
      </c>
      <c r="AF229" s="124" t="n"/>
      <c r="AG229" s="124" t="n"/>
      <c r="AH229" s="124" t="n"/>
      <c r="AI229" s="124" t="n">
        <v>0</v>
      </c>
      <c r="AJ229" s="124" t="n"/>
      <c r="AK229" s="124" t="n"/>
      <c r="AL229" s="124" t="n"/>
      <c r="AM229" s="124" t="n"/>
      <c r="AN229" s="124" t="n"/>
      <c r="AO229" s="124" t="n">
        <v>67778.44</v>
      </c>
      <c r="AP229" s="124" t="n">
        <v>24000</v>
      </c>
      <c r="AQ229" s="124" t="n">
        <v>48348.62</v>
      </c>
      <c r="AR229" s="128" t="n">
        <f aca="false" ca="false" dt2D="false" dtr="false" t="normal">COUNTIF(AC229:AN229, "&gt;0")</f>
        <v>2</v>
      </c>
      <c r="AS229" s="128" t="n">
        <f aca="false" ca="false" dt2D="false" dtr="false" t="normal">COUNTIF(AO229:AQ229, "&gt;0")</f>
        <v>3</v>
      </c>
      <c r="AT229" s="128" t="n">
        <f aca="false" ca="false" dt2D="false" dtr="false" t="normal">+AR229+AS229</f>
        <v>5</v>
      </c>
      <c r="AW229" s="3" t="n"/>
      <c r="AY229" s="129" t="n"/>
    </row>
    <row customHeight="true" ht="12.75" outlineLevel="0" r="230">
      <c r="A230" s="115" t="n">
        <f aca="false" ca="false" dt2D="false" dtr="false" t="normal">+A229+1</f>
        <v>104</v>
      </c>
      <c r="B230" s="115" t="n">
        <f aca="false" ca="false" dt2D="false" dtr="false" t="normal">+B229+1</f>
        <v>4</v>
      </c>
      <c r="C230" s="116" t="s">
        <v>522</v>
      </c>
      <c r="D230" s="115" t="s">
        <v>654</v>
      </c>
      <c r="E230" s="119" t="s">
        <v>315</v>
      </c>
      <c r="F230" s="118" t="s">
        <v>62</v>
      </c>
      <c r="G230" s="118" t="n">
        <v>2</v>
      </c>
      <c r="H230" s="118" t="n">
        <v>2</v>
      </c>
      <c r="I230" s="119" t="n">
        <v>694.33</v>
      </c>
      <c r="J230" s="119" t="n">
        <v>694.33</v>
      </c>
      <c r="K230" s="119" t="n">
        <v>0</v>
      </c>
      <c r="L230" s="117" t="n">
        <v>32</v>
      </c>
      <c r="M230" s="120" t="n">
        <f aca="false" ca="false" dt2D="false" dtr="false" t="normal">SUM(N230:R230)</f>
        <v>2483042.45</v>
      </c>
      <c r="N230" s="120" t="n"/>
      <c r="O230" s="120" t="n"/>
      <c r="P230" s="120" t="n"/>
      <c r="Q230" s="120" t="n">
        <v>551927.56</v>
      </c>
      <c r="R230" s="120" t="n">
        <v>1931114.89</v>
      </c>
      <c r="S230" s="120" t="n"/>
      <c r="T230" s="120" t="n">
        <f aca="false" ca="false" dt2D="false" dtr="false" t="normal">$M230/($J230+$K230)</f>
        <v>3576.170480895252</v>
      </c>
      <c r="U230" s="120" t="n">
        <f aca="false" ca="false" dt2D="false" dtr="false" t="normal">$M230/($J230+$K230)</f>
        <v>3576.170480895252</v>
      </c>
      <c r="V230" s="118" t="n">
        <v>2026</v>
      </c>
      <c r="W230" s="120" t="n"/>
      <c r="X230" s="121" t="n">
        <f aca="false" ca="false" dt2D="false" dtr="false" t="normal">AA230-R230</f>
        <v>1245861.4580000003</v>
      </c>
      <c r="Y230" s="127" t="n">
        <v>446028.35</v>
      </c>
      <c r="Z230" s="127" t="n">
        <f aca="false" ca="false" dt2D="false" dtr="false" t="normal">+(J230*12.71+K230*25.41)*12</f>
        <v>105899.21160000001</v>
      </c>
      <c r="AA230" s="127" t="n">
        <f aca="false" ca="false" dt2D="false" dtr="false" t="normal">+(J230*12.71+K230*25.41)*12*30</f>
        <v>3176976.348</v>
      </c>
      <c r="AB230" s="124" t="n">
        <f aca="false" ca="true" dt2D="false" dtr="false" t="normal">SUBTOTAL(9, AC230:AQ230)</f>
        <v>2483042.45</v>
      </c>
      <c r="AC230" s="124" t="n"/>
      <c r="AD230" s="124" t="n">
        <v>1589013.85</v>
      </c>
      <c r="AE230" s="124" t="n">
        <v>742400.22</v>
      </c>
      <c r="AF230" s="124" t="n"/>
      <c r="AG230" s="124" t="n"/>
      <c r="AH230" s="124" t="n"/>
      <c r="AI230" s="124" t="n">
        <v>0</v>
      </c>
      <c r="AJ230" s="124" t="n"/>
      <c r="AK230" s="124" t="n"/>
      <c r="AL230" s="124" t="n"/>
      <c r="AM230" s="124" t="n"/>
      <c r="AN230" s="124" t="n"/>
      <c r="AO230" s="124" t="n">
        <v>74491.27</v>
      </c>
      <c r="AP230" s="124" t="n">
        <v>24000</v>
      </c>
      <c r="AQ230" s="124" t="n">
        <v>53137.11</v>
      </c>
      <c r="AR230" s="128" t="n">
        <f aca="false" ca="false" dt2D="false" dtr="false" t="normal">COUNTIF(AC230:AN230, "&gt;0")</f>
        <v>2</v>
      </c>
      <c r="AS230" s="128" t="n">
        <f aca="false" ca="false" dt2D="false" dtr="false" t="normal">COUNTIF(AO230:AQ230, "&gt;0")</f>
        <v>3</v>
      </c>
      <c r="AT230" s="128" t="n">
        <f aca="false" ca="false" dt2D="false" dtr="false" t="normal">+AR230+AS230</f>
        <v>5</v>
      </c>
      <c r="AW230" s="3" t="n"/>
      <c r="AY230" s="129" t="n"/>
    </row>
    <row customHeight="true" ht="13.5" outlineLevel="0" r="231">
      <c r="A231" s="115" t="n">
        <f aca="false" ca="false" dt2D="false" dtr="false" t="normal">+A230+1</f>
        <v>105</v>
      </c>
      <c r="B231" s="115" t="n">
        <f aca="false" ca="false" dt2D="false" dtr="false" t="normal">+B230+1</f>
        <v>5</v>
      </c>
      <c r="C231" s="116" t="s">
        <v>522</v>
      </c>
      <c r="D231" s="115" t="s">
        <v>524</v>
      </c>
      <c r="E231" s="119" t="s">
        <v>243</v>
      </c>
      <c r="F231" s="118" t="s">
        <v>62</v>
      </c>
      <c r="G231" s="118" t="n">
        <v>2</v>
      </c>
      <c r="H231" s="118" t="n">
        <v>2</v>
      </c>
      <c r="I231" s="119" t="n">
        <v>719.65</v>
      </c>
      <c r="J231" s="119" t="n">
        <v>719.65</v>
      </c>
      <c r="K231" s="119" t="n">
        <v>0</v>
      </c>
      <c r="L231" s="117" t="n">
        <v>30</v>
      </c>
      <c r="M231" s="120" t="n">
        <f aca="false" ca="false" dt2D="false" dtr="false" t="normal">SUM(N231:R231)</f>
        <v>3635955.2800000003</v>
      </c>
      <c r="N231" s="120" t="n"/>
      <c r="O231" s="120" t="n"/>
      <c r="P231" s="120" t="n"/>
      <c r="Q231" s="120" t="n">
        <v>539292.12</v>
      </c>
      <c r="R231" s="120" t="n">
        <v>3096663.16</v>
      </c>
      <c r="S231" s="120" t="n"/>
      <c r="T231" s="120" t="n">
        <f aca="false" ca="false" dt2D="false" dtr="false" t="normal">$M231/($J231+$K231)</f>
        <v>5052.393913708053</v>
      </c>
      <c r="U231" s="120" t="n">
        <f aca="false" ca="false" dt2D="false" dtr="false" t="normal">$M231/($J231+$K231)</f>
        <v>5052.393913708053</v>
      </c>
      <c r="V231" s="118" t="n">
        <v>2026</v>
      </c>
      <c r="W231" s="120" t="n"/>
      <c r="X231" s="121" t="n">
        <f aca="false" ca="false" dt2D="false" dtr="false" t="normal">AA231-R231</f>
        <v>196167.38000000035</v>
      </c>
      <c r="Y231" s="127" t="n">
        <v>429531.1</v>
      </c>
      <c r="Z231" s="127" t="n">
        <f aca="false" ca="false" dt2D="false" dtr="false" t="normal">+(J231*12.71+K231*25.41)*12</f>
        <v>109761.01800000001</v>
      </c>
      <c r="AA231" s="127" t="n">
        <f aca="false" ca="false" dt2D="false" dtr="false" t="normal">+(J231*12.71+K231*25.41)*12*30</f>
        <v>3292830.5400000005</v>
      </c>
      <c r="AB231" s="124" t="n">
        <f aca="false" ca="true" dt2D="false" dtr="false" t="normal">SUBTOTAL(9, AC231:AQ231)</f>
        <v>3635955.2800000003</v>
      </c>
      <c r="AC231" s="124" t="n">
        <v>2655156.39</v>
      </c>
      <c r="AD231" s="124" t="n"/>
      <c r="AE231" s="124" t="n">
        <v>769910.79</v>
      </c>
      <c r="AF231" s="124" t="n"/>
      <c r="AG231" s="124" t="n"/>
      <c r="AH231" s="124" t="n"/>
      <c r="AI231" s="124" t="n">
        <v>0</v>
      </c>
      <c r="AJ231" s="124" t="n"/>
      <c r="AK231" s="124" t="n"/>
      <c r="AL231" s="124" t="n"/>
      <c r="AM231" s="124" t="n"/>
      <c r="AN231" s="124" t="n"/>
      <c r="AO231" s="124" t="n">
        <v>109078.66</v>
      </c>
      <c r="AP231" s="124" t="n">
        <v>24000</v>
      </c>
      <c r="AQ231" s="124" t="n">
        <v>77809.44</v>
      </c>
      <c r="AR231" s="128" t="n">
        <f aca="false" ca="false" dt2D="false" dtr="false" t="normal">COUNTIF(AC231:AN231, "&gt;0")</f>
        <v>2</v>
      </c>
      <c r="AS231" s="128" t="n">
        <f aca="false" ca="false" dt2D="false" dtr="false" t="normal">COUNTIF(AO231:AQ231, "&gt;0")</f>
        <v>3</v>
      </c>
      <c r="AT231" s="128" t="n">
        <f aca="false" ca="false" dt2D="false" dtr="false" t="normal">+AR231+AS231</f>
        <v>5</v>
      </c>
      <c r="AW231" s="3" t="n"/>
      <c r="AY231" s="129" t="n"/>
    </row>
    <row customHeight="true" ht="12.75" outlineLevel="0" r="232">
      <c r="A232" s="115" t="n">
        <f aca="false" ca="false" dt2D="false" dtr="false" t="normal">+A231+1</f>
        <v>106</v>
      </c>
      <c r="B232" s="115" t="n">
        <f aca="false" ca="false" dt2D="false" dtr="false" t="normal">+B231+1</f>
        <v>6</v>
      </c>
      <c r="C232" s="116" t="s">
        <v>522</v>
      </c>
      <c r="D232" s="115" t="s">
        <v>525</v>
      </c>
      <c r="E232" s="119" t="s">
        <v>258</v>
      </c>
      <c r="F232" s="118" t="s">
        <v>62</v>
      </c>
      <c r="G232" s="118" t="n">
        <v>2</v>
      </c>
      <c r="H232" s="118" t="n">
        <v>2</v>
      </c>
      <c r="I232" s="119" t="n">
        <v>728.6</v>
      </c>
      <c r="J232" s="119" t="n">
        <v>728.6</v>
      </c>
      <c r="K232" s="119" t="n">
        <v>0</v>
      </c>
      <c r="L232" s="117" t="n">
        <v>25</v>
      </c>
      <c r="M232" s="120" t="n">
        <f aca="false" ca="false" dt2D="false" dtr="false" t="normal">SUM(N232:R232)</f>
        <v>3681174.22</v>
      </c>
      <c r="N232" s="120" t="n"/>
      <c r="O232" s="120" t="n"/>
      <c r="P232" s="120" t="n"/>
      <c r="Q232" s="120" t="n">
        <v>602950.93</v>
      </c>
      <c r="R232" s="120" t="n">
        <v>3078223.29</v>
      </c>
      <c r="S232" s="120" t="n"/>
      <c r="T232" s="120" t="n">
        <f aca="false" ca="false" dt2D="false" dtr="false" t="normal">$M232/($J232+$K232)</f>
        <v>5052.393933571233</v>
      </c>
      <c r="U232" s="120" t="n">
        <f aca="false" ca="false" dt2D="false" dtr="false" t="normal">$M232/($J232+$K232)</f>
        <v>5052.393933571233</v>
      </c>
      <c r="V232" s="118" t="n">
        <v>2026</v>
      </c>
      <c r="W232" s="120" t="n"/>
      <c r="X232" s="121" t="n">
        <f aca="false" ca="false" dt2D="false" dtr="false" t="normal">AA232-R232</f>
        <v>255558.87000000058</v>
      </c>
      <c r="Y232" s="127" t="n">
        <v>491824.86</v>
      </c>
      <c r="Z232" s="127" t="n">
        <f aca="false" ca="false" dt2D="false" dtr="false" t="normal">+(J232*12.71+K232*25.41)*12</f>
        <v>111126.07200000001</v>
      </c>
      <c r="AA232" s="127" t="n">
        <f aca="false" ca="false" dt2D="false" dtr="false" t="normal">+(J232*12.71+K232*25.41)*12*30</f>
        <v>3333782.1600000006</v>
      </c>
      <c r="AB232" s="124" t="n">
        <f aca="false" ca="true" dt2D="false" dtr="false" t="normal">SUBTOTAL(9, AC232:AQ232)</f>
        <v>3681174.2199999997</v>
      </c>
      <c r="AC232" s="124" t="n">
        <v>2688326.75</v>
      </c>
      <c r="AD232" s="124" t="n"/>
      <c r="AE232" s="124" t="n">
        <v>779635.11</v>
      </c>
      <c r="AF232" s="124" t="n"/>
      <c r="AG232" s="124" t="n"/>
      <c r="AH232" s="124" t="n"/>
      <c r="AI232" s="124" t="n">
        <v>0</v>
      </c>
      <c r="AJ232" s="124" t="n"/>
      <c r="AK232" s="124" t="n"/>
      <c r="AL232" s="124" t="n"/>
      <c r="AM232" s="124" t="n"/>
      <c r="AN232" s="124" t="n"/>
      <c r="AO232" s="124" t="n">
        <v>110435.23</v>
      </c>
      <c r="AP232" s="124" t="n">
        <v>24000</v>
      </c>
      <c r="AQ232" s="124" t="n">
        <v>78777.13</v>
      </c>
      <c r="AR232" s="128" t="n">
        <f aca="false" ca="false" dt2D="false" dtr="false" t="normal">COUNTIF(AC232:AN232, "&gt;0")</f>
        <v>2</v>
      </c>
      <c r="AS232" s="128" t="n">
        <f aca="false" ca="false" dt2D="false" dtr="false" t="normal">COUNTIF(AO232:AQ232, "&gt;0")</f>
        <v>3</v>
      </c>
      <c r="AT232" s="128" t="n">
        <f aca="false" ca="false" dt2D="false" dtr="false" t="normal">+AR232+AS232</f>
        <v>5</v>
      </c>
      <c r="AW232" s="3" t="n"/>
      <c r="AY232" s="129" t="n"/>
    </row>
    <row customHeight="true" ht="12.75" outlineLevel="0" r="233">
      <c r="A233" s="115" t="n">
        <f aca="false" ca="false" dt2D="false" dtr="false" t="normal">+A232+1</f>
        <v>107</v>
      </c>
      <c r="B233" s="115" t="n">
        <f aca="false" ca="false" dt2D="false" dtr="false" t="normal">+B232+1</f>
        <v>7</v>
      </c>
      <c r="C233" s="116" t="s">
        <v>522</v>
      </c>
      <c r="D233" s="115" t="s">
        <v>527</v>
      </c>
      <c r="E233" s="119" t="s">
        <v>210</v>
      </c>
      <c r="F233" s="118" t="s">
        <v>62</v>
      </c>
      <c r="G233" s="118" t="n">
        <v>2</v>
      </c>
      <c r="H233" s="118" t="n">
        <v>2</v>
      </c>
      <c r="I233" s="119" t="n">
        <v>618.66</v>
      </c>
      <c r="J233" s="119" t="n">
        <v>618.66</v>
      </c>
      <c r="K233" s="119" t="n">
        <v>0</v>
      </c>
      <c r="L233" s="117" t="n">
        <v>30</v>
      </c>
      <c r="M233" s="120" t="n">
        <f aca="false" ca="false" dt2D="false" dtr="false" t="normal">SUM(N233:R233)</f>
        <v>708605.96</v>
      </c>
      <c r="N233" s="120" t="n"/>
      <c r="O233" s="120" t="n">
        <v>251986.82</v>
      </c>
      <c r="P233" s="120" t="n"/>
      <c r="Q233" s="120" t="n">
        <v>94358.02</v>
      </c>
      <c r="R233" s="120" t="n">
        <v>362261.12</v>
      </c>
      <c r="S233" s="120" t="n"/>
      <c r="T233" s="120" t="n">
        <f aca="false" ca="false" dt2D="false" dtr="false" t="normal">$M233/($J233+$K233)</f>
        <v>1145.3883554779686</v>
      </c>
      <c r="U233" s="120" t="n">
        <f aca="false" ca="false" dt2D="false" dtr="false" t="normal">$M233/($J233+$K233)</f>
        <v>1145.3883554779686</v>
      </c>
      <c r="V233" s="118" t="n">
        <v>2026</v>
      </c>
      <c r="W233" s="120" t="n"/>
      <c r="X233" s="121" t="n">
        <f aca="false" ca="false" dt2D="false" dtr="false" t="normal">AA233-R233</f>
        <v>-0.004000000073574483</v>
      </c>
      <c r="Y233" s="127" t="n">
        <v>0</v>
      </c>
      <c r="Z233" s="127" t="n">
        <f aca="false" ca="false" dt2D="false" dtr="false" t="normal">+(J233*12.71+K233*25.41)*12</f>
        <v>94358.0232</v>
      </c>
      <c r="AA233" s="127" t="n">
        <f aca="false" ca="false" dt2D="false" dtr="false" t="normal">+(J233*12.71+K233*25.41)*12*30-'[5]Лист1'!$AQ$14</f>
        <v>362261.1159999999</v>
      </c>
      <c r="AB233" s="124" t="n">
        <f aca="false" ca="true" dt2D="false" dtr="false" t="normal">SUBTOTAL(9, AC233:AQ233)</f>
        <v>708605.9600000001</v>
      </c>
      <c r="AC233" s="124" t="n"/>
      <c r="AD233" s="124" t="n"/>
      <c r="AE233" s="124" t="n">
        <v>648183.61</v>
      </c>
      <c r="AF233" s="124" t="n"/>
      <c r="AG233" s="124" t="n"/>
      <c r="AH233" s="124" t="n"/>
      <c r="AI233" s="124" t="n">
        <v>0</v>
      </c>
      <c r="AJ233" s="124" t="n"/>
      <c r="AK233" s="124" t="n"/>
      <c r="AL233" s="124" t="n"/>
      <c r="AM233" s="124" t="n"/>
      <c r="AN233" s="124" t="n"/>
      <c r="AO233" s="124" t="n">
        <v>21258.18</v>
      </c>
      <c r="AP233" s="124" t="n">
        <v>24000</v>
      </c>
      <c r="AQ233" s="124" t="n">
        <v>15164.17</v>
      </c>
      <c r="AR233" s="128" t="n">
        <f aca="false" ca="false" dt2D="false" dtr="false" t="normal">COUNTIF(AC233:AN233, "&gt;0")</f>
        <v>1</v>
      </c>
      <c r="AS233" s="128" t="n">
        <f aca="false" ca="false" dt2D="false" dtr="false" t="normal">COUNTIF(AO233:AQ233, "&gt;0")</f>
        <v>3</v>
      </c>
      <c r="AT233" s="128" t="n">
        <f aca="false" ca="false" dt2D="false" dtr="false" t="normal">+AR233+AS233</f>
        <v>4</v>
      </c>
      <c r="AW233" s="3" t="n"/>
      <c r="AY233" s="129" t="n"/>
    </row>
    <row customHeight="true" ht="12.75" outlineLevel="0" r="234">
      <c r="A234" s="115" t="n">
        <f aca="false" ca="false" dt2D="false" dtr="false" t="normal">+A233+1</f>
        <v>108</v>
      </c>
      <c r="B234" s="115" t="n">
        <f aca="false" ca="false" dt2D="false" dtr="false" t="normal">+B233+1</f>
        <v>8</v>
      </c>
      <c r="C234" s="116" t="s">
        <v>522</v>
      </c>
      <c r="D234" s="115" t="s">
        <v>528</v>
      </c>
      <c r="E234" s="119" t="s">
        <v>395</v>
      </c>
      <c r="F234" s="118" t="s">
        <v>62</v>
      </c>
      <c r="G234" s="118" t="n">
        <v>2</v>
      </c>
      <c r="H234" s="118" t="n">
        <v>2</v>
      </c>
      <c r="I234" s="119" t="n">
        <v>618.62</v>
      </c>
      <c r="J234" s="119" t="n">
        <v>618.62</v>
      </c>
      <c r="K234" s="119" t="n">
        <v>0</v>
      </c>
      <c r="L234" s="117" t="n">
        <v>37</v>
      </c>
      <c r="M234" s="120" t="n">
        <f aca="false" ca="false" dt2D="false" dtr="false" t="normal">SUM(N234:R234)</f>
        <v>2416951.79</v>
      </c>
      <c r="N234" s="120" t="n"/>
      <c r="O234" s="120" t="n"/>
      <c r="P234" s="120" t="n"/>
      <c r="Q234" s="120" t="n">
        <v>328501.03</v>
      </c>
      <c r="R234" s="120" t="n">
        <v>2088450.76</v>
      </c>
      <c r="S234" s="120" t="n"/>
      <c r="T234" s="120" t="n">
        <f aca="false" ca="false" dt2D="false" dtr="false" t="normal">$M234/($J234+$K234)</f>
        <v>3907.0055769292944</v>
      </c>
      <c r="U234" s="120" t="n">
        <f aca="false" ca="false" dt2D="false" dtr="false" t="normal">$M234/($J234+$K234)</f>
        <v>3907.0055769292944</v>
      </c>
      <c r="V234" s="118" t="n">
        <v>2026</v>
      </c>
      <c r="W234" s="120" t="n"/>
      <c r="X234" s="121" t="n">
        <f aca="false" ca="false" dt2D="false" dtr="false" t="normal">AA234-R234</f>
        <v>742106.9120000002</v>
      </c>
      <c r="Y234" s="127" t="n">
        <v>234149.11</v>
      </c>
      <c r="Z234" s="127" t="n">
        <f aca="false" ca="false" dt2D="false" dtr="false" t="normal">+(J234*12.71+K234*25.41)*12</f>
        <v>94351.92240000001</v>
      </c>
      <c r="AA234" s="127" t="n">
        <f aca="false" ca="false" dt2D="false" dtr="false" t="normal">+(J234*12.71+K234*25.41)*12*30</f>
        <v>2830557.6720000003</v>
      </c>
      <c r="AB234" s="124" t="n">
        <f aca="false" ca="true" dt2D="false" dtr="false" t="normal">SUBTOTAL(9, AC234:AQ234)</f>
        <v>2416951.79</v>
      </c>
      <c r="AC234" s="124" t="n">
        <v>2268720.47</v>
      </c>
      <c r="AD234" s="124" t="n"/>
      <c r="AE234" s="124" t="n"/>
      <c r="AF234" s="124" t="n"/>
      <c r="AG234" s="124" t="n"/>
      <c r="AH234" s="124" t="n"/>
      <c r="AI234" s="124" t="n">
        <v>0</v>
      </c>
      <c r="AJ234" s="124" t="n"/>
      <c r="AK234" s="124" t="n"/>
      <c r="AL234" s="124" t="n"/>
      <c r="AM234" s="124" t="n"/>
      <c r="AN234" s="124" t="n"/>
      <c r="AO234" s="124" t="n">
        <v>72508.55</v>
      </c>
      <c r="AP234" s="124" t="n">
        <v>24000</v>
      </c>
      <c r="AQ234" s="124" t="n">
        <v>51722.77</v>
      </c>
      <c r="AR234" s="128" t="n">
        <f aca="false" ca="false" dt2D="false" dtr="false" t="normal">COUNTIF(AC234:AN234, "&gt;0")</f>
        <v>1</v>
      </c>
      <c r="AS234" s="128" t="n">
        <f aca="false" ca="false" dt2D="false" dtr="false" t="normal">COUNTIF(AO234:AQ234, "&gt;0")</f>
        <v>3</v>
      </c>
      <c r="AT234" s="128" t="n">
        <f aca="false" ca="false" dt2D="false" dtr="false" t="normal">+AR234+AS234</f>
        <v>4</v>
      </c>
      <c r="AW234" s="3" t="n"/>
      <c r="AY234" s="129" t="n"/>
    </row>
    <row customHeight="true" ht="12.75" outlineLevel="0" r="235">
      <c r="A235" s="115" t="n">
        <f aca="false" ca="false" dt2D="false" dtr="false" t="normal">+A234+1</f>
        <v>109</v>
      </c>
      <c r="B235" s="115" t="n">
        <f aca="false" ca="false" dt2D="false" dtr="false" t="normal">+B234+1</f>
        <v>9</v>
      </c>
      <c r="C235" s="116" t="s">
        <v>522</v>
      </c>
      <c r="D235" s="115" t="s">
        <v>662</v>
      </c>
      <c r="E235" s="119" t="s">
        <v>149</v>
      </c>
      <c r="F235" s="118" t="s">
        <v>62</v>
      </c>
      <c r="G235" s="118" t="n">
        <v>4</v>
      </c>
      <c r="H235" s="118" t="n">
        <v>2</v>
      </c>
      <c r="I235" s="119" t="n">
        <v>1245.16</v>
      </c>
      <c r="J235" s="119" t="n">
        <v>1245.16</v>
      </c>
      <c r="K235" s="119" t="n">
        <v>0</v>
      </c>
      <c r="L235" s="117" t="n">
        <v>45</v>
      </c>
      <c r="M235" s="120" t="n">
        <f aca="false" ca="false" dt2D="false" dtr="false" t="normal">SUM(N235:R235)</f>
        <v>7004008.96</v>
      </c>
      <c r="N235" s="120" t="n"/>
      <c r="O235" s="120" t="n">
        <v>419127.95</v>
      </c>
      <c r="P235" s="120" t="n"/>
      <c r="Q235" s="120" t="n">
        <v>887526.91</v>
      </c>
      <c r="R235" s="120" t="n">
        <v>5697354.1</v>
      </c>
      <c r="S235" s="120" t="n"/>
      <c r="T235" s="120" t="n">
        <f aca="false" ca="false" dt2D="false" dtr="false" t="normal">$M235/($J235+$K235)</f>
        <v>5624.987118121366</v>
      </c>
      <c r="U235" s="120" t="n">
        <f aca="false" ca="false" dt2D="false" dtr="false" t="normal">$M235/($J235+$K235)</f>
        <v>5624.987118121366</v>
      </c>
      <c r="V235" s="118" t="n">
        <v>2026</v>
      </c>
      <c r="W235" s="120" t="n"/>
      <c r="X235" s="121" t="n">
        <f aca="false" ca="false" dt2D="false" dtr="false" t="normal">AA235-R235</f>
        <v>-0.003999998793005943</v>
      </c>
      <c r="Y235" s="127" t="n">
        <v>697615.11</v>
      </c>
      <c r="Z235" s="127" t="n">
        <f aca="false" ca="false" dt2D="false" dtr="false" t="normal">+(J235*12.71+K235*25.41)*12</f>
        <v>189911.80320000002</v>
      </c>
      <c r="AA235" s="127" t="n">
        <f aca="false" ca="false" dt2D="false" dtr="false" t="normal">+(J235*12.71+K235*25.41)*12*30</f>
        <v>5697354.096000001</v>
      </c>
      <c r="AB235" s="124" t="n">
        <f aca="false" ca="true" dt2D="false" dtr="false" t="normal">SUBTOTAL(9, AC235:AQ235)</f>
        <v>7004008.96</v>
      </c>
      <c r="AC235" s="124" t="n"/>
      <c r="AD235" s="124" t="n"/>
      <c r="AE235" s="124" t="n"/>
      <c r="AF235" s="124" t="n"/>
      <c r="AG235" s="124" t="n"/>
      <c r="AH235" s="124" t="n"/>
      <c r="AI235" s="124" t="n">
        <v>0</v>
      </c>
      <c r="AJ235" s="124" t="n"/>
      <c r="AK235" s="124" t="n">
        <v>6620002.9</v>
      </c>
      <c r="AL235" s="124" t="n"/>
      <c r="AM235" s="124" t="n"/>
      <c r="AN235" s="124" t="n"/>
      <c r="AO235" s="124" t="n">
        <v>210120.27</v>
      </c>
      <c r="AP235" s="124" t="n">
        <v>24000</v>
      </c>
      <c r="AQ235" s="124" t="n">
        <v>149885.79</v>
      </c>
      <c r="AR235" s="128" t="n">
        <f aca="false" ca="false" dt2D="false" dtr="false" t="normal">COUNTIF(AC235:AN235, "&gt;0")</f>
        <v>1</v>
      </c>
      <c r="AS235" s="128" t="n">
        <f aca="false" ca="false" dt2D="false" dtr="false" t="normal">COUNTIF(AO235:AQ235, "&gt;0")</f>
        <v>3</v>
      </c>
      <c r="AT235" s="128" t="n">
        <f aca="false" ca="false" dt2D="false" dtr="false" t="normal">+AR235+AS235</f>
        <v>4</v>
      </c>
      <c r="AW235" s="3" t="n"/>
      <c r="AY235" s="129" t="n"/>
    </row>
    <row customHeight="true" ht="12.75" outlineLevel="0" r="236">
      <c r="A236" s="115" t="n">
        <f aca="false" ca="false" dt2D="false" dtr="false" t="normal">+A235+1</f>
        <v>110</v>
      </c>
      <c r="B236" s="115" t="n">
        <f aca="false" ca="false" dt2D="false" dtr="false" t="normal">+B235+1</f>
        <v>10</v>
      </c>
      <c r="C236" s="116" t="s">
        <v>522</v>
      </c>
      <c r="D236" s="115" t="s">
        <v>531</v>
      </c>
      <c r="E236" s="119" t="s">
        <v>120</v>
      </c>
      <c r="F236" s="118" t="s">
        <v>62</v>
      </c>
      <c r="G236" s="118" t="n">
        <v>2</v>
      </c>
      <c r="H236" s="118" t="n">
        <v>2</v>
      </c>
      <c r="I236" s="119" t="n">
        <v>623.4</v>
      </c>
      <c r="J236" s="119" t="n">
        <v>623.4</v>
      </c>
      <c r="K236" s="119" t="n">
        <v>0</v>
      </c>
      <c r="L236" s="117" t="n">
        <v>27</v>
      </c>
      <c r="M236" s="120" t="n">
        <f aca="false" ca="false" dt2D="false" dtr="false" t="normal">SUM(N236:R236)</f>
        <v>2435627.28</v>
      </c>
      <c r="N236" s="120" t="n"/>
      <c r="O236" s="120" t="n"/>
      <c r="P236" s="120" t="n"/>
      <c r="Q236" s="120" t="n">
        <v>229771.23</v>
      </c>
      <c r="R236" s="120" t="n">
        <v>2205856.05</v>
      </c>
      <c r="S236" s="120" t="n"/>
      <c r="T236" s="120" t="n">
        <f aca="false" ca="false" dt2D="false" dtr="false" t="normal">$M236/($J236+$K236)</f>
        <v>3907.005582290664</v>
      </c>
      <c r="U236" s="120" t="n">
        <f aca="false" ca="false" dt2D="false" dtr="false" t="normal">$M236/($J236+$K236)</f>
        <v>3907.005582290664</v>
      </c>
      <c r="V236" s="118" t="n">
        <v>2026</v>
      </c>
      <c r="W236" s="120" t="n"/>
      <c r="X236" s="121" t="n">
        <f aca="false" ca="false" dt2D="false" dtr="false" t="normal">AA236-R236</f>
        <v>646572.9900000002</v>
      </c>
      <c r="Y236" s="127" t="n">
        <v>134690.26</v>
      </c>
      <c r="Z236" s="127" t="n">
        <f aca="false" ca="false" dt2D="false" dtr="false" t="normal">+(J236*12.71+K236*25.41)*12</f>
        <v>95080.96800000001</v>
      </c>
      <c r="AA236" s="127" t="n">
        <f aca="false" ca="false" dt2D="false" dtr="false" t="normal">+(J236*12.71+K236*25.41)*12*30</f>
        <v>2852429.04</v>
      </c>
      <c r="AB236" s="124" t="n">
        <f aca="false" ca="true" dt2D="false" dtr="false" t="normal">SUBTOTAL(9, AC236:AQ236)</f>
        <v>2435627.28</v>
      </c>
      <c r="AC236" s="124" t="n">
        <v>2286436.04</v>
      </c>
      <c r="AD236" s="124" t="n"/>
      <c r="AE236" s="124" t="n"/>
      <c r="AF236" s="124" t="n"/>
      <c r="AG236" s="124" t="n"/>
      <c r="AH236" s="124" t="n"/>
      <c r="AI236" s="124" t="n">
        <v>0</v>
      </c>
      <c r="AJ236" s="124" t="n"/>
      <c r="AK236" s="124" t="n"/>
      <c r="AL236" s="124" t="n"/>
      <c r="AM236" s="124" t="n"/>
      <c r="AN236" s="124" t="n"/>
      <c r="AO236" s="124" t="n">
        <v>73068.82</v>
      </c>
      <c r="AP236" s="124" t="n">
        <v>24000</v>
      </c>
      <c r="AQ236" s="124" t="n">
        <v>52122.42</v>
      </c>
      <c r="AR236" s="128" t="n">
        <f aca="false" ca="false" dt2D="false" dtr="false" t="normal">COUNTIF(AC236:AN236, "&gt;0")</f>
        <v>1</v>
      </c>
      <c r="AS236" s="128" t="n">
        <f aca="false" ca="false" dt2D="false" dtr="false" t="normal">COUNTIF(AO236:AQ236, "&gt;0")</f>
        <v>3</v>
      </c>
      <c r="AT236" s="128" t="n">
        <f aca="false" ca="false" dt2D="false" dtr="false" t="normal">+AR236+AS236</f>
        <v>4</v>
      </c>
      <c r="AW236" s="3" t="n"/>
      <c r="AY236" s="129" t="n"/>
    </row>
    <row customHeight="true" ht="12.75" outlineLevel="0" r="237">
      <c r="A237" s="115" t="n">
        <f aca="false" ca="false" dt2D="false" dtr="false" t="normal">+A236+1</f>
        <v>111</v>
      </c>
      <c r="B237" s="115" t="n">
        <f aca="false" ca="false" dt2D="false" dtr="false" t="normal">+B236+1</f>
        <v>11</v>
      </c>
      <c r="C237" s="116" t="s">
        <v>522</v>
      </c>
      <c r="D237" s="115" t="s">
        <v>532</v>
      </c>
      <c r="E237" s="119" t="s">
        <v>395</v>
      </c>
      <c r="F237" s="118" t="s">
        <v>62</v>
      </c>
      <c r="G237" s="118" t="n">
        <v>2</v>
      </c>
      <c r="H237" s="118" t="n">
        <v>2</v>
      </c>
      <c r="I237" s="119" t="n">
        <v>624.79</v>
      </c>
      <c r="J237" s="119" t="n">
        <v>624.79</v>
      </c>
      <c r="K237" s="119" t="n">
        <v>0</v>
      </c>
      <c r="L237" s="117" t="n">
        <v>34</v>
      </c>
      <c r="M237" s="120" t="n">
        <f aca="false" ca="false" dt2D="false" dtr="false" t="normal">SUM(N237:R237)</f>
        <v>3156685.21</v>
      </c>
      <c r="N237" s="120" t="n"/>
      <c r="O237" s="120" t="n">
        <v>17779.26</v>
      </c>
      <c r="P237" s="120" t="n"/>
      <c r="Q237" s="120" t="n">
        <v>280116.83</v>
      </c>
      <c r="R237" s="120" t="n">
        <v>2858789.12</v>
      </c>
      <c r="S237" s="120" t="n"/>
      <c r="T237" s="120" t="n">
        <f aca="false" ca="false" dt2D="false" dtr="false" t="normal">$M237/($J237+$K237)</f>
        <v>5052.393940363962</v>
      </c>
      <c r="U237" s="120" t="n">
        <f aca="false" ca="false" dt2D="false" dtr="false" t="normal">$M237/($J237+$K237)</f>
        <v>5052.393940363962</v>
      </c>
      <c r="V237" s="118" t="n">
        <v>2026</v>
      </c>
      <c r="W237" s="120" t="n"/>
      <c r="X237" s="121" t="n">
        <f aca="false" ca="false" dt2D="false" dtr="false" t="normal">AA237-R237</f>
        <v>0.003999999724328518</v>
      </c>
      <c r="Y237" s="127" t="n">
        <v>184823.86</v>
      </c>
      <c r="Z237" s="127" t="n">
        <f aca="false" ca="false" dt2D="false" dtr="false" t="normal">+(J237*12.71+K237*25.41)*12</f>
        <v>95292.9708</v>
      </c>
      <c r="AA237" s="127" t="n">
        <f aca="false" ca="false" dt2D="false" dtr="false" t="normal">+(J237*12.71+K237*25.41)*12*30</f>
        <v>2858789.124</v>
      </c>
      <c r="AB237" s="124" t="n">
        <f aca="false" ca="true" dt2D="false" dtr="false" t="normal">SUBTOTAL(9, AC237:AQ237)</f>
        <v>3156685.21</v>
      </c>
      <c r="AC237" s="124" t="n">
        <v>2303587.64</v>
      </c>
      <c r="AD237" s="124" t="n"/>
      <c r="AE237" s="124" t="n">
        <v>666843.95</v>
      </c>
      <c r="AF237" s="124" t="n"/>
      <c r="AG237" s="124" t="n"/>
      <c r="AH237" s="124" t="n"/>
      <c r="AI237" s="124" t="n">
        <v>0</v>
      </c>
      <c r="AJ237" s="124" t="n"/>
      <c r="AK237" s="124" t="n"/>
      <c r="AL237" s="124" t="n"/>
      <c r="AM237" s="124" t="n"/>
      <c r="AN237" s="124" t="n"/>
      <c r="AO237" s="124" t="n">
        <v>94700.56</v>
      </c>
      <c r="AP237" s="124" t="n">
        <v>24000</v>
      </c>
      <c r="AQ237" s="124" t="n">
        <v>67553.06</v>
      </c>
      <c r="AR237" s="128" t="n">
        <f aca="false" ca="false" dt2D="false" dtr="false" t="normal">COUNTIF(AC237:AN237, "&gt;0")</f>
        <v>2</v>
      </c>
      <c r="AS237" s="128" t="n">
        <f aca="false" ca="false" dt2D="false" dtr="false" t="normal">COUNTIF(AO237:AQ237, "&gt;0")</f>
        <v>3</v>
      </c>
      <c r="AT237" s="128" t="n">
        <f aca="false" ca="false" dt2D="false" dtr="false" t="normal">+AR237+AS237</f>
        <v>5</v>
      </c>
      <c r="AW237" s="3" t="n"/>
      <c r="AY237" s="129" t="n"/>
    </row>
    <row customHeight="true" ht="12.75" outlineLevel="0" r="238">
      <c r="A238" s="115" t="n">
        <f aca="false" ca="false" dt2D="false" dtr="false" t="normal">+A237+1</f>
        <v>112</v>
      </c>
      <c r="B238" s="115" t="n">
        <f aca="false" ca="false" dt2D="false" dtr="false" t="normal">+B237+1</f>
        <v>12</v>
      </c>
      <c r="C238" s="116" t="s">
        <v>522</v>
      </c>
      <c r="D238" s="115" t="s">
        <v>533</v>
      </c>
      <c r="E238" s="119" t="s">
        <v>302</v>
      </c>
      <c r="F238" s="118" t="s">
        <v>62</v>
      </c>
      <c r="G238" s="118" t="n">
        <v>2</v>
      </c>
      <c r="H238" s="118" t="n">
        <v>2</v>
      </c>
      <c r="I238" s="119" t="n">
        <v>667.89</v>
      </c>
      <c r="J238" s="119" t="n">
        <v>667.89</v>
      </c>
      <c r="K238" s="119" t="n">
        <v>0</v>
      </c>
      <c r="L238" s="117" t="n">
        <v>23</v>
      </c>
      <c r="M238" s="120" t="n">
        <f aca="false" ca="false" dt2D="false" dtr="false" t="normal">SUM(N238:R238)</f>
        <v>764993.42</v>
      </c>
      <c r="N238" s="120" t="n"/>
      <c r="O238" s="120" t="n">
        <v>324815.5</v>
      </c>
      <c r="P238" s="120" t="n"/>
      <c r="Q238" s="120" t="n">
        <v>101866.58</v>
      </c>
      <c r="R238" s="120" t="n">
        <v>338311.34</v>
      </c>
      <c r="S238" s="120" t="n"/>
      <c r="T238" s="120" t="n">
        <f aca="false" ca="false" dt2D="false" dtr="false" t="normal">$M238/($J238+$K238)</f>
        <v>1145.3883423917114</v>
      </c>
      <c r="U238" s="120" t="n">
        <f aca="false" ca="false" dt2D="false" dtr="false" t="normal">$M238/($J238+$K238)</f>
        <v>1145.3883423917114</v>
      </c>
      <c r="V238" s="118" t="n">
        <v>2026</v>
      </c>
      <c r="W238" s="120" t="n"/>
      <c r="X238" s="121" t="n">
        <f aca="false" ca="false" dt2D="false" dtr="false" t="normal">AA238-R238</f>
        <v>0.0040000000153668225</v>
      </c>
      <c r="Y238" s="127" t="n">
        <v>0</v>
      </c>
      <c r="Z238" s="127" t="n">
        <f aca="false" ca="false" dt2D="false" dtr="false" t="normal">+(J238*12.71+K238*25.41)*12</f>
        <v>101866.5828</v>
      </c>
      <c r="AA238" s="127" t="n">
        <f aca="false" ca="false" dt2D="false" dtr="false" t="normal">+(J238*12.71+K238*25.41)*12*30-'[5]Лист1'!$AQ$19</f>
        <v>338311.34400000004</v>
      </c>
      <c r="AB238" s="124" t="n">
        <f aca="false" ca="true" dt2D="false" dtr="false" t="normal">SUBTOTAL(9, AC238:AQ238)</f>
        <v>764993.42</v>
      </c>
      <c r="AC238" s="124" t="n"/>
      <c r="AD238" s="124" t="n"/>
      <c r="AE238" s="124" t="n">
        <v>701672.76</v>
      </c>
      <c r="AF238" s="124" t="n"/>
      <c r="AG238" s="124" t="n"/>
      <c r="AH238" s="124" t="n"/>
      <c r="AI238" s="124" t="n">
        <v>0</v>
      </c>
      <c r="AJ238" s="124" t="n"/>
      <c r="AK238" s="124" t="n"/>
      <c r="AL238" s="124" t="n"/>
      <c r="AM238" s="124" t="n"/>
      <c r="AN238" s="124" t="n"/>
      <c r="AO238" s="124" t="n">
        <v>22949.8</v>
      </c>
      <c r="AP238" s="124" t="n">
        <v>24000</v>
      </c>
      <c r="AQ238" s="124" t="n">
        <v>16370.86</v>
      </c>
      <c r="AR238" s="128" t="n">
        <f aca="false" ca="false" dt2D="false" dtr="false" t="normal">COUNTIF(AC238:AN238, "&gt;0")</f>
        <v>1</v>
      </c>
      <c r="AS238" s="128" t="n">
        <f aca="false" ca="false" dt2D="false" dtr="false" t="normal">COUNTIF(AO238:AQ238, "&gt;0")</f>
        <v>3</v>
      </c>
      <c r="AT238" s="128" t="n">
        <f aca="false" ca="false" dt2D="false" dtr="false" t="normal">+AR238+AS238</f>
        <v>4</v>
      </c>
      <c r="AW238" s="3" t="n"/>
      <c r="AY238" s="129" t="n"/>
    </row>
    <row customHeight="true" ht="12.75" outlineLevel="0" r="239">
      <c r="A239" s="115" t="n">
        <f aca="false" ca="false" dt2D="false" dtr="false" t="normal">+A238+1</f>
        <v>113</v>
      </c>
      <c r="B239" s="115" t="n">
        <f aca="false" ca="false" dt2D="false" dtr="false" t="normal">+B238+1</f>
        <v>13</v>
      </c>
      <c r="C239" s="116" t="s">
        <v>522</v>
      </c>
      <c r="D239" s="115" t="s">
        <v>535</v>
      </c>
      <c r="E239" s="119" t="s">
        <v>221</v>
      </c>
      <c r="F239" s="118" t="s">
        <v>62</v>
      </c>
      <c r="G239" s="118" t="n">
        <v>2</v>
      </c>
      <c r="H239" s="118" t="n">
        <v>2</v>
      </c>
      <c r="I239" s="119" t="n">
        <v>652.66</v>
      </c>
      <c r="J239" s="119" t="n">
        <v>652.66</v>
      </c>
      <c r="K239" s="119" t="n">
        <v>0</v>
      </c>
      <c r="L239" s="117" t="n">
        <v>34</v>
      </c>
      <c r="M239" s="120" t="n">
        <f aca="false" ca="false" dt2D="false" dtr="false" t="normal">SUM(N239:R239)</f>
        <v>2549946.2600000002</v>
      </c>
      <c r="N239" s="120" t="n"/>
      <c r="O239" s="120" t="n"/>
      <c r="P239" s="120" t="n"/>
      <c r="Q239" s="120" t="n">
        <v>289265.7</v>
      </c>
      <c r="R239" s="120" t="n">
        <v>2260680.56</v>
      </c>
      <c r="S239" s="120" t="n"/>
      <c r="T239" s="120" t="n">
        <f aca="false" ca="false" dt2D="false" dtr="false" t="normal">$M239/($J239+$K239)</f>
        <v>3907.0055771764783</v>
      </c>
      <c r="U239" s="120" t="n">
        <f aca="false" ca="false" dt2D="false" dtr="false" t="normal">$M239/($J239+$K239)</f>
        <v>3907.0055771764783</v>
      </c>
      <c r="V239" s="118" t="n">
        <v>2026</v>
      </c>
      <c r="W239" s="120" t="n"/>
      <c r="X239" s="121" t="n">
        <f aca="false" ca="false" dt2D="false" dtr="false" t="normal">AA239-R239</f>
        <v>725630.5359999998</v>
      </c>
      <c r="Y239" s="127" t="n">
        <v>189722</v>
      </c>
      <c r="Z239" s="127" t="n">
        <f aca="false" ca="false" dt2D="false" dtr="false" t="normal">+(J239*12.71+K239*25.41)*12</f>
        <v>99543.7032</v>
      </c>
      <c r="AA239" s="127" t="n">
        <f aca="false" ca="false" dt2D="false" dtr="false" t="normal">+(J239*12.71+K239*25.41)*12*30</f>
        <v>2986311.096</v>
      </c>
      <c r="AB239" s="124" t="n">
        <f aca="false" ca="true" dt2D="false" dtr="false" t="normal">SUBTOTAL(9, AC239:AQ239)</f>
        <v>2549946.2600000002</v>
      </c>
      <c r="AC239" s="124" t="n">
        <v>2394879.02</v>
      </c>
      <c r="AD239" s="124" t="n"/>
      <c r="AE239" s="124" t="n"/>
      <c r="AF239" s="124" t="n"/>
      <c r="AG239" s="124" t="n"/>
      <c r="AH239" s="124" t="n"/>
      <c r="AI239" s="124" t="n">
        <v>0</v>
      </c>
      <c r="AJ239" s="124" t="n"/>
      <c r="AK239" s="124" t="n"/>
      <c r="AL239" s="124" t="n"/>
      <c r="AM239" s="124" t="n"/>
      <c r="AN239" s="124" t="n"/>
      <c r="AO239" s="124" t="n">
        <v>76498.39</v>
      </c>
      <c r="AP239" s="124" t="n">
        <v>24000</v>
      </c>
      <c r="AQ239" s="124" t="n">
        <v>54568.85</v>
      </c>
      <c r="AR239" s="128" t="n">
        <f aca="false" ca="false" dt2D="false" dtr="false" t="normal">COUNTIF(AC239:AN239, "&gt;0")</f>
        <v>1</v>
      </c>
      <c r="AS239" s="128" t="n">
        <f aca="false" ca="false" dt2D="false" dtr="false" t="normal">COUNTIF(AO239:AQ239, "&gt;0")</f>
        <v>3</v>
      </c>
      <c r="AT239" s="128" t="n">
        <f aca="false" ca="false" dt2D="false" dtr="false" t="normal">+AR239+AS239</f>
        <v>4</v>
      </c>
      <c r="AW239" s="3" t="n"/>
      <c r="AY239" s="129" t="n"/>
    </row>
    <row customHeight="true" ht="12.75" outlineLevel="0" r="240">
      <c r="A240" s="115" t="n">
        <f aca="false" ca="false" dt2D="false" dtr="false" t="normal">+A239+1</f>
        <v>114</v>
      </c>
      <c r="B240" s="115" t="n">
        <f aca="false" ca="false" dt2D="false" dtr="false" t="normal">+B239+1</f>
        <v>14</v>
      </c>
      <c r="C240" s="116" t="s">
        <v>522</v>
      </c>
      <c r="D240" s="115" t="s">
        <v>536</v>
      </c>
      <c r="E240" s="119" t="s">
        <v>258</v>
      </c>
      <c r="F240" s="118" t="s">
        <v>62</v>
      </c>
      <c r="G240" s="118" t="n">
        <v>2</v>
      </c>
      <c r="H240" s="118" t="n">
        <v>2</v>
      </c>
      <c r="I240" s="119" t="n">
        <v>722.6</v>
      </c>
      <c r="J240" s="119" t="n">
        <v>722.6</v>
      </c>
      <c r="K240" s="119" t="n">
        <v>0</v>
      </c>
      <c r="L240" s="117" t="n">
        <v>29</v>
      </c>
      <c r="M240" s="120" t="n">
        <f aca="false" ca="false" dt2D="false" dtr="false" t="normal">SUM(N240:R240)</f>
        <v>827657.61</v>
      </c>
      <c r="N240" s="120" t="n"/>
      <c r="O240" s="120" t="n">
        <v>337056.1</v>
      </c>
      <c r="P240" s="120" t="n"/>
      <c r="Q240" s="120" t="n">
        <v>110210.95</v>
      </c>
      <c r="R240" s="120" t="n">
        <v>380390.56</v>
      </c>
      <c r="S240" s="120" t="n"/>
      <c r="T240" s="120" t="n">
        <f aca="false" ca="false" dt2D="false" dtr="false" t="normal">$M240/($J240+$K240)</f>
        <v>1145.3883337946304</v>
      </c>
      <c r="U240" s="120" t="n">
        <f aca="false" ca="false" dt2D="false" dtr="false" t="normal">$M240/($J240+$K240)</f>
        <v>1145.3883337946304</v>
      </c>
      <c r="V240" s="118" t="n">
        <v>2026</v>
      </c>
      <c r="W240" s="120" t="n"/>
      <c r="X240" s="121" t="n">
        <f aca="false" ca="false" dt2D="false" dtr="false" t="normal">AA240-R240</f>
        <v>0.0000000005238689482212067</v>
      </c>
      <c r="Y240" s="127" t="n">
        <v>0</v>
      </c>
      <c r="Z240" s="127" t="n">
        <f aca="false" ca="false" dt2D="false" dtr="false" t="normal">+(J240*12.71+K240*25.41)*12</f>
        <v>110210.95200000002</v>
      </c>
      <c r="AA240" s="127" t="n">
        <f aca="false" ca="false" dt2D="false" dtr="false" t="normal">+(J240*12.71+K240*25.41)*12*30-'[5]Лист1'!$AQ$21</f>
        <v>380390.5600000005</v>
      </c>
      <c r="AB240" s="124" t="n">
        <f aca="false" ca="true" dt2D="false" dtr="false" t="normal">SUBTOTAL(9, AC240:AQ240)</f>
        <v>827657.61</v>
      </c>
      <c r="AC240" s="124" t="n"/>
      <c r="AD240" s="124" t="n"/>
      <c r="AE240" s="124" t="n">
        <v>761116.01</v>
      </c>
      <c r="AF240" s="124" t="n"/>
      <c r="AG240" s="124" t="n"/>
      <c r="AH240" s="124" t="n"/>
      <c r="AI240" s="124" t="n">
        <v>0</v>
      </c>
      <c r="AJ240" s="124" t="n"/>
      <c r="AK240" s="124" t="n"/>
      <c r="AL240" s="124" t="n"/>
      <c r="AM240" s="124" t="n"/>
      <c r="AN240" s="124" t="n"/>
      <c r="AO240" s="124" t="n">
        <v>24829.73</v>
      </c>
      <c r="AP240" s="124" t="n">
        <v>24000</v>
      </c>
      <c r="AQ240" s="124" t="n">
        <v>17711.87</v>
      </c>
      <c r="AR240" s="128" t="n">
        <f aca="false" ca="false" dt2D="false" dtr="false" t="normal">COUNTIF(AC240:AN240, "&gt;0")</f>
        <v>1</v>
      </c>
      <c r="AS240" s="128" t="n">
        <f aca="false" ca="false" dt2D="false" dtr="false" t="normal">COUNTIF(AO240:AQ240, "&gt;0")</f>
        <v>3</v>
      </c>
      <c r="AT240" s="128" t="n">
        <f aca="false" ca="false" dt2D="false" dtr="false" t="normal">+AR240+AS240</f>
        <v>4</v>
      </c>
      <c r="AW240" s="3" t="n"/>
      <c r="AY240" s="129" t="n"/>
    </row>
    <row customHeight="true" ht="13.5" outlineLevel="0" r="241">
      <c r="A241" s="115" t="n">
        <f aca="false" ca="false" dt2D="false" dtr="false" t="normal">+A240+1</f>
        <v>115</v>
      </c>
      <c r="B241" s="115" t="n">
        <f aca="false" ca="false" dt2D="false" dtr="false" t="normal">+B240+1</f>
        <v>15</v>
      </c>
      <c r="C241" s="116" t="s">
        <v>522</v>
      </c>
      <c r="D241" s="115" t="s">
        <v>539</v>
      </c>
      <c r="E241" s="119" t="s">
        <v>258</v>
      </c>
      <c r="F241" s="118" t="s">
        <v>62</v>
      </c>
      <c r="G241" s="118" t="n">
        <v>2</v>
      </c>
      <c r="H241" s="118" t="n">
        <v>2</v>
      </c>
      <c r="I241" s="119" t="n">
        <v>653.61</v>
      </c>
      <c r="J241" s="119" t="n">
        <v>653.61</v>
      </c>
      <c r="K241" s="119" t="n">
        <v>0</v>
      </c>
      <c r="L241" s="117" t="n">
        <v>26</v>
      </c>
      <c r="M241" s="120" t="n">
        <f aca="false" ca="false" dt2D="false" dtr="false" t="normal">SUM(N241:R241)</f>
        <v>748637.28</v>
      </c>
      <c r="N241" s="120" t="n"/>
      <c r="O241" s="120" t="n">
        <v>491734.38</v>
      </c>
      <c r="P241" s="120" t="n"/>
      <c r="Q241" s="120" t="n">
        <v>99688.6</v>
      </c>
      <c r="R241" s="120" t="n">
        <v>157214.3</v>
      </c>
      <c r="S241" s="120" t="n"/>
      <c r="T241" s="120" t="n">
        <f aca="false" ca="false" dt2D="false" dtr="false" t="normal">$M241/($J241+$K241)</f>
        <v>1145.3883508514252</v>
      </c>
      <c r="U241" s="120" t="n">
        <f aca="false" ca="false" dt2D="false" dtr="false" t="normal">$M241/($J241+$K241)</f>
        <v>1145.3883508514252</v>
      </c>
      <c r="V241" s="118" t="n">
        <v>2026</v>
      </c>
      <c r="W241" s="120" t="n"/>
      <c r="X241" s="121" t="n">
        <f aca="false" ca="false" dt2D="false" dtr="false" t="normal">AA241-R241</f>
        <v>-0.003999999433290213</v>
      </c>
      <c r="Y241" s="127" t="n">
        <v>0</v>
      </c>
      <c r="Z241" s="127" t="n">
        <f aca="false" ca="false" dt2D="false" dtr="false" t="normal">+(J241*12.71+K241*25.41)*12</f>
        <v>99688.59720000002</v>
      </c>
      <c r="AA241" s="127" t="n">
        <f aca="false" ca="false" dt2D="false" dtr="false" t="normal">+(J241*12.71+K241*25.41)*12*30-'[5]Лист1'!$AQ$22</f>
        <v>157214.29600000056</v>
      </c>
      <c r="AB241" s="124" t="n">
        <f aca="false" ca="true" dt2D="false" dtr="false" t="normal">SUBTOTAL(9, AC241:AQ241)</f>
        <v>748637.2799999999</v>
      </c>
      <c r="AC241" s="124" t="n"/>
      <c r="AD241" s="124" t="n"/>
      <c r="AE241" s="124" t="n">
        <v>686157.32</v>
      </c>
      <c r="AF241" s="124" t="n"/>
      <c r="AG241" s="124" t="n"/>
      <c r="AH241" s="124" t="n"/>
      <c r="AI241" s="124" t="n">
        <v>0</v>
      </c>
      <c r="AJ241" s="124" t="n"/>
      <c r="AK241" s="124" t="n"/>
      <c r="AL241" s="124" t="n"/>
      <c r="AM241" s="124" t="n"/>
      <c r="AN241" s="124" t="n"/>
      <c r="AO241" s="124" t="n">
        <v>22459.12</v>
      </c>
      <c r="AP241" s="124" t="n">
        <v>24000</v>
      </c>
      <c r="AQ241" s="124" t="n">
        <v>16020.84</v>
      </c>
      <c r="AR241" s="128" t="n">
        <f aca="false" ca="false" dt2D="false" dtr="false" t="normal">COUNTIF(AC241:AN241, "&gt;0")</f>
        <v>1</v>
      </c>
      <c r="AS241" s="128" t="n">
        <f aca="false" ca="false" dt2D="false" dtr="false" t="normal">COUNTIF(AO241:AQ241, "&gt;0")</f>
        <v>3</v>
      </c>
      <c r="AT241" s="128" t="n">
        <f aca="false" ca="false" dt2D="false" dtr="false" t="normal">+AR241+AS241</f>
        <v>4</v>
      </c>
      <c r="AW241" s="3" t="n"/>
      <c r="AY241" s="129" t="n"/>
    </row>
    <row customHeight="true" ht="12.75" outlineLevel="0" r="242">
      <c r="A242" s="115" t="n">
        <f aca="false" ca="false" dt2D="false" dtr="false" t="normal">+A241+1</f>
        <v>116</v>
      </c>
      <c r="B242" s="115" t="n">
        <f aca="false" ca="false" dt2D="false" dtr="false" t="normal">+B241+1</f>
        <v>16</v>
      </c>
      <c r="C242" s="116" t="s">
        <v>522</v>
      </c>
      <c r="D242" s="115" t="s">
        <v>540</v>
      </c>
      <c r="E242" s="119" t="s">
        <v>221</v>
      </c>
      <c r="F242" s="118" t="s">
        <v>62</v>
      </c>
      <c r="G242" s="118" t="n">
        <v>2</v>
      </c>
      <c r="H242" s="118" t="n">
        <v>2</v>
      </c>
      <c r="I242" s="119" t="n">
        <v>633.24</v>
      </c>
      <c r="J242" s="119" t="n">
        <v>633.24</v>
      </c>
      <c r="K242" s="119" t="n">
        <v>0</v>
      </c>
      <c r="L242" s="117" t="n">
        <v>30</v>
      </c>
      <c r="M242" s="120" t="n">
        <f aca="false" ca="false" dt2D="false" dtr="false" t="normal">SUM(N242:R242)</f>
        <v>725305.71</v>
      </c>
      <c r="N242" s="120" t="n"/>
      <c r="O242" s="120" t="n">
        <v>358957.88</v>
      </c>
      <c r="P242" s="120" t="n"/>
      <c r="Q242" s="120" t="n">
        <v>96581.76</v>
      </c>
      <c r="R242" s="120" t="n">
        <v>269766.07</v>
      </c>
      <c r="S242" s="120" t="n"/>
      <c r="T242" s="120" t="n">
        <f aca="false" ca="false" dt2D="false" dtr="false" t="normal">$M242/($J242+$K242)</f>
        <v>1145.3883361758574</v>
      </c>
      <c r="U242" s="120" t="n">
        <f aca="false" ca="false" dt2D="false" dtr="false" t="normal">$M242/($J242+$K242)</f>
        <v>1145.3883361758574</v>
      </c>
      <c r="V242" s="118" t="n">
        <v>2026</v>
      </c>
      <c r="W242" s="120" t="n"/>
      <c r="X242" s="121" t="n">
        <f aca="false" ca="false" dt2D="false" dtr="false" t="normal">AA242-R242</f>
        <v>0.0040000000153668225</v>
      </c>
      <c r="Y242" s="127" t="n">
        <v>0</v>
      </c>
      <c r="Z242" s="127" t="n">
        <f aca="false" ca="false" dt2D="false" dtr="false" t="normal">+(J242*12.71+K242*25.41)*12</f>
        <v>96581.7648</v>
      </c>
      <c r="AA242" s="127" t="n">
        <f aca="false" ca="false" dt2D="false" dtr="false" t="normal">+(J242*12.71+K242*25.41)*12*30-'[5]Лист1'!$AQ$23</f>
        <v>269766.074</v>
      </c>
      <c r="AB242" s="124" t="n">
        <f aca="false" ca="true" dt2D="false" dtr="false" t="normal">SUBTOTAL(9, AC242:AQ242)</f>
        <v>725305.7100000001</v>
      </c>
      <c r="AC242" s="124" t="n"/>
      <c r="AD242" s="124" t="n"/>
      <c r="AE242" s="124" t="n">
        <v>664025</v>
      </c>
      <c r="AF242" s="124" t="n"/>
      <c r="AG242" s="124" t="n"/>
      <c r="AH242" s="124" t="n"/>
      <c r="AI242" s="124" t="n">
        <v>0</v>
      </c>
      <c r="AJ242" s="124" t="n"/>
      <c r="AK242" s="124" t="n"/>
      <c r="AL242" s="124" t="n"/>
      <c r="AM242" s="124" t="n"/>
      <c r="AN242" s="124" t="n"/>
      <c r="AO242" s="124" t="n">
        <v>21759.17</v>
      </c>
      <c r="AP242" s="124" t="n">
        <v>24000</v>
      </c>
      <c r="AQ242" s="124" t="n">
        <v>15521.54</v>
      </c>
      <c r="AR242" s="128" t="n">
        <f aca="false" ca="false" dt2D="false" dtr="false" t="normal">COUNTIF(AC242:AN242, "&gt;0")</f>
        <v>1</v>
      </c>
      <c r="AS242" s="128" t="n">
        <f aca="false" ca="false" dt2D="false" dtr="false" t="normal">COUNTIF(AO242:AQ242, "&gt;0")</f>
        <v>3</v>
      </c>
      <c r="AT242" s="128" t="n">
        <f aca="false" ca="false" dt2D="false" dtr="false" t="normal">+AR242+AS242</f>
        <v>4</v>
      </c>
      <c r="AW242" s="3" t="n"/>
      <c r="AY242" s="129" t="n"/>
    </row>
    <row customHeight="true" ht="12.75" outlineLevel="0" r="243">
      <c r="A243" s="115" t="n">
        <f aca="false" ca="false" dt2D="false" dtr="false" t="normal">+A242+1</f>
        <v>117</v>
      </c>
      <c r="B243" s="115" t="n">
        <f aca="false" ca="false" dt2D="false" dtr="false" t="normal">+B242+1</f>
        <v>17</v>
      </c>
      <c r="C243" s="116" t="s">
        <v>522</v>
      </c>
      <c r="D243" s="115" t="s">
        <v>541</v>
      </c>
      <c r="E243" s="119" t="s">
        <v>149</v>
      </c>
      <c r="F243" s="118" t="s">
        <v>62</v>
      </c>
      <c r="G243" s="118" t="n">
        <v>2</v>
      </c>
      <c r="H243" s="118" t="n">
        <v>2</v>
      </c>
      <c r="I243" s="119" t="n">
        <v>721.78</v>
      </c>
      <c r="J243" s="119" t="n">
        <v>721.78</v>
      </c>
      <c r="K243" s="119" t="n">
        <v>0</v>
      </c>
      <c r="L243" s="117" t="n">
        <v>30</v>
      </c>
      <c r="M243" s="120" t="n">
        <f aca="false" ca="false" dt2D="false" dtr="false" t="normal">SUM(N243:R243)</f>
        <v>3646716.8899999997</v>
      </c>
      <c r="N243" s="120" t="n"/>
      <c r="O243" s="120" t="n"/>
      <c r="P243" s="120" t="n"/>
      <c r="Q243" s="120" t="n">
        <v>401556.55</v>
      </c>
      <c r="R243" s="120" t="n">
        <v>3245160.34</v>
      </c>
      <c r="S243" s="120" t="n"/>
      <c r="T243" s="120" t="n">
        <f aca="false" ca="false" dt2D="false" dtr="false" t="normal">$M243/($J243+$K243)</f>
        <v>5052.393928898002</v>
      </c>
      <c r="U243" s="120" t="n">
        <f aca="false" ca="false" dt2D="false" dtr="false" t="normal">$M243/($J243+$K243)</f>
        <v>5052.393928898002</v>
      </c>
      <c r="V243" s="118" t="n">
        <v>2026</v>
      </c>
      <c r="W243" s="120" t="n"/>
      <c r="X243" s="121" t="n">
        <f aca="false" ca="false" dt2D="false" dtr="false" t="normal">AA243-R243</f>
        <v>57416.228000000585</v>
      </c>
      <c r="Y243" s="127" t="n">
        <v>291470.66</v>
      </c>
      <c r="Z243" s="127" t="n">
        <f aca="false" ca="false" dt2D="false" dtr="false" t="normal">+(J243*12.71+K243*25.41)*12</f>
        <v>110085.88560000001</v>
      </c>
      <c r="AA243" s="127" t="n">
        <f aca="false" ca="false" dt2D="false" dtr="false" t="normal">+(J243*12.71+K243*25.41)*12*30</f>
        <v>3302576.5680000004</v>
      </c>
      <c r="AB243" s="124" t="n">
        <f aca="false" ca="true" dt2D="false" dtr="false" t="normal">SUBTOTAL(9, AC243:AQ243)</f>
        <v>3646716.8899999997</v>
      </c>
      <c r="AC243" s="124" t="n">
        <v>2663050.57</v>
      </c>
      <c r="AD243" s="124" t="n"/>
      <c r="AE243" s="124" t="n">
        <v>772225.07</v>
      </c>
      <c r="AF243" s="124" t="n"/>
      <c r="AG243" s="124" t="n"/>
      <c r="AH243" s="124" t="n"/>
      <c r="AI243" s="124" t="n">
        <v>0</v>
      </c>
      <c r="AJ243" s="124" t="n"/>
      <c r="AK243" s="124" t="n"/>
      <c r="AL243" s="124" t="n"/>
      <c r="AM243" s="124" t="n"/>
      <c r="AN243" s="124" t="n"/>
      <c r="AO243" s="124" t="n">
        <v>109401.51</v>
      </c>
      <c r="AP243" s="124" t="n">
        <v>24000</v>
      </c>
      <c r="AQ243" s="124" t="n">
        <v>78039.74</v>
      </c>
      <c r="AR243" s="128" t="n">
        <f aca="false" ca="false" dt2D="false" dtr="false" t="normal">COUNTIF(AC243:AN243, "&gt;0")</f>
        <v>2</v>
      </c>
      <c r="AS243" s="128" t="n">
        <f aca="false" ca="false" dt2D="false" dtr="false" t="normal">COUNTIF(AO243:AQ243, "&gt;0")</f>
        <v>3</v>
      </c>
      <c r="AT243" s="128" t="n">
        <f aca="false" ca="false" dt2D="false" dtr="false" t="normal">+AR243+AS243</f>
        <v>5</v>
      </c>
      <c r="AW243" s="3" t="n"/>
      <c r="AY243" s="129" t="n"/>
    </row>
    <row customHeight="true" ht="12.75" outlineLevel="0" r="244">
      <c r="A244" s="115" t="n">
        <f aca="false" ca="false" dt2D="false" dtr="false" t="normal">+A243+1</f>
        <v>118</v>
      </c>
      <c r="B244" s="115" t="n">
        <f aca="false" ca="false" dt2D="false" dtr="false" t="normal">+B243+1</f>
        <v>18</v>
      </c>
      <c r="C244" s="116" t="s">
        <v>522</v>
      </c>
      <c r="D244" s="115" t="s">
        <v>543</v>
      </c>
      <c r="E244" s="119" t="s">
        <v>258</v>
      </c>
      <c r="F244" s="118" t="s">
        <v>62</v>
      </c>
      <c r="G244" s="118" t="n">
        <v>2</v>
      </c>
      <c r="H244" s="118" t="n">
        <v>2</v>
      </c>
      <c r="I244" s="119" t="n">
        <v>674.82</v>
      </c>
      <c r="J244" s="119" t="n">
        <v>564.52</v>
      </c>
      <c r="K244" s="119" t="n">
        <v>110.3</v>
      </c>
      <c r="L244" s="117" t="n">
        <v>22</v>
      </c>
      <c r="M244" s="120" t="n">
        <f aca="false" ca="false" dt2D="false" dtr="false" t="normal">SUM(N244:R244)</f>
        <v>2636525.52</v>
      </c>
      <c r="N244" s="120" t="n"/>
      <c r="O244" s="120" t="n"/>
      <c r="P244" s="120" t="n"/>
      <c r="Q244" s="120" t="n">
        <v>521929.36</v>
      </c>
      <c r="R244" s="120" t="n">
        <v>2114596.16</v>
      </c>
      <c r="S244" s="120" t="n"/>
      <c r="T244" s="120" t="n">
        <f aca="false" ca="false" dt2D="false" dtr="false" t="normal">$M244/($J244+$K244)</f>
        <v>3907.0056014937322</v>
      </c>
      <c r="U244" s="120" t="n">
        <f aca="false" ca="false" dt2D="false" dtr="false" t="normal">$M244/($J244+$K244)</f>
        <v>3907.0056014937322</v>
      </c>
      <c r="V244" s="118" t="n">
        <v>2026</v>
      </c>
      <c r="W244" s="120" t="n"/>
      <c r="X244" s="121" t="n">
        <f aca="false" ca="false" dt2D="false" dtr="false" t="normal">AA244-R244</f>
        <v>1477401.8319999995</v>
      </c>
      <c r="Y244" s="127" t="n">
        <v>402196.09</v>
      </c>
      <c r="Z244" s="127" t="n">
        <f aca="false" ca="false" dt2D="false" dtr="false" t="normal">+(J244*12.71+K244*25.41)*12</f>
        <v>119733.2664</v>
      </c>
      <c r="AA244" s="127" t="n">
        <f aca="false" ca="false" dt2D="false" dtr="false" t="normal">+(J244*12.71+K244*25.41)*12*30</f>
        <v>3591997.9919999996</v>
      </c>
      <c r="AB244" s="124" t="n">
        <f aca="false" ca="true" dt2D="false" dtr="false" t="normal">SUBTOTAL(9, AC244:AQ244)</f>
        <v>2636525.52</v>
      </c>
      <c r="AC244" s="124" t="n">
        <v>2477008.1</v>
      </c>
      <c r="AD244" s="124" t="n"/>
      <c r="AE244" s="124" t="n"/>
      <c r="AF244" s="124" t="n"/>
      <c r="AG244" s="124" t="n"/>
      <c r="AH244" s="124" t="n"/>
      <c r="AI244" s="124" t="n">
        <v>0</v>
      </c>
      <c r="AJ244" s="124" t="n"/>
      <c r="AK244" s="124" t="n"/>
      <c r="AL244" s="124" t="n"/>
      <c r="AM244" s="124" t="n"/>
      <c r="AN244" s="124" t="n"/>
      <c r="AO244" s="124" t="n">
        <v>79095.77</v>
      </c>
      <c r="AP244" s="124" t="n">
        <v>24000</v>
      </c>
      <c r="AQ244" s="124" t="n">
        <v>56421.65</v>
      </c>
      <c r="AR244" s="128" t="n">
        <f aca="false" ca="false" dt2D="false" dtr="false" t="normal">COUNTIF(AC244:AN244, "&gt;0")</f>
        <v>1</v>
      </c>
      <c r="AS244" s="128" t="n">
        <f aca="false" ca="false" dt2D="false" dtr="false" t="normal">COUNTIF(AO244:AQ244, "&gt;0")</f>
        <v>3</v>
      </c>
      <c r="AT244" s="128" t="n">
        <f aca="false" ca="false" dt2D="false" dtr="false" t="normal">+AR244+AS244</f>
        <v>4</v>
      </c>
      <c r="AW244" s="3" t="n"/>
      <c r="AY244" s="129" t="n"/>
    </row>
    <row customHeight="true" ht="12.75" outlineLevel="0" r="245">
      <c r="A245" s="115" t="n">
        <f aca="false" ca="false" dt2D="false" dtr="false" t="normal">+A244+1</f>
        <v>119</v>
      </c>
      <c r="B245" s="115" t="n">
        <f aca="false" ca="false" dt2D="false" dtr="false" t="normal">+B244+1</f>
        <v>19</v>
      </c>
      <c r="C245" s="116" t="s">
        <v>522</v>
      </c>
      <c r="D245" s="115" t="s">
        <v>544</v>
      </c>
      <c r="E245" s="119" t="s">
        <v>159</v>
      </c>
      <c r="F245" s="118" t="s">
        <v>62</v>
      </c>
      <c r="G245" s="118" t="n">
        <v>5</v>
      </c>
      <c r="H245" s="118" t="n">
        <v>8</v>
      </c>
      <c r="I245" s="119" t="n">
        <v>5869.18</v>
      </c>
      <c r="J245" s="119" t="n">
        <v>5817.88</v>
      </c>
      <c r="K245" s="119" t="n">
        <v>51.3000000000002</v>
      </c>
      <c r="L245" s="117" t="n">
        <v>230</v>
      </c>
      <c r="M245" s="120" t="n">
        <f aca="false" ca="false" dt2D="false" dtr="false" t="normal">SUM(N245:R245)</f>
        <v>31630096.270000003</v>
      </c>
      <c r="N245" s="120" t="n"/>
      <c r="O245" s="120" t="n"/>
      <c r="P245" s="120" t="n"/>
      <c r="Q245" s="120" t="n">
        <v>4786090.51</v>
      </c>
      <c r="R245" s="120" t="n">
        <v>26844005.76</v>
      </c>
      <c r="S245" s="120" t="n"/>
      <c r="T245" s="120" t="n">
        <f aca="false" ca="false" dt2D="false" dtr="false" t="normal">$M245/($J245+$K245)</f>
        <v>5389.184906579795</v>
      </c>
      <c r="U245" s="120" t="n">
        <f aca="false" ca="false" dt2D="false" dtr="false" t="normal">$M245/($J245+$K245)</f>
        <v>5389.184906579795</v>
      </c>
      <c r="V245" s="118" t="n">
        <v>2026</v>
      </c>
      <c r="W245" s="120" t="n"/>
      <c r="X245" s="121" t="n">
        <f aca="false" ca="false" dt2D="false" dtr="false" t="normal">AA245-R245</f>
        <v>245557.8480000049</v>
      </c>
      <c r="Y245" s="127" t="n">
        <v>3883105.06</v>
      </c>
      <c r="Z245" s="127" t="n">
        <f aca="false" ca="false" dt2D="false" dtr="false" t="normal">+(J245*12.71+K245*25.41)*12</f>
        <v>902985.4536000002</v>
      </c>
      <c r="AA245" s="127" t="n">
        <f aca="false" ca="false" dt2D="false" dtr="false" t="normal">+(J245*12.71+K245*25.41)*12*30</f>
        <v>27089563.608000007</v>
      </c>
      <c r="AB245" s="124" t="n">
        <f aca="false" ca="true" dt2D="false" dtr="false" t="normal">SUBTOTAL(9, AC245:AQ245)</f>
        <v>31630096.27</v>
      </c>
      <c r="AC245" s="124" t="n">
        <v>17055314.03</v>
      </c>
      <c r="AD245" s="124" t="n">
        <v>7047586.66</v>
      </c>
      <c r="AE245" s="124" t="n"/>
      <c r="AF245" s="124" t="n">
        <v>5877408.63</v>
      </c>
      <c r="AG245" s="124" t="n"/>
      <c r="AH245" s="124" t="n"/>
      <c r="AI245" s="124" t="n">
        <v>0</v>
      </c>
      <c r="AJ245" s="124" t="n"/>
      <c r="AK245" s="124" t="n"/>
      <c r="AL245" s="124" t="n"/>
      <c r="AM245" s="124" t="n"/>
      <c r="AN245" s="124" t="n"/>
      <c r="AO245" s="124" t="n">
        <v>948902.89</v>
      </c>
      <c r="AP245" s="124" t="n">
        <v>24000</v>
      </c>
      <c r="AQ245" s="124" t="n">
        <v>676884.06</v>
      </c>
      <c r="AR245" s="128" t="n">
        <f aca="false" ca="false" dt2D="false" dtr="false" t="normal">COUNTIF(AC245:AN245, "&gt;0")</f>
        <v>3</v>
      </c>
      <c r="AS245" s="128" t="n">
        <f aca="false" ca="false" dt2D="false" dtr="false" t="normal">COUNTIF(AO245:AQ245, "&gt;0")</f>
        <v>3</v>
      </c>
      <c r="AT245" s="128" t="n">
        <f aca="false" ca="false" dt2D="false" dtr="false" t="normal">+AR245+AS245</f>
        <v>6</v>
      </c>
      <c r="AW245" s="3" t="n"/>
      <c r="AY245" s="129" t="n"/>
    </row>
    <row customHeight="true" ht="12.75" outlineLevel="0" r="246">
      <c r="A246" s="115" t="n">
        <f aca="false" ca="false" dt2D="false" dtr="false" t="normal">+A245+1</f>
        <v>120</v>
      </c>
      <c r="B246" s="115" t="n">
        <f aca="false" ca="false" dt2D="false" dtr="false" t="normal">+B245+1</f>
        <v>20</v>
      </c>
      <c r="C246" s="116" t="s">
        <v>522</v>
      </c>
      <c r="D246" s="115" t="s">
        <v>545</v>
      </c>
      <c r="E246" s="119" t="s">
        <v>315</v>
      </c>
      <c r="F246" s="118" t="s">
        <v>62</v>
      </c>
      <c r="G246" s="118" t="n">
        <v>2</v>
      </c>
      <c r="H246" s="118" t="n">
        <v>2</v>
      </c>
      <c r="I246" s="119" t="n">
        <v>710.38</v>
      </c>
      <c r="J246" s="119" t="n">
        <v>710.38</v>
      </c>
      <c r="K246" s="119" t="n">
        <v>0</v>
      </c>
      <c r="L246" s="117" t="n">
        <v>35</v>
      </c>
      <c r="M246" s="120" t="n">
        <f aca="false" ca="false" dt2D="false" dtr="false" t="normal">SUM(N246:R246)</f>
        <v>2775458.62</v>
      </c>
      <c r="N246" s="120" t="n"/>
      <c r="O246" s="120" t="n"/>
      <c r="P246" s="120" t="n"/>
      <c r="Q246" s="120" t="n">
        <v>340416.13</v>
      </c>
      <c r="R246" s="120" t="n">
        <v>2435042.49</v>
      </c>
      <c r="S246" s="120" t="n"/>
      <c r="T246" s="120" t="n">
        <f aca="false" ca="false" dt2D="false" dtr="false" t="normal">$M246/($J246+$K246)</f>
        <v>3907.005574481264</v>
      </c>
      <c r="U246" s="120" t="n">
        <f aca="false" ca="false" dt2D="false" dtr="false" t="normal">$M246/($J246+$K246)</f>
        <v>3907.005574481264</v>
      </c>
      <c r="V246" s="118" t="n">
        <v>2026</v>
      </c>
      <c r="W246" s="120" t="n"/>
      <c r="X246" s="121" t="n">
        <f aca="false" ca="false" dt2D="false" dtr="false" t="normal">AA246-R246</f>
        <v>815372.2379999999</v>
      </c>
      <c r="Y246" s="127" t="n">
        <v>232068.97</v>
      </c>
      <c r="Z246" s="127" t="n">
        <f aca="false" ca="false" dt2D="false" dtr="false" t="normal">+(J246*12.71+K246*25.41)*12</f>
        <v>108347.1576</v>
      </c>
      <c r="AA246" s="127" t="n">
        <f aca="false" ca="false" dt2D="false" dtr="false" t="normal">+(J246*12.71+K246*25.41)*12*30</f>
        <v>3250414.728</v>
      </c>
      <c r="AB246" s="124" t="n">
        <f aca="false" ca="true" dt2D="false" dtr="false" t="normal">SUBTOTAL(9, AC246:AQ246)</f>
        <v>2775458.6199999996</v>
      </c>
      <c r="AC246" s="124" t="n">
        <v>2608800.05</v>
      </c>
      <c r="AD246" s="124" t="n"/>
      <c r="AE246" s="124" t="n"/>
      <c r="AF246" s="124" t="n"/>
      <c r="AG246" s="124" t="n"/>
      <c r="AH246" s="124" t="n"/>
      <c r="AI246" s="124" t="n">
        <v>0</v>
      </c>
      <c r="AJ246" s="124" t="n"/>
      <c r="AK246" s="124" t="n"/>
      <c r="AL246" s="124" t="n"/>
      <c r="AM246" s="124" t="n"/>
      <c r="AN246" s="124" t="n"/>
      <c r="AO246" s="124" t="n">
        <v>83263.76</v>
      </c>
      <c r="AP246" s="124" t="n">
        <v>24000</v>
      </c>
      <c r="AQ246" s="124" t="n">
        <v>59394.81</v>
      </c>
      <c r="AR246" s="128" t="n">
        <f aca="false" ca="false" dt2D="false" dtr="false" t="normal">COUNTIF(AC246:AN246, "&gt;0")</f>
        <v>1</v>
      </c>
      <c r="AS246" s="128" t="n">
        <f aca="false" ca="false" dt2D="false" dtr="false" t="normal">COUNTIF(AO246:AQ246, "&gt;0")</f>
        <v>3</v>
      </c>
      <c r="AT246" s="128" t="n">
        <f aca="false" ca="false" dt2D="false" dtr="false" t="normal">+AR246+AS246</f>
        <v>4</v>
      </c>
      <c r="AW246" s="3" t="n"/>
      <c r="AY246" s="129" t="n"/>
    </row>
    <row customHeight="true" ht="12.75" outlineLevel="0" r="247">
      <c r="A247" s="115" t="n">
        <f aca="false" ca="false" dt2D="false" dtr="false" t="normal">+A246+1</f>
        <v>121</v>
      </c>
      <c r="B247" s="115" t="n">
        <f aca="false" ca="false" dt2D="false" dtr="false" t="normal">+B246+1</f>
        <v>21</v>
      </c>
      <c r="C247" s="116" t="s">
        <v>522</v>
      </c>
      <c r="D247" s="115" t="s">
        <v>546</v>
      </c>
      <c r="E247" s="119" t="s">
        <v>210</v>
      </c>
      <c r="F247" s="118" t="s">
        <v>62</v>
      </c>
      <c r="G247" s="118" t="n">
        <v>2</v>
      </c>
      <c r="H247" s="118" t="n">
        <v>2</v>
      </c>
      <c r="I247" s="119" t="n">
        <v>624.35</v>
      </c>
      <c r="J247" s="119" t="n">
        <v>624.35</v>
      </c>
      <c r="K247" s="119" t="n">
        <v>0</v>
      </c>
      <c r="L247" s="117" t="n">
        <v>25</v>
      </c>
      <c r="M247" s="120" t="n">
        <f aca="false" ca="false" dt2D="false" dtr="false" t="normal">SUM(N247:R247)</f>
        <v>3154462.1399999997</v>
      </c>
      <c r="N247" s="120" t="n"/>
      <c r="O247" s="120" t="n"/>
      <c r="P247" s="120" t="n"/>
      <c r="Q247" s="120" t="n">
        <v>400503.26</v>
      </c>
      <c r="R247" s="120" t="n">
        <v>2753958.88</v>
      </c>
      <c r="S247" s="120" t="n"/>
      <c r="T247" s="120" t="n">
        <f aca="false" ca="false" dt2D="false" dtr="false" t="normal">$M247/($J247+$K247)</f>
        <v>5052.3939136702165</v>
      </c>
      <c r="U247" s="120" t="n">
        <f aca="false" ca="false" dt2D="false" dtr="false" t="normal">$M247/($J247+$K247)</f>
        <v>5052.3939136702165</v>
      </c>
      <c r="V247" s="118" t="n">
        <v>2026</v>
      </c>
      <c r="W247" s="120" t="n"/>
      <c r="X247" s="121" t="n">
        <f aca="false" ca="false" dt2D="false" dtr="false" t="normal">AA247-R247</f>
        <v>102816.98000000045</v>
      </c>
      <c r="Y247" s="127" t="n">
        <v>305277.4</v>
      </c>
      <c r="Z247" s="127" t="n">
        <f aca="false" ca="false" dt2D="false" dtr="false" t="normal">+(J247*12.71+K247*25.41)*12</f>
        <v>95225.86200000001</v>
      </c>
      <c r="AA247" s="127" t="n">
        <f aca="false" ca="false" dt2D="false" dtr="false" t="normal">+(J247*12.71+K247*25.41)*12*30</f>
        <v>2856775.8600000003</v>
      </c>
      <c r="AB247" s="124" t="n">
        <f aca="false" ca="true" dt2D="false" dtr="false" t="normal">SUBTOTAL(9, AC247:AQ247)</f>
        <v>3154462.14</v>
      </c>
      <c r="AC247" s="124" t="n">
        <v>2301956.91</v>
      </c>
      <c r="AD247" s="124" t="n"/>
      <c r="AE247" s="124" t="n">
        <v>666365.88</v>
      </c>
      <c r="AF247" s="124" t="n"/>
      <c r="AG247" s="124" t="n"/>
      <c r="AH247" s="124" t="n"/>
      <c r="AI247" s="124" t="n">
        <v>0</v>
      </c>
      <c r="AJ247" s="124" t="n"/>
      <c r="AK247" s="124" t="n"/>
      <c r="AL247" s="124" t="n"/>
      <c r="AM247" s="124" t="n"/>
      <c r="AN247" s="124" t="n"/>
      <c r="AO247" s="124" t="n">
        <v>94633.86</v>
      </c>
      <c r="AP247" s="124" t="n">
        <v>24000</v>
      </c>
      <c r="AQ247" s="124" t="n">
        <v>67505.49</v>
      </c>
      <c r="AR247" s="128" t="n">
        <f aca="false" ca="false" dt2D="false" dtr="false" t="normal">COUNTIF(AC247:AN247, "&gt;0")</f>
        <v>2</v>
      </c>
      <c r="AS247" s="128" t="n">
        <f aca="false" ca="false" dt2D="false" dtr="false" t="normal">COUNTIF(AO247:AQ247, "&gt;0")</f>
        <v>3</v>
      </c>
      <c r="AT247" s="128" t="n">
        <f aca="false" ca="false" dt2D="false" dtr="false" t="normal">+AR247+AS247</f>
        <v>5</v>
      </c>
      <c r="AW247" s="3" t="n"/>
      <c r="AY247" s="129" t="n"/>
    </row>
    <row customHeight="true" ht="12.75" outlineLevel="0" r="248">
      <c r="A248" s="115" t="n">
        <f aca="false" ca="false" dt2D="false" dtr="false" t="normal">+A247+1</f>
        <v>122</v>
      </c>
      <c r="B248" s="115" t="n">
        <f aca="false" ca="false" dt2D="false" dtr="false" t="normal">+B247+1</f>
        <v>22</v>
      </c>
      <c r="C248" s="116" t="s">
        <v>522</v>
      </c>
      <c r="D248" s="115" t="s">
        <v>547</v>
      </c>
      <c r="E248" s="119" t="s">
        <v>210</v>
      </c>
      <c r="F248" s="118" t="s">
        <v>62</v>
      </c>
      <c r="G248" s="118" t="n">
        <v>2</v>
      </c>
      <c r="H248" s="118" t="n">
        <v>2</v>
      </c>
      <c r="I248" s="119" t="n">
        <v>377.4</v>
      </c>
      <c r="J248" s="119" t="n">
        <v>377.4</v>
      </c>
      <c r="K248" s="119" t="n">
        <v>0</v>
      </c>
      <c r="L248" s="117" t="n">
        <v>17</v>
      </c>
      <c r="M248" s="120" t="n">
        <f aca="false" ca="false" dt2D="false" dtr="false" t="normal">SUM(N248:R248)</f>
        <v>1474503.9100000001</v>
      </c>
      <c r="N248" s="120" t="n"/>
      <c r="O248" s="120" t="n"/>
      <c r="P248" s="120" t="n"/>
      <c r="Q248" s="120" t="n">
        <v>177991.39</v>
      </c>
      <c r="R248" s="120" t="n">
        <v>1296512.52</v>
      </c>
      <c r="S248" s="120" t="n"/>
      <c r="T248" s="120" t="n">
        <f aca="false" ca="false" dt2D="false" dtr="false" t="normal">$M248/($J248+$K248)</f>
        <v>3907.005590885003</v>
      </c>
      <c r="U248" s="120" t="n">
        <f aca="false" ca="false" dt2D="false" dtr="false" t="normal">$M248/($J248+$K248)</f>
        <v>3907.005590885003</v>
      </c>
      <c r="V248" s="118" t="n">
        <v>2026</v>
      </c>
      <c r="W248" s="120" t="n"/>
      <c r="X248" s="121" t="n">
        <f aca="false" ca="false" dt2D="false" dtr="false" t="normal">AA248-R248</f>
        <v>430318.9199999999</v>
      </c>
      <c r="Y248" s="127" t="n">
        <v>120430.34</v>
      </c>
      <c r="Z248" s="127" t="n">
        <f aca="false" ca="false" dt2D="false" dtr="false" t="normal">+(J248*12.71+K248*25.41)*12</f>
        <v>57561.047999999995</v>
      </c>
      <c r="AA248" s="127" t="n">
        <f aca="false" ca="false" dt2D="false" dtr="false" t="normal">+(J248*12.71+K248*25.41)*12*30</f>
        <v>1726831.44</v>
      </c>
      <c r="AB248" s="124" t="n">
        <f aca="false" ca="true" dt2D="false" dtr="false" t="normal">SUBTOTAL(9, AC248:AQ248)</f>
        <v>1474503.91</v>
      </c>
      <c r="AC248" s="124" t="n">
        <v>1374714.41</v>
      </c>
      <c r="AD248" s="124" t="n"/>
      <c r="AE248" s="124" t="n"/>
      <c r="AF248" s="124" t="n"/>
      <c r="AG248" s="124" t="n"/>
      <c r="AH248" s="124" t="n"/>
      <c r="AI248" s="124" t="n">
        <v>0</v>
      </c>
      <c r="AJ248" s="124" t="n"/>
      <c r="AK248" s="124" t="n"/>
      <c r="AL248" s="124" t="n"/>
      <c r="AM248" s="124" t="n"/>
      <c r="AN248" s="124" t="n"/>
      <c r="AO248" s="124" t="n">
        <v>44235.12</v>
      </c>
      <c r="AP248" s="124" t="n">
        <v>24000</v>
      </c>
      <c r="AQ248" s="124" t="n">
        <v>31554.38</v>
      </c>
      <c r="AR248" s="128" t="n">
        <f aca="false" ca="false" dt2D="false" dtr="false" t="normal">COUNTIF(AC248:AN248, "&gt;0")</f>
        <v>1</v>
      </c>
      <c r="AS248" s="128" t="n">
        <f aca="false" ca="false" dt2D="false" dtr="false" t="normal">COUNTIF(AO248:AQ248, "&gt;0")</f>
        <v>3</v>
      </c>
      <c r="AT248" s="128" t="n">
        <f aca="false" ca="false" dt2D="false" dtr="false" t="normal">+AR248+AS248</f>
        <v>4</v>
      </c>
      <c r="AW248" s="3" t="n"/>
      <c r="AY248" s="129" t="n"/>
    </row>
    <row customHeight="true" ht="12.75" outlineLevel="0" r="249">
      <c r="A249" s="115" t="n">
        <f aca="false" ca="false" dt2D="false" dtr="false" t="normal">+A248+1</f>
        <v>123</v>
      </c>
      <c r="B249" s="115" t="n">
        <f aca="false" ca="false" dt2D="false" dtr="false" t="normal">+B248+1</f>
        <v>23</v>
      </c>
      <c r="C249" s="116" t="s">
        <v>522</v>
      </c>
      <c r="D249" s="115" t="s">
        <v>549</v>
      </c>
      <c r="E249" s="119" t="s">
        <v>203</v>
      </c>
      <c r="F249" s="118" t="s">
        <v>62</v>
      </c>
      <c r="G249" s="118" t="n">
        <v>2</v>
      </c>
      <c r="H249" s="118" t="n">
        <v>2</v>
      </c>
      <c r="I249" s="119" t="n">
        <v>740.46</v>
      </c>
      <c r="J249" s="119" t="n">
        <v>740.46</v>
      </c>
      <c r="K249" s="119" t="n">
        <v>0</v>
      </c>
      <c r="L249" s="117" t="n">
        <v>32</v>
      </c>
      <c r="M249" s="120" t="n">
        <f aca="false" ca="false" dt2D="false" dtr="false" t="normal">SUM(N249:R249)</f>
        <v>2892981.35</v>
      </c>
      <c r="N249" s="120" t="n"/>
      <c r="O249" s="120" t="n"/>
      <c r="P249" s="120" t="n"/>
      <c r="Q249" s="120" t="n">
        <v>202009.42</v>
      </c>
      <c r="R249" s="120" t="n">
        <v>2690971.93</v>
      </c>
      <c r="S249" s="120" t="n"/>
      <c r="T249" s="120" t="n">
        <f aca="false" ca="false" dt2D="false" dtr="false" t="normal">$M249/($J249+$K249)</f>
        <v>3907.0055776139156</v>
      </c>
      <c r="U249" s="120" t="n">
        <f aca="false" ca="false" dt2D="false" dtr="false" t="normal">$M249/($J249+$K249)</f>
        <v>3907.0055776139156</v>
      </c>
      <c r="V249" s="118" t="n">
        <v>2026</v>
      </c>
      <c r="W249" s="120" t="n"/>
      <c r="X249" s="121" t="n">
        <f aca="false" ca="false" dt2D="false" dtr="false" t="normal">AA249-R249</f>
        <v>697076.8460000004</v>
      </c>
      <c r="Y249" s="127" t="n">
        <v>89074.46</v>
      </c>
      <c r="Z249" s="127" t="n">
        <f aca="false" ca="false" dt2D="false" dtr="false" t="normal">+(J249*12.71+K249*25.41)*12</f>
        <v>112934.95920000001</v>
      </c>
      <c r="AA249" s="127" t="n">
        <f aca="false" ca="false" dt2D="false" dtr="false" t="normal">+(J249*12.71+K249*25.41)*12*30</f>
        <v>3388048.7760000005</v>
      </c>
      <c r="AB249" s="124" t="n">
        <f aca="false" ca="true" dt2D="false" dtr="false" t="normal">SUBTOTAL(9, AC249:AQ249)</f>
        <v>2892981.3499999996</v>
      </c>
      <c r="AC249" s="124" t="n">
        <v>2720282.11</v>
      </c>
      <c r="AD249" s="124" t="n"/>
      <c r="AE249" s="124" t="n"/>
      <c r="AF249" s="124" t="n"/>
      <c r="AG249" s="124" t="n"/>
      <c r="AH249" s="124" t="n"/>
      <c r="AI249" s="124" t="n">
        <v>0</v>
      </c>
      <c r="AJ249" s="124" t="n"/>
      <c r="AK249" s="124" t="n"/>
      <c r="AL249" s="124" t="n"/>
      <c r="AM249" s="124" t="n"/>
      <c r="AN249" s="124" t="n"/>
      <c r="AO249" s="124" t="n">
        <v>86789.44</v>
      </c>
      <c r="AP249" s="124" t="n">
        <v>24000</v>
      </c>
      <c r="AQ249" s="124" t="n">
        <v>61909.8</v>
      </c>
      <c r="AR249" s="128" t="n">
        <f aca="false" ca="false" dt2D="false" dtr="false" t="normal">COUNTIF(AC249:AN249, "&gt;0")</f>
        <v>1</v>
      </c>
      <c r="AS249" s="128" t="n">
        <f aca="false" ca="false" dt2D="false" dtr="false" t="normal">COUNTIF(AO249:AQ249, "&gt;0")</f>
        <v>3</v>
      </c>
      <c r="AT249" s="128" t="n">
        <f aca="false" ca="false" dt2D="false" dtr="false" t="normal">+AR249+AS249</f>
        <v>4</v>
      </c>
      <c r="AW249" s="3" t="n"/>
      <c r="AY249" s="129" t="n"/>
    </row>
    <row customHeight="true" ht="12.75" outlineLevel="0" r="250">
      <c r="A250" s="115" t="n">
        <f aca="false" ca="false" dt2D="false" dtr="false" t="normal">+A249+1</f>
        <v>124</v>
      </c>
      <c r="B250" s="115" t="n">
        <f aca="false" ca="false" dt2D="false" dtr="false" t="normal">+B249+1</f>
        <v>24</v>
      </c>
      <c r="C250" s="116" t="s">
        <v>522</v>
      </c>
      <c r="D250" s="115" t="s">
        <v>550</v>
      </c>
      <c r="E250" s="119" t="s">
        <v>258</v>
      </c>
      <c r="F250" s="118" t="s">
        <v>62</v>
      </c>
      <c r="G250" s="118" t="n">
        <v>4</v>
      </c>
      <c r="H250" s="118" t="n">
        <v>2</v>
      </c>
      <c r="I250" s="119" t="n">
        <v>1244.71</v>
      </c>
      <c r="J250" s="119" t="n">
        <v>1244.71</v>
      </c>
      <c r="K250" s="119" t="n">
        <v>0</v>
      </c>
      <c r="L250" s="117" t="n">
        <v>39</v>
      </c>
      <c r="M250" s="120" t="n">
        <f aca="false" ca="false" dt2D="false" dtr="false" t="normal">SUM(N250:R250)</f>
        <v>3814793.32</v>
      </c>
      <c r="N250" s="120" t="n"/>
      <c r="O250" s="120" t="n"/>
      <c r="P250" s="120" t="n"/>
      <c r="Q250" s="120" t="n">
        <v>189843.17</v>
      </c>
      <c r="R250" s="120" t="n">
        <v>3624950.15</v>
      </c>
      <c r="S250" s="120" t="n"/>
      <c r="T250" s="120" t="n">
        <f aca="false" ca="false" dt2D="false" dtr="false" t="normal">$M250/($J250+$K250)</f>
        <v>3064.804910380731</v>
      </c>
      <c r="U250" s="120" t="n">
        <f aca="false" ca="false" dt2D="false" dtr="false" t="normal">$M250/($J250+$K250)</f>
        <v>3064.804910380731</v>
      </c>
      <c r="V250" s="118" t="n">
        <v>2026</v>
      </c>
      <c r="W250" s="120" t="n"/>
      <c r="X250" s="121" t="n">
        <f aca="false" ca="false" dt2D="false" dtr="false" t="normal">AA250-R250</f>
        <v>2050773.0160000012</v>
      </c>
      <c r="Y250" s="127" t="n">
        <v>0</v>
      </c>
      <c r="Z250" s="127" t="n">
        <f aca="false" ca="false" dt2D="false" dtr="false" t="normal">+(J250*12.71+K250*25.41)*12</f>
        <v>189843.16920000003</v>
      </c>
      <c r="AA250" s="127" t="n">
        <f aca="false" ca="false" dt2D="false" dtr="false" t="normal">+(J250*12.71+K250*25.41)*12*30-'[5]Лист1'!$AQ$31</f>
        <v>5675723.166000001</v>
      </c>
      <c r="AB250" s="124" t="n">
        <f aca="false" ca="true" dt2D="false" dtr="false" t="normal">SUBTOTAL(9, AC250:AQ250)</f>
        <v>3814793.32</v>
      </c>
      <c r="AC250" s="124" t="n">
        <v>3594712.94</v>
      </c>
      <c r="AD250" s="124" t="n"/>
      <c r="AE250" s="124" t="n"/>
      <c r="AF250" s="124" t="n"/>
      <c r="AG250" s="124" t="n"/>
      <c r="AH250" s="124" t="n"/>
      <c r="AI250" s="124" t="n">
        <v>0</v>
      </c>
      <c r="AJ250" s="124" t="n"/>
      <c r="AK250" s="124" t="n"/>
      <c r="AL250" s="124" t="n"/>
      <c r="AM250" s="124" t="n"/>
      <c r="AN250" s="124" t="n"/>
      <c r="AO250" s="124" t="n">
        <v>114443.8</v>
      </c>
      <c r="AP250" s="124" t="n">
        <v>24000</v>
      </c>
      <c r="AQ250" s="124" t="n">
        <v>81636.58</v>
      </c>
      <c r="AR250" s="128" t="n">
        <f aca="false" ca="false" dt2D="false" dtr="false" t="normal">COUNTIF(AC250:AN250, "&gt;0")</f>
        <v>1</v>
      </c>
      <c r="AS250" s="128" t="n">
        <f aca="false" ca="false" dt2D="false" dtr="false" t="normal">COUNTIF(AO250:AQ250, "&gt;0")</f>
        <v>3</v>
      </c>
      <c r="AT250" s="128" t="n">
        <f aca="false" ca="false" dt2D="false" dtr="false" t="normal">+AR250+AS250</f>
        <v>4</v>
      </c>
      <c r="AW250" s="3" t="n"/>
      <c r="AY250" s="129" t="n"/>
    </row>
    <row customHeight="true" ht="12.75" outlineLevel="0" r="251">
      <c r="A251" s="115" t="n">
        <f aca="false" ca="false" dt2D="false" dtr="false" t="normal">+A250+1</f>
        <v>125</v>
      </c>
      <c r="B251" s="115" t="n">
        <f aca="false" ca="false" dt2D="false" dtr="false" t="normal">+B250+1</f>
        <v>25</v>
      </c>
      <c r="C251" s="116" t="s">
        <v>522</v>
      </c>
      <c r="D251" s="115" t="s">
        <v>552</v>
      </c>
      <c r="E251" s="119" t="s">
        <v>258</v>
      </c>
      <c r="F251" s="118" t="s">
        <v>62</v>
      </c>
      <c r="G251" s="118" t="n">
        <v>3</v>
      </c>
      <c r="H251" s="118" t="n">
        <v>4</v>
      </c>
      <c r="I251" s="119" t="n">
        <v>1366.1</v>
      </c>
      <c r="J251" s="119" t="n">
        <v>1214.1</v>
      </c>
      <c r="K251" s="119" t="n">
        <v>152</v>
      </c>
      <c r="L251" s="117" t="n">
        <v>51</v>
      </c>
      <c r="M251" s="120" t="n">
        <f aca="false" ca="false" dt2D="false" dtr="false" t="normal">SUM(N251:R251)</f>
        <v>6902075.33</v>
      </c>
      <c r="N251" s="120" t="n"/>
      <c r="O251" s="120" t="n"/>
      <c r="P251" s="120" t="n"/>
      <c r="Q251" s="120" t="n">
        <v>854294.86</v>
      </c>
      <c r="R251" s="120" t="n">
        <v>6047780.47</v>
      </c>
      <c r="S251" s="120" t="n"/>
      <c r="T251" s="120" t="n">
        <f aca="false" ca="false" dt2D="false" dtr="false" t="normal">$M251/($J251+$K251)</f>
        <v>5052.393916989972</v>
      </c>
      <c r="U251" s="120" t="n">
        <f aca="false" ca="false" dt2D="false" dtr="false" t="normal">$M251/($J251+$K251)</f>
        <v>5052.393916989972</v>
      </c>
      <c r="V251" s="118" t="n">
        <v>2026</v>
      </c>
      <c r="W251" s="120" t="n"/>
      <c r="X251" s="121" t="n">
        <f aca="false" ca="false" dt2D="false" dtr="false" t="normal">AA251-R251</f>
        <v>897890.6899999995</v>
      </c>
      <c r="Y251" s="127" t="n">
        <v>622772.49</v>
      </c>
      <c r="Z251" s="127" t="n">
        <f aca="false" ca="false" dt2D="false" dtr="false" t="normal">+(J251*12.71+K251*25.41)*12</f>
        <v>231522.37199999997</v>
      </c>
      <c r="AA251" s="127" t="n">
        <f aca="false" ca="false" dt2D="false" dtr="false" t="normal">+(J251*12.71+K251*25.41)*12*30</f>
        <v>6945671.159999999</v>
      </c>
      <c r="AB251" s="124" t="n">
        <f aca="false" ca="true" dt2D="false" dtr="false" t="normal">SUBTOTAL(9, AC251:AQ251)</f>
        <v>6902075.33</v>
      </c>
      <c r="AC251" s="124" t="n">
        <v>5051020</v>
      </c>
      <c r="AD251" s="124" t="n"/>
      <c r="AE251" s="124" t="n">
        <v>1472288.66</v>
      </c>
      <c r="AF251" s="124" t="n"/>
      <c r="AG251" s="124" t="n"/>
      <c r="AH251" s="124" t="n"/>
      <c r="AI251" s="124" t="n">
        <v>0</v>
      </c>
      <c r="AJ251" s="124" t="n"/>
      <c r="AK251" s="124" t="n"/>
      <c r="AL251" s="124" t="n"/>
      <c r="AM251" s="124" t="n"/>
      <c r="AN251" s="124" t="n"/>
      <c r="AO251" s="124" t="n">
        <v>207062.26</v>
      </c>
      <c r="AP251" s="124" t="n">
        <v>24000</v>
      </c>
      <c r="AQ251" s="124" t="n">
        <v>147704.41</v>
      </c>
      <c r="AR251" s="128" t="n">
        <f aca="false" ca="false" dt2D="false" dtr="false" t="normal">COUNTIF(AC251:AN251, "&gt;0")</f>
        <v>2</v>
      </c>
      <c r="AS251" s="128" t="n">
        <f aca="false" ca="false" dt2D="false" dtr="false" t="normal">COUNTIF(AO251:AQ251, "&gt;0")</f>
        <v>3</v>
      </c>
      <c r="AT251" s="128" t="n">
        <f aca="false" ca="false" dt2D="false" dtr="false" t="normal">+AR251+AS251</f>
        <v>5</v>
      </c>
      <c r="AW251" s="3" t="n"/>
      <c r="AY251" s="129" t="n"/>
    </row>
    <row customHeight="true" ht="12.75" outlineLevel="0" r="252">
      <c r="A252" s="115" t="n">
        <f aca="false" ca="false" dt2D="false" dtr="false" t="normal">+A251+1</f>
        <v>126</v>
      </c>
      <c r="B252" s="115" t="n">
        <f aca="false" ca="false" dt2D="false" dtr="false" t="normal">+B251+1</f>
        <v>26</v>
      </c>
      <c r="C252" s="116" t="s">
        <v>522</v>
      </c>
      <c r="D252" s="115" t="s">
        <v>553</v>
      </c>
      <c r="E252" s="117" t="s">
        <v>221</v>
      </c>
      <c r="F252" s="118" t="s">
        <v>62</v>
      </c>
      <c r="G252" s="118" t="n">
        <v>3</v>
      </c>
      <c r="H252" s="118" t="n">
        <v>2</v>
      </c>
      <c r="I252" s="119" t="n">
        <v>566.29</v>
      </c>
      <c r="J252" s="119" t="n">
        <v>566.29</v>
      </c>
      <c r="K252" s="119" t="n">
        <v>0</v>
      </c>
      <c r="L252" s="117" t="n">
        <v>16</v>
      </c>
      <c r="M252" s="120" t="n">
        <f aca="false" ca="false" dt2D="false" dtr="false" t="normal">SUM(N252:S252)</f>
        <v>2649695.1399999997</v>
      </c>
      <c r="N252" s="120" t="n"/>
      <c r="O252" s="120" t="n"/>
      <c r="P252" s="120" t="n"/>
      <c r="Q252" s="120" t="n">
        <v>178318.49</v>
      </c>
      <c r="R252" s="120" t="n">
        <v>2471376.65</v>
      </c>
      <c r="S252" s="120" t="n"/>
      <c r="T252" s="120" t="n">
        <f aca="false" ca="false" dt2D="false" dtr="false" t="normal">$M252/($J252+$K252)</f>
        <v>4679.042787264476</v>
      </c>
      <c r="U252" s="120" t="n">
        <f aca="false" ca="false" dt2D="false" dtr="false" t="normal">$M252/($J252+$K252)</f>
        <v>4679.042787264476</v>
      </c>
      <c r="V252" s="118" t="n">
        <v>2026</v>
      </c>
      <c r="W252" s="120" t="n"/>
      <c r="X252" s="121" t="n">
        <f aca="false" ca="false" dt2D="false" dtr="false" t="normal">AA252-R252</f>
        <v>119739.87399999984</v>
      </c>
      <c r="Y252" s="127" t="n">
        <v>91947.94</v>
      </c>
      <c r="Z252" s="127" t="n">
        <f aca="false" ca="false" dt2D="false" dtr="false" t="normal">+(J252*12.71+K252*25.41)*12</f>
        <v>86370.5508</v>
      </c>
      <c r="AA252" s="127" t="n">
        <f aca="false" ca="false" dt2D="false" dtr="false" t="normal">+(J252*12.71+K252*25.41)*12*30</f>
        <v>2591116.5239999997</v>
      </c>
      <c r="AB252" s="124" t="n">
        <f aca="false" ca="true" dt2D="false" dtr="false" t="normal">SUBTOTAL(9, AC252:AQ252)</f>
        <v>2649695.14</v>
      </c>
      <c r="AC252" s="132" t="n">
        <v>2019914.82</v>
      </c>
      <c r="AD252" s="124" t="n"/>
      <c r="AE252" s="132" t="n">
        <v>569524.16</v>
      </c>
      <c r="AF252" s="124" t="n"/>
      <c r="AG252" s="124" t="n"/>
      <c r="AH252" s="124" t="n"/>
      <c r="AI252" s="124" t="n"/>
      <c r="AJ252" s="124" t="n"/>
      <c r="AK252" s="124" t="n"/>
      <c r="AL252" s="124" t="n"/>
      <c r="AM252" s="124" t="n"/>
      <c r="AN252" s="124" t="n"/>
      <c r="AO252" s="124" t="n">
        <v>36256.16</v>
      </c>
      <c r="AP252" s="124" t="n">
        <v>24000</v>
      </c>
      <c r="AQ252" s="124" t="n"/>
      <c r="AR252" s="128" t="n">
        <f aca="false" ca="false" dt2D="false" dtr="false" t="normal">COUNTIF(AC252:AN252, "&gt;0")</f>
        <v>2</v>
      </c>
      <c r="AS252" s="128" t="n">
        <f aca="false" ca="false" dt2D="false" dtr="false" t="normal">COUNTIF(AO252:AQ252, "&gt;0")</f>
        <v>2</v>
      </c>
      <c r="AT252" s="128" t="n">
        <f aca="false" ca="false" dt2D="false" dtr="false" t="normal">+AR252+AS252</f>
        <v>4</v>
      </c>
      <c r="AZ252" s="66" t="n"/>
    </row>
    <row customHeight="true" ht="12.75" outlineLevel="0" r="253">
      <c r="A253" s="115" t="n">
        <f aca="false" ca="false" dt2D="false" dtr="false" t="normal">+A252+1</f>
        <v>127</v>
      </c>
      <c r="B253" s="115" t="n">
        <f aca="false" ca="false" dt2D="false" dtr="false" t="normal">+B252+1</f>
        <v>27</v>
      </c>
      <c r="C253" s="116" t="s">
        <v>522</v>
      </c>
      <c r="D253" s="115" t="s">
        <v>554</v>
      </c>
      <c r="E253" s="119" t="s">
        <v>87</v>
      </c>
      <c r="F253" s="118" t="s">
        <v>62</v>
      </c>
      <c r="G253" s="118" t="n">
        <v>4</v>
      </c>
      <c r="H253" s="118" t="n">
        <v>2</v>
      </c>
      <c r="I253" s="119" t="n">
        <v>1407.29</v>
      </c>
      <c r="J253" s="119" t="n">
        <v>1407.29</v>
      </c>
      <c r="K253" s="119" t="n">
        <v>0</v>
      </c>
      <c r="L253" s="117" t="n">
        <v>55</v>
      </c>
      <c r="M253" s="120" t="n">
        <f aca="false" ca="false" dt2D="false" dtr="false" t="normal">SUM(N253:R253)</f>
        <v>6221453.05</v>
      </c>
      <c r="N253" s="120" t="n"/>
      <c r="O253" s="120" t="n"/>
      <c r="P253" s="120" t="n"/>
      <c r="Q253" s="120" t="n">
        <v>838636.58</v>
      </c>
      <c r="R253" s="120" t="n">
        <v>5382816.47</v>
      </c>
      <c r="S253" s="120" t="n"/>
      <c r="T253" s="120" t="n">
        <f aca="false" ca="false" dt2D="false" dtr="false" t="normal">$M253/($J253+$K253)</f>
        <v>4420.874908512104</v>
      </c>
      <c r="U253" s="120" t="n">
        <f aca="false" ca="false" dt2D="false" dtr="false" t="normal">$M253/($J253+$K253)</f>
        <v>4420.874908512104</v>
      </c>
      <c r="V253" s="118" t="n">
        <v>2026</v>
      </c>
      <c r="W253" s="120" t="n"/>
      <c r="X253" s="121" t="n">
        <f aca="false" ca="false" dt2D="false" dtr="false" t="normal">AA253-R253</f>
        <v>1056379.654000001</v>
      </c>
      <c r="Y253" s="127" t="n">
        <v>623996.71</v>
      </c>
      <c r="Z253" s="127" t="n">
        <f aca="false" ca="false" dt2D="false" dtr="false" t="normal">+(J253*12.71+K253*25.41)*12</f>
        <v>214639.87080000003</v>
      </c>
      <c r="AA253" s="127" t="n">
        <f aca="false" ca="false" dt2D="false" dtr="false" t="normal">+(J253*12.71+K253*25.41)*12*30</f>
        <v>6439196.124000001</v>
      </c>
      <c r="AB253" s="124" t="n">
        <f aca="false" ca="true" dt2D="false" dtr="false" t="normal">SUBTOTAL(9, AC253:AQ253)</f>
        <v>6221453.049999999</v>
      </c>
      <c r="AC253" s="124" t="n">
        <v>4079377.53</v>
      </c>
      <c r="AD253" s="124" t="n"/>
      <c r="AE253" s="124" t="n">
        <v>1798292.83</v>
      </c>
      <c r="AF253" s="124" t="n"/>
      <c r="AG253" s="124" t="n"/>
      <c r="AH253" s="124" t="n"/>
      <c r="AI253" s="124" t="n">
        <v>0</v>
      </c>
      <c r="AJ253" s="124" t="n"/>
      <c r="AK253" s="124" t="n"/>
      <c r="AL253" s="124" t="n"/>
      <c r="AM253" s="124" t="n"/>
      <c r="AN253" s="124" t="n"/>
      <c r="AO253" s="124" t="n">
        <v>186643.59</v>
      </c>
      <c r="AP253" s="124" t="n">
        <v>24000</v>
      </c>
      <c r="AQ253" s="124" t="n">
        <v>133139.1</v>
      </c>
      <c r="AR253" s="128" t="n">
        <f aca="false" ca="false" dt2D="false" dtr="false" t="normal">COUNTIF(AC253:AN253, "&gt;0")</f>
        <v>2</v>
      </c>
      <c r="AS253" s="128" t="n">
        <f aca="false" ca="false" dt2D="false" dtr="false" t="normal">COUNTIF(AO253:AQ253, "&gt;0")</f>
        <v>3</v>
      </c>
      <c r="AT253" s="128" t="n">
        <f aca="false" ca="false" dt2D="false" dtr="false" t="normal">+AR253+AS253</f>
        <v>5</v>
      </c>
      <c r="AW253" s="3" t="n"/>
      <c r="AY253" s="129" t="n"/>
    </row>
    <row customHeight="true" ht="12.75" outlineLevel="0" r="254">
      <c r="A254" s="115" t="n">
        <f aca="false" ca="false" dt2D="false" dtr="false" t="normal">+A253+1</f>
        <v>128</v>
      </c>
      <c r="B254" s="115" t="n">
        <f aca="false" ca="false" dt2D="false" dtr="false" t="normal">+B253+1</f>
        <v>28</v>
      </c>
      <c r="C254" s="116" t="s">
        <v>522</v>
      </c>
      <c r="D254" s="115" t="s">
        <v>556</v>
      </c>
      <c r="E254" s="119" t="s">
        <v>210</v>
      </c>
      <c r="F254" s="118" t="s">
        <v>62</v>
      </c>
      <c r="G254" s="118" t="n">
        <v>2</v>
      </c>
      <c r="H254" s="118" t="n">
        <v>2</v>
      </c>
      <c r="I254" s="119" t="n">
        <v>608.58</v>
      </c>
      <c r="J254" s="119" t="n">
        <v>608.58</v>
      </c>
      <c r="K254" s="119" t="n">
        <v>0</v>
      </c>
      <c r="L254" s="117" t="n">
        <v>32</v>
      </c>
      <c r="M254" s="120" t="n">
        <f aca="false" ca="false" dt2D="false" dtr="false" t="normal">SUM(N254:R254)</f>
        <v>2992501.27</v>
      </c>
      <c r="N254" s="120" t="n"/>
      <c r="O254" s="120" t="n"/>
      <c r="P254" s="120" t="n"/>
      <c r="Q254" s="120" t="n">
        <v>247476.5</v>
      </c>
      <c r="R254" s="120" t="n">
        <v>2745024.77</v>
      </c>
      <c r="S254" s="120" t="n"/>
      <c r="T254" s="120" t="n">
        <f aca="false" ca="false" dt2D="false" dtr="false" t="normal">$M254/($J254+$K254)</f>
        <v>4917.18635183542</v>
      </c>
      <c r="U254" s="120" t="n">
        <f aca="false" ca="false" dt2D="false" dtr="false" t="normal">$M254/($J254+$K254)</f>
        <v>4917.18635183542</v>
      </c>
      <c r="V254" s="118" t="n">
        <v>2026</v>
      </c>
      <c r="W254" s="120" t="n"/>
      <c r="X254" s="121" t="n">
        <f aca="false" ca="false" dt2D="false" dtr="false" t="normal">AA254-R254</f>
        <v>39593.87800000049</v>
      </c>
      <c r="Y254" s="127" t="n">
        <v>154655.88</v>
      </c>
      <c r="Z254" s="127" t="n">
        <f aca="false" ca="false" dt2D="false" dtr="false" t="normal">+(J254*12.71+K254*25.41)*12</f>
        <v>92820.62160000001</v>
      </c>
      <c r="AA254" s="127" t="n">
        <f aca="false" ca="false" dt2D="false" dtr="false" t="normal">+(J254*12.71+K254*25.41)*12*30</f>
        <v>2784618.6480000005</v>
      </c>
      <c r="AB254" s="124" t="n">
        <f aca="false" ca="true" dt2D="false" dtr="false" t="normal">SUBTOTAL(9, AC254:AQ254)</f>
        <v>2992501.27</v>
      </c>
      <c r="AC254" s="124" t="n">
        <v>2243510.37</v>
      </c>
      <c r="AD254" s="124" t="n"/>
      <c r="AE254" s="124" t="n"/>
      <c r="AF254" s="124" t="n">
        <v>571176.33</v>
      </c>
      <c r="AG254" s="124" t="n"/>
      <c r="AH254" s="124" t="n"/>
      <c r="AI254" s="124" t="n">
        <v>0</v>
      </c>
      <c r="AJ254" s="124" t="n"/>
      <c r="AK254" s="124" t="n"/>
      <c r="AL254" s="124" t="n"/>
      <c r="AM254" s="124" t="n"/>
      <c r="AN254" s="124" t="n"/>
      <c r="AO254" s="124" t="n">
        <v>89775.04</v>
      </c>
      <c r="AP254" s="124" t="n">
        <v>24000</v>
      </c>
      <c r="AQ254" s="124" t="n">
        <v>64039.53</v>
      </c>
      <c r="AR254" s="128" t="n">
        <f aca="false" ca="false" dt2D="false" dtr="false" t="normal">COUNTIF(AC254:AN254, "&gt;0")</f>
        <v>2</v>
      </c>
      <c r="AS254" s="128" t="n">
        <f aca="false" ca="false" dt2D="false" dtr="false" t="normal">COUNTIF(AO254:AQ254, "&gt;0")</f>
        <v>3</v>
      </c>
      <c r="AT254" s="128" t="n">
        <f aca="false" ca="false" dt2D="false" dtr="false" t="normal">+AR254+AS254</f>
        <v>5</v>
      </c>
      <c r="AW254" s="3" t="n"/>
      <c r="AY254" s="129" t="n"/>
    </row>
    <row customHeight="true" ht="12.75" outlineLevel="0" r="255">
      <c r="A255" s="115" t="n">
        <f aca="false" ca="false" dt2D="false" dtr="false" t="normal">+A254+1</f>
        <v>129</v>
      </c>
      <c r="B255" s="115" t="n">
        <f aca="false" ca="false" dt2D="false" dtr="false" t="normal">+B254+1</f>
        <v>29</v>
      </c>
      <c r="C255" s="116" t="s">
        <v>522</v>
      </c>
      <c r="D255" s="115" t="s">
        <v>557</v>
      </c>
      <c r="E255" s="119" t="s">
        <v>87</v>
      </c>
      <c r="F255" s="118" t="s">
        <v>62</v>
      </c>
      <c r="G255" s="118" t="n">
        <v>2</v>
      </c>
      <c r="H255" s="118" t="n">
        <v>2</v>
      </c>
      <c r="I255" s="119" t="n">
        <v>728.04</v>
      </c>
      <c r="J255" s="119" t="n">
        <v>728.04</v>
      </c>
      <c r="K255" s="119" t="n">
        <v>0</v>
      </c>
      <c r="L255" s="117" t="n">
        <v>31</v>
      </c>
      <c r="M255" s="120" t="n">
        <f aca="false" ca="false" dt2D="false" dtr="false" t="normal">SUM(N255:R255)</f>
        <v>2844456.3499999996</v>
      </c>
      <c r="N255" s="120" t="n"/>
      <c r="O255" s="120" t="n"/>
      <c r="P255" s="120" t="n"/>
      <c r="Q255" s="120" t="n">
        <v>538350.82</v>
      </c>
      <c r="R255" s="120" t="n">
        <v>2306105.53</v>
      </c>
      <c r="S255" s="120" t="n"/>
      <c r="T255" s="120" t="n">
        <f aca="false" ca="false" dt2D="false" dtr="false" t="normal">$M255/($J255+$K255)</f>
        <v>3907.005590352178</v>
      </c>
      <c r="U255" s="120" t="n">
        <f aca="false" ca="false" dt2D="false" dtr="false" t="normal">$M255/($J255+$K255)</f>
        <v>3907.005590352178</v>
      </c>
      <c r="V255" s="118" t="n">
        <v>2026</v>
      </c>
      <c r="W255" s="120" t="n"/>
      <c r="X255" s="121" t="n">
        <f aca="false" ca="false" dt2D="false" dtr="false" t="normal">AA255-R255</f>
        <v>1025114.2940000002</v>
      </c>
      <c r="Y255" s="127" t="n">
        <v>427310.16</v>
      </c>
      <c r="Z255" s="127" t="n">
        <f aca="false" ca="false" dt2D="false" dtr="false" t="normal">+(J255*12.71+K255*25.41)*12</f>
        <v>111040.6608</v>
      </c>
      <c r="AA255" s="127" t="n">
        <f aca="false" ca="false" dt2D="false" dtr="false" t="normal">+(J255*12.71+K255*25.41)*12*30</f>
        <v>3331219.824</v>
      </c>
      <c r="AB255" s="124" t="n">
        <f aca="false" ca="true" dt2D="false" dtr="false" t="normal">SUBTOTAL(9, AC255:AQ255)</f>
        <v>2844456.35</v>
      </c>
      <c r="AC255" s="124" t="n">
        <v>2674251.29</v>
      </c>
      <c r="AD255" s="124" t="n"/>
      <c r="AE255" s="124" t="n"/>
      <c r="AF255" s="124" t="n"/>
      <c r="AG255" s="124" t="n"/>
      <c r="AH255" s="124" t="n"/>
      <c r="AI255" s="124" t="n">
        <v>0</v>
      </c>
      <c r="AJ255" s="124" t="n"/>
      <c r="AK255" s="124" t="n"/>
      <c r="AL255" s="124" t="n"/>
      <c r="AM255" s="124" t="n"/>
      <c r="AN255" s="124" t="n"/>
      <c r="AO255" s="124" t="n">
        <v>85333.69</v>
      </c>
      <c r="AP255" s="124" t="n">
        <v>24000</v>
      </c>
      <c r="AQ255" s="124" t="n">
        <v>60871.37</v>
      </c>
      <c r="AR255" s="128" t="n">
        <f aca="false" ca="false" dt2D="false" dtr="false" t="normal">COUNTIF(AC255:AN255, "&gt;0")</f>
        <v>1</v>
      </c>
      <c r="AS255" s="128" t="n">
        <f aca="false" ca="false" dt2D="false" dtr="false" t="normal">COUNTIF(AO255:AQ255, "&gt;0")</f>
        <v>3</v>
      </c>
      <c r="AT255" s="128" t="n">
        <f aca="false" ca="false" dt2D="false" dtr="false" t="normal">+AR255+AS255</f>
        <v>4</v>
      </c>
      <c r="AW255" s="3" t="n"/>
      <c r="AY255" s="129" t="n"/>
    </row>
    <row customHeight="true" ht="12.75" outlineLevel="0" r="256">
      <c r="A256" s="115" t="n">
        <f aca="false" ca="false" dt2D="false" dtr="false" t="normal">+A255+1</f>
        <v>130</v>
      </c>
      <c r="B256" s="115" t="n">
        <f aca="false" ca="false" dt2D="false" dtr="false" t="normal">+B255+1</f>
        <v>30</v>
      </c>
      <c r="C256" s="116" t="s">
        <v>522</v>
      </c>
      <c r="D256" s="115" t="s">
        <v>558</v>
      </c>
      <c r="E256" s="119" t="s">
        <v>149</v>
      </c>
      <c r="F256" s="118" t="s">
        <v>62</v>
      </c>
      <c r="G256" s="118" t="n">
        <v>2</v>
      </c>
      <c r="H256" s="118" t="n">
        <v>2</v>
      </c>
      <c r="I256" s="119" t="n">
        <v>722.01</v>
      </c>
      <c r="J256" s="119" t="n">
        <v>722.01</v>
      </c>
      <c r="K256" s="119" t="n">
        <v>0</v>
      </c>
      <c r="L256" s="117" t="n">
        <v>32</v>
      </c>
      <c r="M256" s="120" t="n">
        <f aca="false" ca="false" dt2D="false" dtr="false" t="normal">SUM(N256:R256)</f>
        <v>2820897.1</v>
      </c>
      <c r="N256" s="120" t="n"/>
      <c r="O256" s="120" t="n"/>
      <c r="P256" s="120" t="n"/>
      <c r="Q256" s="120" t="n">
        <v>460319.33</v>
      </c>
      <c r="R256" s="120" t="n">
        <v>2360577.77</v>
      </c>
      <c r="S256" s="120" t="n"/>
      <c r="T256" s="120" t="n">
        <f aca="false" ca="false" dt2D="false" dtr="false" t="normal">$M256/($J256+$K256)</f>
        <v>3907.0055816401436</v>
      </c>
      <c r="U256" s="120" t="n">
        <f aca="false" ca="false" dt2D="false" dtr="false" t="normal">$M256/($J256+$K256)</f>
        <v>3907.0055816401436</v>
      </c>
      <c r="V256" s="118" t="n">
        <v>2026</v>
      </c>
      <c r="W256" s="120" t="n"/>
      <c r="X256" s="121" t="n">
        <f aca="false" ca="false" dt2D="false" dtr="false" t="normal">AA256-R256</f>
        <v>943051.1860000002</v>
      </c>
      <c r="Y256" s="127" t="n">
        <v>350198.36</v>
      </c>
      <c r="Z256" s="127" t="n">
        <f aca="false" ca="false" dt2D="false" dtr="false" t="normal">+(J256*12.71+K256*25.41)*12</f>
        <v>110120.9652</v>
      </c>
      <c r="AA256" s="127" t="n">
        <f aca="false" ca="false" dt2D="false" dtr="false" t="normal">+(J256*12.71+K256*25.41)*12*30</f>
        <v>3303628.9560000002</v>
      </c>
      <c r="AB256" s="124" t="n">
        <f aca="false" ca="true" dt2D="false" dtr="false" t="normal">SUBTOTAL(9, AC256:AQ256)</f>
        <v>2820897.1000000006</v>
      </c>
      <c r="AC256" s="124" t="n">
        <v>2651902.99</v>
      </c>
      <c r="AD256" s="124" t="n"/>
      <c r="AE256" s="124" t="n"/>
      <c r="AF256" s="124" t="n"/>
      <c r="AG256" s="124" t="n"/>
      <c r="AH256" s="124" t="n"/>
      <c r="AI256" s="124" t="n">
        <v>0</v>
      </c>
      <c r="AJ256" s="124" t="n"/>
      <c r="AK256" s="124" t="n"/>
      <c r="AL256" s="124" t="n"/>
      <c r="AM256" s="124" t="n"/>
      <c r="AN256" s="124" t="n"/>
      <c r="AO256" s="124" t="n">
        <v>84626.91</v>
      </c>
      <c r="AP256" s="124" t="n">
        <v>24000</v>
      </c>
      <c r="AQ256" s="124" t="n">
        <v>60367.2</v>
      </c>
      <c r="AR256" s="128" t="n">
        <f aca="false" ca="false" dt2D="false" dtr="false" t="normal">COUNTIF(AC256:AN256, "&gt;0")</f>
        <v>1</v>
      </c>
      <c r="AS256" s="128" t="n">
        <f aca="false" ca="false" dt2D="false" dtr="false" t="normal">COUNTIF(AO256:AQ256, "&gt;0")</f>
        <v>3</v>
      </c>
      <c r="AT256" s="128" t="n">
        <f aca="false" ca="false" dt2D="false" dtr="false" t="normal">+AR256+AS256</f>
        <v>4</v>
      </c>
      <c r="AW256" s="3" t="n"/>
      <c r="AY256" s="129" t="n"/>
    </row>
    <row customHeight="true" ht="12.75" outlineLevel="0" r="257">
      <c r="A257" s="115" t="n">
        <f aca="false" ca="false" dt2D="false" dtr="false" t="normal">+A256+1</f>
        <v>131</v>
      </c>
      <c r="B257" s="115" t="n">
        <f aca="false" ca="false" dt2D="false" dtr="false" t="normal">+B256+1</f>
        <v>31</v>
      </c>
      <c r="C257" s="116" t="s">
        <v>559</v>
      </c>
      <c r="D257" s="115" t="s">
        <v>560</v>
      </c>
      <c r="E257" s="119" t="s">
        <v>320</v>
      </c>
      <c r="F257" s="118" t="s">
        <v>62</v>
      </c>
      <c r="G257" s="118" t="n">
        <v>2</v>
      </c>
      <c r="H257" s="118" t="n">
        <v>3</v>
      </c>
      <c r="I257" s="119" t="n">
        <v>916.31</v>
      </c>
      <c r="J257" s="119" t="n">
        <v>870.3</v>
      </c>
      <c r="K257" s="119" t="n">
        <v>46.01</v>
      </c>
      <c r="L257" s="117" t="n">
        <v>43</v>
      </c>
      <c r="M257" s="120" t="n">
        <f aca="false" ca="false" dt2D="false" dtr="false" t="normal">SUM(N257:R257)</f>
        <v>4629559.07</v>
      </c>
      <c r="N257" s="120" t="n"/>
      <c r="O257" s="120" t="n"/>
      <c r="P257" s="120" t="n"/>
      <c r="Q257" s="120" t="n">
        <v>738403.17</v>
      </c>
      <c r="R257" s="120" t="n">
        <v>3891155.9</v>
      </c>
      <c r="S257" s="120" t="n"/>
      <c r="T257" s="120" t="n">
        <f aca="false" ca="false" dt2D="false" dtr="false" t="normal">$M257/($J257+$K257)</f>
        <v>5052.393916905851</v>
      </c>
      <c r="U257" s="120" t="n">
        <f aca="false" ca="false" dt2D="false" dtr="false" t="normal">$M257/($J257+$K257)</f>
        <v>5052.393916905851</v>
      </c>
      <c r="V257" s="118" t="n">
        <v>2026</v>
      </c>
      <c r="W257" s="120" t="n"/>
      <c r="X257" s="121" t="n">
        <f aca="false" ca="false" dt2D="false" dtr="false" t="normal">AA257-R257</f>
        <v>511869.8560000011</v>
      </c>
      <c r="Y257" s="127" t="n">
        <v>591635.64</v>
      </c>
      <c r="Z257" s="127" t="n">
        <f aca="false" ca="false" dt2D="false" dtr="false" t="normal">+(J257*12.71+K257*25.41)*12</f>
        <v>146767.52520000003</v>
      </c>
      <c r="AA257" s="127" t="n">
        <f aca="false" ca="false" dt2D="false" dtr="false" t="normal">+(J257*12.71+K257*25.41)*12*30</f>
        <v>4403025.756000001</v>
      </c>
      <c r="AB257" s="124" t="n">
        <f aca="false" ca="true" dt2D="false" dtr="false" t="normal">SUBTOTAL(9, AC257:AQ257)</f>
        <v>4629559.069999999</v>
      </c>
      <c r="AC257" s="124" t="n">
        <v>3384014.83</v>
      </c>
      <c r="AD257" s="124" t="n"/>
      <c r="AE257" s="124" t="n">
        <v>983584.91</v>
      </c>
      <c r="AF257" s="124" t="n"/>
      <c r="AG257" s="124" t="n"/>
      <c r="AH257" s="124" t="n"/>
      <c r="AI257" s="124" t="n">
        <v>0</v>
      </c>
      <c r="AJ257" s="124" t="n"/>
      <c r="AK257" s="124" t="n"/>
      <c r="AL257" s="124" t="n"/>
      <c r="AM257" s="124" t="n"/>
      <c r="AN257" s="124" t="n"/>
      <c r="AO257" s="124" t="n">
        <v>138886.77</v>
      </c>
      <c r="AP257" s="124" t="n">
        <v>24000</v>
      </c>
      <c r="AQ257" s="124" t="n">
        <v>99072.56</v>
      </c>
      <c r="AR257" s="128" t="n">
        <f aca="false" ca="false" dt2D="false" dtr="false" t="normal">COUNTIF(AC257:AN257, "&gt;0")</f>
        <v>2</v>
      </c>
      <c r="AS257" s="128" t="n">
        <f aca="false" ca="false" dt2D="false" dtr="false" t="normal">COUNTIF(AO257:AQ257, "&gt;0")</f>
        <v>3</v>
      </c>
      <c r="AT257" s="128" t="n">
        <f aca="false" ca="false" dt2D="false" dtr="false" t="normal">+AR257+AS257</f>
        <v>5</v>
      </c>
      <c r="AW257" s="3" t="n"/>
      <c r="AY257" s="129" t="n"/>
    </row>
    <row customHeight="true" ht="12.75" outlineLevel="0" r="258">
      <c r="A258" s="115" t="n">
        <f aca="false" ca="false" dt2D="false" dtr="false" t="normal">+A257+1</f>
        <v>132</v>
      </c>
      <c r="B258" s="115" t="n">
        <f aca="false" ca="false" dt2D="false" dtr="false" t="normal">+B257+1</f>
        <v>32</v>
      </c>
      <c r="C258" s="116" t="s">
        <v>559</v>
      </c>
      <c r="D258" s="115" t="s">
        <v>562</v>
      </c>
      <c r="E258" s="119" t="s">
        <v>100</v>
      </c>
      <c r="F258" s="118" t="s">
        <v>62</v>
      </c>
      <c r="G258" s="118" t="n">
        <v>2</v>
      </c>
      <c r="H258" s="118" t="n">
        <v>3</v>
      </c>
      <c r="I258" s="119" t="n">
        <v>1129.37</v>
      </c>
      <c r="J258" s="119" t="n">
        <v>1129.37</v>
      </c>
      <c r="K258" s="119" t="n">
        <v>0</v>
      </c>
      <c r="L258" s="117" t="n">
        <v>43</v>
      </c>
      <c r="M258" s="120" t="n">
        <f aca="false" ca="false" dt2D="false" dtr="false" t="normal">SUM(N258:R258)</f>
        <v>5706022.12</v>
      </c>
      <c r="N258" s="120" t="n"/>
      <c r="O258" s="120" t="n"/>
      <c r="P258" s="120" t="n"/>
      <c r="Q258" s="120" t="n">
        <v>1034862.58</v>
      </c>
      <c r="R258" s="120" t="n">
        <v>4671159.54</v>
      </c>
      <c r="S258" s="120" t="n"/>
      <c r="T258" s="120" t="n">
        <f aca="false" ca="false" dt2D="false" dtr="false" t="normal">$M258/($J258+$K258)</f>
        <v>5052.393918733454</v>
      </c>
      <c r="U258" s="120" t="n">
        <f aca="false" ca="false" dt2D="false" dtr="false" t="normal">$M258/($J258+$K258)</f>
        <v>5052.393918733454</v>
      </c>
      <c r="V258" s="118" t="n">
        <v>2026</v>
      </c>
      <c r="W258" s="120" t="n"/>
      <c r="X258" s="121" t="n">
        <f aca="false" ca="false" dt2D="false" dtr="false" t="normal">AA258-R258</f>
        <v>496385.8320000004</v>
      </c>
      <c r="Y258" s="127" t="n">
        <v>862611.07</v>
      </c>
      <c r="Z258" s="127" t="n">
        <f aca="false" ca="false" dt2D="false" dtr="false" t="normal">+(J258*12.71+K258*25.41)*12</f>
        <v>172251.5124</v>
      </c>
      <c r="AA258" s="127" t="n">
        <f aca="false" ca="false" dt2D="false" dtr="false" t="normal">+(J258*12.71+K258*25.41)*12*30</f>
        <v>5167545.372</v>
      </c>
      <c r="AB258" s="124" t="n">
        <f aca="false" ca="true" dt2D="false" dtr="false" t="normal">SUBTOTAL(9, AC258:AQ258)</f>
        <v>5706022.12</v>
      </c>
      <c r="AC258" s="124" t="n">
        <v>4173654.71</v>
      </c>
      <c r="AD258" s="124" t="n"/>
      <c r="AE258" s="124" t="n">
        <v>1215077.88</v>
      </c>
      <c r="AF258" s="124" t="n"/>
      <c r="AG258" s="124" t="n"/>
      <c r="AH258" s="124" t="n"/>
      <c r="AI258" s="124" t="n">
        <v>0</v>
      </c>
      <c r="AJ258" s="124" t="n"/>
      <c r="AK258" s="124" t="n"/>
      <c r="AL258" s="124" t="n"/>
      <c r="AM258" s="124" t="n"/>
      <c r="AN258" s="124" t="n"/>
      <c r="AO258" s="124" t="n">
        <v>171180.66</v>
      </c>
      <c r="AP258" s="124" t="n">
        <v>24000</v>
      </c>
      <c r="AQ258" s="124" t="n">
        <v>122108.87</v>
      </c>
      <c r="AR258" s="128" t="n">
        <f aca="false" ca="false" dt2D="false" dtr="false" t="normal">COUNTIF(AC258:AN258, "&gt;0")</f>
        <v>2</v>
      </c>
      <c r="AS258" s="128" t="n">
        <f aca="false" ca="false" dt2D="false" dtr="false" t="normal">COUNTIF(AO258:AQ258, "&gt;0")</f>
        <v>3</v>
      </c>
      <c r="AT258" s="128" t="n">
        <f aca="false" ca="false" dt2D="false" dtr="false" t="normal">+AR258+AS258</f>
        <v>5</v>
      </c>
      <c r="AW258" s="3" t="n"/>
      <c r="AY258" s="129" t="n"/>
    </row>
    <row customHeight="true" ht="11.25" outlineLevel="0" r="259">
      <c r="A259" s="115" t="n">
        <f aca="false" ca="false" dt2D="false" dtr="false" t="normal">+A258+1</f>
        <v>133</v>
      </c>
      <c r="B259" s="115" t="n">
        <f aca="false" ca="false" dt2D="false" dtr="false" t="normal">+B258+1</f>
        <v>33</v>
      </c>
      <c r="C259" s="116" t="s">
        <v>559</v>
      </c>
      <c r="D259" s="115" t="s">
        <v>682</v>
      </c>
      <c r="E259" s="119" t="s">
        <v>166</v>
      </c>
      <c r="F259" s="118" t="s">
        <v>62</v>
      </c>
      <c r="G259" s="118" t="n">
        <v>2</v>
      </c>
      <c r="H259" s="118" t="n">
        <v>2</v>
      </c>
      <c r="I259" s="119" t="n">
        <v>845.7</v>
      </c>
      <c r="J259" s="119" t="n">
        <v>845.7</v>
      </c>
      <c r="K259" s="119" t="n">
        <v>0</v>
      </c>
      <c r="L259" s="117" t="n">
        <v>33</v>
      </c>
      <c r="M259" s="120" t="n">
        <f aca="false" ca="false" dt2D="false" dtr="false" t="normal">SUM(N259:R259)</f>
        <v>968654.93</v>
      </c>
      <c r="N259" s="120" t="n"/>
      <c r="O259" s="120" t="n"/>
      <c r="P259" s="120" t="n"/>
      <c r="Q259" s="120" t="n">
        <v>128986.16</v>
      </c>
      <c r="R259" s="120" t="n">
        <v>839668.77</v>
      </c>
      <c r="S259" s="120" t="n"/>
      <c r="T259" s="120" t="n">
        <f aca="false" ca="false" dt2D="false" dtr="false" t="normal">$M259/($J259+$K259)</f>
        <v>1145.388352843798</v>
      </c>
      <c r="U259" s="120" t="n">
        <f aca="false" ca="false" dt2D="false" dtr="false" t="normal">$M259/($J259+$K259)</f>
        <v>1145.388352843798</v>
      </c>
      <c r="V259" s="118" t="n">
        <v>2026</v>
      </c>
      <c r="W259" s="120" t="n"/>
      <c r="X259" s="121" t="n">
        <f aca="false" ca="false" dt2D="false" dtr="false" t="normal">AA259-R259</f>
        <v>2783777.9800000004</v>
      </c>
      <c r="Y259" s="127" t="n">
        <v>0</v>
      </c>
      <c r="Z259" s="127" t="n">
        <f aca="false" ca="false" dt2D="false" dtr="false" t="normal">+(J259*12.71+K259*25.41)*12</f>
        <v>128986.16400000002</v>
      </c>
      <c r="AA259" s="127" t="n">
        <f aca="false" ca="false" dt2D="false" dtr="false" t="normal">+(J259*12.71+K259*25.41)*12*30-'[5]Лист1'!$AQ$41</f>
        <v>3623446.7500000005</v>
      </c>
      <c r="AB259" s="124" t="n">
        <f aca="false" ca="true" dt2D="false" dtr="false" t="normal">SUBTOTAL(9, AC259:AQ259)</f>
        <v>968654.93</v>
      </c>
      <c r="AC259" s="124" t="n"/>
      <c r="AD259" s="124" t="n"/>
      <c r="AE259" s="124" t="n">
        <v>894866.06</v>
      </c>
      <c r="AF259" s="124" t="n"/>
      <c r="AG259" s="124" t="n"/>
      <c r="AH259" s="124" t="n"/>
      <c r="AI259" s="124" t="n">
        <v>0</v>
      </c>
      <c r="AJ259" s="124" t="n"/>
      <c r="AK259" s="124" t="n"/>
      <c r="AL259" s="124" t="n"/>
      <c r="AM259" s="124" t="n"/>
      <c r="AN259" s="124" t="n"/>
      <c r="AO259" s="124" t="n">
        <v>29059.65</v>
      </c>
      <c r="AP259" s="124" t="n">
        <v>24000</v>
      </c>
      <c r="AQ259" s="124" t="n">
        <v>20729.22</v>
      </c>
      <c r="AR259" s="128" t="n">
        <f aca="false" ca="false" dt2D="false" dtr="false" t="normal">COUNTIF(AC259:AN259, "&gt;0")</f>
        <v>1</v>
      </c>
      <c r="AS259" s="128" t="n">
        <f aca="false" ca="false" dt2D="false" dtr="false" t="normal">COUNTIF(AO259:AQ259, "&gt;0")</f>
        <v>3</v>
      </c>
      <c r="AT259" s="128" t="n">
        <f aca="false" ca="false" dt2D="false" dtr="false" t="normal">+AR259+AS259</f>
        <v>4</v>
      </c>
      <c r="AW259" s="3" t="n"/>
      <c r="AY259" s="129" t="n"/>
    </row>
    <row customHeight="true" ht="13.5" outlineLevel="0" r="260">
      <c r="A260" s="115" t="n">
        <f aca="false" ca="false" dt2D="false" dtr="false" t="normal">+A259+1</f>
        <v>134</v>
      </c>
      <c r="B260" s="115" t="n">
        <f aca="false" ca="false" dt2D="false" dtr="false" t="normal">+B259+1</f>
        <v>34</v>
      </c>
      <c r="C260" s="116" t="s">
        <v>559</v>
      </c>
      <c r="D260" s="115" t="s">
        <v>563</v>
      </c>
      <c r="E260" s="119" t="s">
        <v>243</v>
      </c>
      <c r="F260" s="118" t="s">
        <v>62</v>
      </c>
      <c r="G260" s="118" t="n">
        <v>2</v>
      </c>
      <c r="H260" s="118" t="n">
        <v>2</v>
      </c>
      <c r="I260" s="119" t="n">
        <v>730.46</v>
      </c>
      <c r="J260" s="119" t="n">
        <v>635.11</v>
      </c>
      <c r="K260" s="119" t="n">
        <v>95.35</v>
      </c>
      <c r="L260" s="117" t="n">
        <v>28</v>
      </c>
      <c r="M260" s="120" t="n">
        <f aca="false" ca="false" dt2D="false" dtr="false" t="normal">SUM(N260:R260)</f>
        <v>6495379.720000001</v>
      </c>
      <c r="N260" s="120" t="n"/>
      <c r="O260" s="120" t="n">
        <v>3122648</v>
      </c>
      <c r="P260" s="120" t="n"/>
      <c r="Q260" s="120" t="n">
        <v>125941.1</v>
      </c>
      <c r="R260" s="120" t="n">
        <v>3246790.62</v>
      </c>
      <c r="S260" s="120" t="n"/>
      <c r="T260" s="120" t="n">
        <f aca="false" ca="false" dt2D="false" dtr="false" t="normal">$M260/($J260+$K260)</f>
        <v>8892.177148646058</v>
      </c>
      <c r="U260" s="120" t="n">
        <f aca="false" ca="false" dt2D="false" dtr="false" t="normal">$M260/($J260+$K260)</f>
        <v>8892.177148646058</v>
      </c>
      <c r="V260" s="118" t="n">
        <v>2026</v>
      </c>
      <c r="W260" s="120" t="n"/>
      <c r="X260" s="121" t="n">
        <f aca="false" ca="false" dt2D="false" dtr="false" t="normal">AA260-R260</f>
        <v>-0.004000000189989805</v>
      </c>
      <c r="Y260" s="127" t="n">
        <v>0</v>
      </c>
      <c r="Z260" s="127" t="n">
        <f aca="false" ca="false" dt2D="false" dtr="false" t="normal">+(J260*12.71+K260*25.41)*12</f>
        <v>125941.0992</v>
      </c>
      <c r="AA260" s="127" t="n">
        <f aca="false" ca="false" dt2D="false" dtr="false" t="normal">+(J260*12.71+K260*25.41)*12*30-'[5]Лист1'!$AQ$43</f>
        <v>3246790.616</v>
      </c>
      <c r="AB260" s="124" t="n">
        <f aca="false" ca="true" dt2D="false" dtr="false" t="normal">SUBTOTAL(9, AC260:AQ260)</f>
        <v>6495379.72</v>
      </c>
      <c r="AC260" s="124" t="n"/>
      <c r="AD260" s="124" t="n"/>
      <c r="AE260" s="124" t="n"/>
      <c r="AF260" s="124" t="n"/>
      <c r="AG260" s="124" t="n"/>
      <c r="AH260" s="124" t="n"/>
      <c r="AI260" s="124" t="n">
        <v>0</v>
      </c>
      <c r="AJ260" s="124" t="n"/>
      <c r="AK260" s="124" t="n"/>
      <c r="AL260" s="124" t="n"/>
      <c r="AM260" s="124" t="n"/>
      <c r="AN260" s="124" t="n">
        <v>6137517.2</v>
      </c>
      <c r="AO260" s="124" t="n">
        <v>194861.39</v>
      </c>
      <c r="AP260" s="124" t="n">
        <v>24000</v>
      </c>
      <c r="AQ260" s="124" t="n">
        <v>139001.13</v>
      </c>
      <c r="AR260" s="128" t="n">
        <f aca="false" ca="false" dt2D="false" dtr="false" t="normal">COUNTIF(AC260:AN260, "&gt;0")</f>
        <v>1</v>
      </c>
      <c r="AS260" s="128" t="n">
        <f aca="false" ca="false" dt2D="false" dtr="false" t="normal">COUNTIF(AO260:AQ260, "&gt;0")</f>
        <v>3</v>
      </c>
      <c r="AT260" s="128" t="n">
        <f aca="false" ca="false" dt2D="false" dtr="false" t="normal">+AR260+AS260</f>
        <v>4</v>
      </c>
      <c r="AW260" s="3" t="n"/>
      <c r="AY260" s="129" t="n"/>
    </row>
    <row customHeight="true" ht="12.75" outlineLevel="0" r="261">
      <c r="A261" s="115" t="n">
        <f aca="false" ca="false" dt2D="false" dtr="false" t="normal">+A260+1</f>
        <v>135</v>
      </c>
      <c r="B261" s="115" t="n">
        <f aca="false" ca="false" dt2D="false" dtr="false" t="normal">+B260+1</f>
        <v>35</v>
      </c>
      <c r="C261" s="116" t="s">
        <v>559</v>
      </c>
      <c r="D261" s="115" t="s">
        <v>564</v>
      </c>
      <c r="E261" s="119" t="s">
        <v>87</v>
      </c>
      <c r="F261" s="118" t="s">
        <v>62</v>
      </c>
      <c r="G261" s="118" t="n">
        <v>2</v>
      </c>
      <c r="H261" s="118" t="n">
        <v>2</v>
      </c>
      <c r="I261" s="119" t="n">
        <v>727.83</v>
      </c>
      <c r="J261" s="119" t="n">
        <v>603.3</v>
      </c>
      <c r="K261" s="119" t="n">
        <v>124.53</v>
      </c>
      <c r="L261" s="117" t="n">
        <v>20</v>
      </c>
      <c r="M261" s="120" t="n">
        <f aca="false" ca="false" dt2D="false" dtr="false" t="normal">SUM(N261:R261)</f>
        <v>6471993.300000001</v>
      </c>
      <c r="N261" s="120" t="n"/>
      <c r="O261" s="120" t="n">
        <v>3101908.2</v>
      </c>
      <c r="P261" s="120" t="n"/>
      <c r="Q261" s="120" t="n">
        <v>129987</v>
      </c>
      <c r="R261" s="120" t="n">
        <v>3240098.1</v>
      </c>
      <c r="S261" s="120" t="n"/>
      <c r="T261" s="120" t="n">
        <f aca="false" ca="false" dt2D="false" dtr="false" t="normal">$M261/($J261+$K261)</f>
        <v>8892.17715675364</v>
      </c>
      <c r="U261" s="120" t="n">
        <f aca="false" ca="false" dt2D="false" dtr="false" t="normal">$M261/($J261+$K261)</f>
        <v>8892.17715675364</v>
      </c>
      <c r="V261" s="118" t="n">
        <v>2026</v>
      </c>
      <c r="W261" s="120" t="n"/>
      <c r="X261" s="121" t="n">
        <f aca="false" ca="false" dt2D="false" dtr="false" t="normal">AA261-R261</f>
        <v>-0.001999999862164259</v>
      </c>
      <c r="Y261" s="127" t="n">
        <v>0</v>
      </c>
      <c r="Z261" s="127" t="n">
        <f aca="false" ca="false" dt2D="false" dtr="false" t="normal">+(J261*12.71+K261*25.41)*12</f>
        <v>129987.0036</v>
      </c>
      <c r="AA261" s="127" t="n">
        <f aca="false" ca="false" dt2D="false" dtr="false" t="normal">+(J261*12.71+K261*25.41)*12*30-'[5]Лист1'!$AQ$44</f>
        <v>3240098.098</v>
      </c>
      <c r="AB261" s="124" t="n">
        <f aca="false" ca="true" dt2D="false" dtr="false" t="normal">SUBTOTAL(9, AC261:AQ261)</f>
        <v>6471993.3</v>
      </c>
      <c r="AC261" s="124" t="n"/>
      <c r="AD261" s="124" t="n"/>
      <c r="AE261" s="124" t="n"/>
      <c r="AF261" s="124" t="n"/>
      <c r="AG261" s="124" t="n"/>
      <c r="AH261" s="124" t="n"/>
      <c r="AI261" s="124" t="n">
        <v>0</v>
      </c>
      <c r="AJ261" s="124" t="n"/>
      <c r="AK261" s="124" t="n"/>
      <c r="AL261" s="124" t="n"/>
      <c r="AM261" s="124" t="n"/>
      <c r="AN261" s="124" t="n">
        <v>6115332.84</v>
      </c>
      <c r="AO261" s="124" t="n">
        <v>194159.8</v>
      </c>
      <c r="AP261" s="124" t="n">
        <v>24000</v>
      </c>
      <c r="AQ261" s="124" t="n">
        <v>138500.66</v>
      </c>
      <c r="AR261" s="128" t="n">
        <f aca="false" ca="false" dt2D="false" dtr="false" t="normal">COUNTIF(AC261:AN261, "&gt;0")</f>
        <v>1</v>
      </c>
      <c r="AS261" s="128" t="n">
        <f aca="false" ca="false" dt2D="false" dtr="false" t="normal">COUNTIF(AO261:AQ261, "&gt;0")</f>
        <v>3</v>
      </c>
      <c r="AT261" s="128" t="n">
        <f aca="false" ca="false" dt2D="false" dtr="false" t="normal">+AR261+AS261</f>
        <v>4</v>
      </c>
      <c r="AW261" s="3" t="n"/>
      <c r="AY261" s="129" t="n"/>
    </row>
    <row customHeight="true" ht="12.75" outlineLevel="0" r="262">
      <c r="A262" s="115" t="n">
        <f aca="false" ca="false" dt2D="false" dtr="false" t="normal">+A261+1</f>
        <v>136</v>
      </c>
      <c r="B262" s="115" t="n">
        <f aca="false" ca="false" dt2D="false" dtr="false" t="normal">+B261+1</f>
        <v>36</v>
      </c>
      <c r="C262" s="116" t="s">
        <v>559</v>
      </c>
      <c r="D262" s="115" t="s">
        <v>566</v>
      </c>
      <c r="E262" s="119" t="s">
        <v>137</v>
      </c>
      <c r="F262" s="118" t="s">
        <v>62</v>
      </c>
      <c r="G262" s="118" t="n">
        <v>2</v>
      </c>
      <c r="H262" s="118" t="n">
        <v>2</v>
      </c>
      <c r="I262" s="119" t="n">
        <v>798.9</v>
      </c>
      <c r="J262" s="119" t="n">
        <v>798.9</v>
      </c>
      <c r="K262" s="119" t="n">
        <v>0</v>
      </c>
      <c r="L262" s="117" t="n">
        <v>30</v>
      </c>
      <c r="M262" s="120" t="n">
        <f aca="false" ca="false" dt2D="false" dtr="false" t="normal">SUM(N262:R262)</f>
        <v>4036357.51</v>
      </c>
      <c r="N262" s="120" t="n"/>
      <c r="O262" s="120" t="n"/>
      <c r="P262" s="120" t="n"/>
      <c r="Q262" s="120" t="n">
        <v>781645.53</v>
      </c>
      <c r="R262" s="120" t="n">
        <v>3254711.98</v>
      </c>
      <c r="S262" s="120" t="n"/>
      <c r="T262" s="120" t="n">
        <f aca="false" ca="false" dt2D="false" dtr="false" t="normal">$M262/($J262+$K262)</f>
        <v>5052.393929152585</v>
      </c>
      <c r="U262" s="120" t="n">
        <f aca="false" ca="false" dt2D="false" dtr="false" t="normal">$M262/($J262+$K262)</f>
        <v>5052.393929152585</v>
      </c>
      <c r="V262" s="118" t="n">
        <v>2026</v>
      </c>
      <c r="W262" s="120" t="n"/>
      <c r="X262" s="121" t="n">
        <f aca="false" ca="false" dt2D="false" dtr="false" t="normal">AA262-R262</f>
        <v>400734.85999999987</v>
      </c>
      <c r="Y262" s="127" t="n">
        <v>659797.3</v>
      </c>
      <c r="Z262" s="127" t="n">
        <f aca="false" ca="false" dt2D="false" dtr="false" t="normal">+(J262*12.71+K262*25.41)*12</f>
        <v>121848.228</v>
      </c>
      <c r="AA262" s="127" t="n">
        <f aca="false" ca="false" dt2D="false" dtr="false" t="normal">+(J262*12.71+K262*25.41)*12*30</f>
        <v>3655446.84</v>
      </c>
      <c r="AB262" s="124" t="n">
        <f aca="false" ca="true" dt2D="false" dtr="false" t="normal">SUBTOTAL(9, AC262:AQ262)</f>
        <v>4036357.51</v>
      </c>
      <c r="AC262" s="124" t="n">
        <v>2948871.59</v>
      </c>
      <c r="AD262" s="124" t="n"/>
      <c r="AE262" s="124" t="n">
        <v>856017.14</v>
      </c>
      <c r="AF262" s="124" t="n"/>
      <c r="AG262" s="124" t="n"/>
      <c r="AH262" s="124" t="n"/>
      <c r="AI262" s="124" t="n">
        <v>0</v>
      </c>
      <c r="AJ262" s="124" t="n"/>
      <c r="AK262" s="124" t="n"/>
      <c r="AL262" s="124" t="n"/>
      <c r="AM262" s="124" t="n"/>
      <c r="AN262" s="124" t="n"/>
      <c r="AO262" s="124" t="n">
        <v>121090.73</v>
      </c>
      <c r="AP262" s="124" t="n">
        <v>24000</v>
      </c>
      <c r="AQ262" s="124" t="n">
        <v>86378.05</v>
      </c>
      <c r="AR262" s="128" t="n">
        <f aca="false" ca="false" dt2D="false" dtr="false" t="normal">COUNTIF(AC262:AN262, "&gt;0")</f>
        <v>2</v>
      </c>
      <c r="AS262" s="128" t="n">
        <f aca="false" ca="false" dt2D="false" dtr="false" t="normal">COUNTIF(AO262:AQ262, "&gt;0")</f>
        <v>3</v>
      </c>
      <c r="AT262" s="128" t="n">
        <f aca="false" ca="false" dt2D="false" dtr="false" t="normal">+AR262+AS262</f>
        <v>5</v>
      </c>
      <c r="AW262" s="3" t="n"/>
      <c r="AY262" s="129" t="n"/>
    </row>
    <row customHeight="true" ht="12.75" outlineLevel="0" r="263">
      <c r="A263" s="115" t="n">
        <f aca="false" ca="false" dt2D="false" dtr="false" t="normal">+A262+1</f>
        <v>137</v>
      </c>
      <c r="B263" s="115" t="n">
        <f aca="false" ca="false" dt2D="false" dtr="false" t="normal">+B262+1</f>
        <v>37</v>
      </c>
      <c r="C263" s="116" t="s">
        <v>567</v>
      </c>
      <c r="D263" s="115" t="s">
        <v>569</v>
      </c>
      <c r="E263" s="119" t="s">
        <v>94</v>
      </c>
      <c r="F263" s="118" t="s">
        <v>62</v>
      </c>
      <c r="G263" s="118" t="n">
        <v>2</v>
      </c>
      <c r="H263" s="118" t="n">
        <v>2</v>
      </c>
      <c r="I263" s="119" t="n">
        <v>562.19</v>
      </c>
      <c r="J263" s="119" t="n">
        <v>562.19</v>
      </c>
      <c r="K263" s="119" t="n">
        <v>0</v>
      </c>
      <c r="L263" s="117" t="n">
        <v>25</v>
      </c>
      <c r="M263" s="120" t="n">
        <f aca="false" ca="false" dt2D="false" dtr="false" t="normal">SUM(N263:R263)</f>
        <v>2840405.33</v>
      </c>
      <c r="N263" s="120" t="n"/>
      <c r="O263" s="120" t="n">
        <v>192460.19</v>
      </c>
      <c r="P263" s="120" t="n"/>
      <c r="Q263" s="120" t="n">
        <v>85745.22</v>
      </c>
      <c r="R263" s="120" t="n">
        <v>2562199.92</v>
      </c>
      <c r="S263" s="120" t="n"/>
      <c r="T263" s="120" t="n">
        <f aca="false" ca="false" dt2D="false" dtr="false" t="normal">$M263/($J263+$K263)</f>
        <v>5052.393905974848</v>
      </c>
      <c r="U263" s="120" t="n">
        <f aca="false" ca="false" dt2D="false" dtr="false" t="normal">$M263/($J263+$K263)</f>
        <v>5052.393905974848</v>
      </c>
      <c r="V263" s="118" t="n">
        <v>2026</v>
      </c>
      <c r="W263" s="120" t="n"/>
      <c r="X263" s="121" t="n">
        <f aca="false" ca="false" dt2D="false" dtr="false" t="normal">AA263-R263</f>
        <v>0.0040000006556510925</v>
      </c>
      <c r="Y263" s="127" t="n">
        <v>0</v>
      </c>
      <c r="Z263" s="127" t="n">
        <f aca="false" ca="false" dt2D="false" dtr="false" t="normal">+(J263*12.71+K263*25.41)*12</f>
        <v>85745.21880000002</v>
      </c>
      <c r="AA263" s="127" t="n">
        <f aca="false" ca="false" dt2D="false" dtr="false" t="normal">+(J263*12.71+K263*25.41)*12*30-'[5]Лист1'!$AQ$46</f>
        <v>2562199.9240000006</v>
      </c>
      <c r="AB263" s="124" t="n">
        <f aca="false" ca="true" dt2D="false" dtr="false" t="normal">SUBTOTAL(9, AC263:AQ263)</f>
        <v>2840405.33</v>
      </c>
      <c r="AC263" s="124" t="n">
        <v>2071580.42</v>
      </c>
      <c r="AD263" s="124" t="n"/>
      <c r="AE263" s="124" t="n">
        <v>598828.08</v>
      </c>
      <c r="AF263" s="124" t="n"/>
      <c r="AG263" s="124" t="n"/>
      <c r="AH263" s="124" t="n"/>
      <c r="AI263" s="124" t="n"/>
      <c r="AJ263" s="124" t="n"/>
      <c r="AK263" s="124" t="n"/>
      <c r="AL263" s="124" t="n"/>
      <c r="AM263" s="124" t="n"/>
      <c r="AN263" s="124" t="n"/>
      <c r="AO263" s="124" t="n">
        <v>85212.16</v>
      </c>
      <c r="AP263" s="124" t="n">
        <v>24000</v>
      </c>
      <c r="AQ263" s="124" t="n">
        <v>60784.67</v>
      </c>
      <c r="AR263" s="128" t="n">
        <f aca="false" ca="false" dt2D="false" dtr="false" t="normal">COUNTIF(AC263:AN263, "&gt;0")</f>
        <v>2</v>
      </c>
      <c r="AS263" s="128" t="n">
        <f aca="false" ca="false" dt2D="false" dtr="false" t="normal">COUNTIF(AO263:AQ263, "&gt;0")</f>
        <v>3</v>
      </c>
      <c r="AT263" s="128" t="n">
        <f aca="false" ca="false" dt2D="false" dtr="false" t="normal">+AR263+AS263</f>
        <v>5</v>
      </c>
      <c r="AW263" s="3" t="n"/>
      <c r="AY263" s="129" t="n"/>
    </row>
    <row customHeight="true" ht="12.75" outlineLevel="0" r="264">
      <c r="A264" s="115" t="n">
        <f aca="false" ca="false" dt2D="false" dtr="false" t="normal">+A263+1</f>
        <v>138</v>
      </c>
      <c r="B264" s="115" t="n">
        <f aca="false" ca="false" dt2D="false" dtr="false" t="normal">+B263+1</f>
        <v>38</v>
      </c>
      <c r="C264" s="116" t="s">
        <v>567</v>
      </c>
      <c r="D264" s="115" t="s">
        <v>686</v>
      </c>
      <c r="E264" s="119" t="s">
        <v>94</v>
      </c>
      <c r="F264" s="118" t="s">
        <v>62</v>
      </c>
      <c r="G264" s="118" t="n">
        <v>5</v>
      </c>
      <c r="H264" s="118" t="n">
        <v>2</v>
      </c>
      <c r="I264" s="119" t="n">
        <v>865.12</v>
      </c>
      <c r="J264" s="119" t="n">
        <v>865.12</v>
      </c>
      <c r="K264" s="119" t="n">
        <v>0</v>
      </c>
      <c r="L264" s="117" t="n">
        <v>28</v>
      </c>
      <c r="M264" s="120" t="n">
        <f aca="false" ca="false" dt2D="false" dtr="false" t="normal">SUM(N264:R264)</f>
        <v>3824587.31</v>
      </c>
      <c r="N264" s="120" t="n"/>
      <c r="O264" s="120" t="n"/>
      <c r="P264" s="120" t="n"/>
      <c r="Q264" s="120" t="n">
        <v>131948.1</v>
      </c>
      <c r="R264" s="120" t="n">
        <v>3692639.21</v>
      </c>
      <c r="S264" s="120" t="n"/>
      <c r="T264" s="120" t="n">
        <f aca="false" ca="false" dt2D="false" dtr="false" t="normal">$M264/($J264+$K264)</f>
        <v>4420.874919086369</v>
      </c>
      <c r="U264" s="120" t="n">
        <f aca="false" ca="false" dt2D="false" dtr="false" t="normal">$M264/($J264+$K264)</f>
        <v>4420.874919086369</v>
      </c>
      <c r="V264" s="118" t="n">
        <v>2026</v>
      </c>
      <c r="W264" s="120" t="n"/>
      <c r="X264" s="121" t="n">
        <f aca="false" ca="false" dt2D="false" dtr="false" t="normal">AA264-R264</f>
        <v>40982.392000000924</v>
      </c>
      <c r="Y264" s="127" t="n">
        <v>0</v>
      </c>
      <c r="Z264" s="127" t="n">
        <f aca="false" ca="false" dt2D="false" dtr="false" t="normal">+(J264*12.71+K264*25.41)*12</f>
        <v>131948.10240000003</v>
      </c>
      <c r="AA264" s="127" t="n">
        <f aca="false" ca="false" dt2D="false" dtr="false" t="normal">+(J264*12.71+K264*25.41)*12*30-'[5]Лист1'!$AQ$48</f>
        <v>3733621.602000001</v>
      </c>
      <c r="AB264" s="124" t="n">
        <f aca="false" ca="true" dt2D="false" dtr="false" t="normal">SUBTOTAL(9, AC264:AQ264)</f>
        <v>3824587.31</v>
      </c>
      <c r="AC264" s="124" t="n">
        <v>2503140.83</v>
      </c>
      <c r="AD264" s="124" t="n"/>
      <c r="AE264" s="124" t="n">
        <v>1100862.69</v>
      </c>
      <c r="AF264" s="124" t="n"/>
      <c r="AG264" s="124" t="n"/>
      <c r="AH264" s="124" t="n"/>
      <c r="AI264" s="124" t="n"/>
      <c r="AJ264" s="124" t="n"/>
      <c r="AK264" s="124" t="n"/>
      <c r="AL264" s="124" t="n"/>
      <c r="AM264" s="124" t="n"/>
      <c r="AN264" s="124" t="n"/>
      <c r="AO264" s="124" t="n">
        <v>114737.62</v>
      </c>
      <c r="AP264" s="124" t="n">
        <v>24000</v>
      </c>
      <c r="AQ264" s="124" t="n">
        <v>81846.17</v>
      </c>
      <c r="AR264" s="128" t="n">
        <f aca="false" ca="false" dt2D="false" dtr="false" t="normal">COUNTIF(AC264:AN264, "&gt;0")</f>
        <v>2</v>
      </c>
      <c r="AS264" s="128" t="n">
        <f aca="false" ca="false" dt2D="false" dtr="false" t="normal">COUNTIF(AO264:AQ264, "&gt;0")</f>
        <v>3</v>
      </c>
      <c r="AT264" s="128" t="n">
        <f aca="false" ca="false" dt2D="false" dtr="false" t="normal">+AR264+AS264</f>
        <v>5</v>
      </c>
      <c r="AW264" s="3" t="n"/>
      <c r="AY264" s="129" t="n"/>
    </row>
    <row customHeight="true" ht="12.75" outlineLevel="0" r="265">
      <c r="A265" s="115" t="n">
        <f aca="false" ca="false" dt2D="false" dtr="false" t="normal">+A264+1</f>
        <v>139</v>
      </c>
      <c r="B265" s="115" t="n">
        <f aca="false" ca="false" dt2D="false" dtr="false" t="normal">+B264+1</f>
        <v>39</v>
      </c>
      <c r="C265" s="116" t="s">
        <v>567</v>
      </c>
      <c r="D265" s="115" t="s">
        <v>568</v>
      </c>
      <c r="E265" s="119" t="s">
        <v>100</v>
      </c>
      <c r="F265" s="118" t="s">
        <v>62</v>
      </c>
      <c r="G265" s="118" t="n">
        <v>3</v>
      </c>
      <c r="H265" s="118" t="n">
        <v>2</v>
      </c>
      <c r="I265" s="119" t="n">
        <v>948.32</v>
      </c>
      <c r="J265" s="119" t="n">
        <v>948.32</v>
      </c>
      <c r="K265" s="119" t="n">
        <v>0</v>
      </c>
      <c r="L265" s="117" t="n">
        <v>26</v>
      </c>
      <c r="M265" s="120" t="n">
        <f aca="false" ca="false" dt2D="false" dtr="false" t="normal">SUM(N265:R265)</f>
        <v>4791286.21</v>
      </c>
      <c r="N265" s="120" t="n"/>
      <c r="O265" s="120" t="n"/>
      <c r="P265" s="120" t="n"/>
      <c r="Q265" s="120" t="n">
        <v>922770.95</v>
      </c>
      <c r="R265" s="120" t="n">
        <v>3868515.26</v>
      </c>
      <c r="S265" s="120" t="n"/>
      <c r="T265" s="120" t="n">
        <f aca="false" ca="false" dt2D="false" dtr="false" t="normal">$M265/($J265+$K265)</f>
        <v>5052.393928209886</v>
      </c>
      <c r="U265" s="120" t="n">
        <f aca="false" ca="false" dt2D="false" dtr="false" t="normal">$M265/($J265+$K265)</f>
        <v>5052.393928209886</v>
      </c>
      <c r="V265" s="118" t="n">
        <v>2026</v>
      </c>
      <c r="W265" s="120" t="n"/>
      <c r="X265" s="121" t="n">
        <f aca="false" ca="false" dt2D="false" dtr="false" t="normal">AA265-R265</f>
        <v>470617.7320000008</v>
      </c>
      <c r="Y265" s="127" t="n">
        <v>778133.18</v>
      </c>
      <c r="Z265" s="127" t="n">
        <f aca="false" ca="false" dt2D="false" dtr="false" t="normal">+(J265*12.71+K265*25.41)*12</f>
        <v>144637.76640000002</v>
      </c>
      <c r="AA265" s="127" t="n">
        <f aca="false" ca="false" dt2D="false" dtr="false" t="normal">+(J265*12.71+K265*25.41)*12*30</f>
        <v>4339132.992000001</v>
      </c>
      <c r="AB265" s="124" t="n">
        <f aca="false" ca="true" dt2D="false" dtr="false" t="normal">SUBTOTAL(9, AC265:AQ265)</f>
        <v>4791286.209999999</v>
      </c>
      <c r="AC265" s="124" t="n">
        <v>3502649.83</v>
      </c>
      <c r="AD265" s="124" t="n"/>
      <c r="AE265" s="124" t="n">
        <v>1018364.27</v>
      </c>
      <c r="AF265" s="124" t="n"/>
      <c r="AG265" s="124" t="n"/>
      <c r="AH265" s="124" t="n"/>
      <c r="AI265" s="124" t="n">
        <v>0</v>
      </c>
      <c r="AJ265" s="124" t="n"/>
      <c r="AK265" s="124" t="n"/>
      <c r="AL265" s="124" t="n"/>
      <c r="AM265" s="124" t="n"/>
      <c r="AN265" s="124" t="n"/>
      <c r="AO265" s="124" t="n">
        <v>143738.59</v>
      </c>
      <c r="AP265" s="124" t="n">
        <v>24000</v>
      </c>
      <c r="AQ265" s="124" t="n">
        <v>102533.52</v>
      </c>
      <c r="AR265" s="128" t="n">
        <f aca="false" ca="false" dt2D="false" dtr="false" t="normal">COUNTIF(AC265:AN265, "&gt;0")</f>
        <v>2</v>
      </c>
      <c r="AS265" s="128" t="n">
        <f aca="false" ca="false" dt2D="false" dtr="false" t="normal">COUNTIF(AO265:AQ265, "&gt;0")</f>
        <v>3</v>
      </c>
      <c r="AT265" s="128" t="n">
        <f aca="false" ca="false" dt2D="false" dtr="false" t="normal">+AR265+AS265</f>
        <v>5</v>
      </c>
      <c r="AW265" s="3" t="n"/>
      <c r="AY265" s="129" t="n"/>
    </row>
    <row customHeight="true" ht="12.75" outlineLevel="0" r="266">
      <c r="A266" s="115" t="n">
        <f aca="false" ca="false" dt2D="false" dtr="false" t="normal">+A265+1</f>
        <v>140</v>
      </c>
      <c r="B266" s="115" t="n">
        <f aca="false" ca="false" dt2D="false" dtr="false" t="normal">+B265+1</f>
        <v>40</v>
      </c>
      <c r="C266" s="116" t="s">
        <v>567</v>
      </c>
      <c r="D266" s="115" t="s">
        <v>570</v>
      </c>
      <c r="E266" s="119" t="s">
        <v>83</v>
      </c>
      <c r="F266" s="118" t="s">
        <v>62</v>
      </c>
      <c r="G266" s="118" t="n">
        <v>2</v>
      </c>
      <c r="H266" s="118" t="n">
        <v>1</v>
      </c>
      <c r="I266" s="119" t="n">
        <v>698.48</v>
      </c>
      <c r="J266" s="119" t="n">
        <v>698.48</v>
      </c>
      <c r="K266" s="119" t="n">
        <v>0</v>
      </c>
      <c r="L266" s="117" t="n">
        <v>24</v>
      </c>
      <c r="M266" s="120" t="n">
        <f aca="false" ca="false" dt2D="false" dtr="false" t="normal">SUM(N266:R266)</f>
        <v>3528996.1</v>
      </c>
      <c r="N266" s="120" t="n"/>
      <c r="O266" s="120" t="n"/>
      <c r="P266" s="120" t="n"/>
      <c r="Q266" s="120" t="n">
        <v>478870.16</v>
      </c>
      <c r="R266" s="120" t="n">
        <v>3050125.94</v>
      </c>
      <c r="S266" s="120" t="n"/>
      <c r="T266" s="120" t="n">
        <f aca="false" ca="false" dt2D="false" dtr="false" t="normal">$M266/($J266+$K266)</f>
        <v>5052.393912495705</v>
      </c>
      <c r="U266" s="120" t="n">
        <f aca="false" ca="false" dt2D="false" dtr="false" t="normal">$M266/($J266+$K266)</f>
        <v>5052.393912495705</v>
      </c>
      <c r="V266" s="118" t="n">
        <v>2026</v>
      </c>
      <c r="W266" s="120" t="n"/>
      <c r="X266" s="121" t="n">
        <f aca="false" ca="false" dt2D="false" dtr="false" t="normal">AA266-R266</f>
        <v>145839.14800000004</v>
      </c>
      <c r="Y266" s="127" t="n">
        <v>372337.99</v>
      </c>
      <c r="Z266" s="127" t="n">
        <f aca="false" ca="false" dt2D="false" dtr="false" t="normal">+(J266*12.71+K266*25.41)*12</f>
        <v>106532.1696</v>
      </c>
      <c r="AA266" s="127" t="n">
        <f aca="false" ca="false" dt2D="false" dtr="false" t="normal">+(J266*12.71+K266*25.41)*12*30</f>
        <v>3195965.088</v>
      </c>
      <c r="AB266" s="124" t="n">
        <f aca="false" ca="true" dt2D="false" dtr="false" t="normal">SUBTOTAL(9, AC266:AQ266)</f>
        <v>3528996.1</v>
      </c>
      <c r="AC266" s="124" t="n">
        <v>2576696.44</v>
      </c>
      <c r="AD266" s="124" t="n"/>
      <c r="AE266" s="124" t="n">
        <v>746909.26</v>
      </c>
      <c r="AF266" s="124" t="n"/>
      <c r="AG266" s="124" t="n"/>
      <c r="AH266" s="124" t="n"/>
      <c r="AI266" s="124" t="n">
        <v>0</v>
      </c>
      <c r="AJ266" s="124" t="n"/>
      <c r="AK266" s="124" t="n"/>
      <c r="AL266" s="124" t="n"/>
      <c r="AM266" s="124" t="n"/>
      <c r="AN266" s="124" t="n"/>
      <c r="AO266" s="124" t="n">
        <v>105869.88</v>
      </c>
      <c r="AP266" s="124" t="n">
        <v>24000</v>
      </c>
      <c r="AQ266" s="124" t="n">
        <v>75520.52</v>
      </c>
      <c r="AR266" s="128" t="n">
        <f aca="false" ca="false" dt2D="false" dtr="false" t="normal">COUNTIF(AC266:AN266, "&gt;0")</f>
        <v>2</v>
      </c>
      <c r="AS266" s="128" t="n">
        <f aca="false" ca="false" dt2D="false" dtr="false" t="normal">COUNTIF(AO266:AQ266, "&gt;0")</f>
        <v>3</v>
      </c>
      <c r="AT266" s="128" t="n">
        <f aca="false" ca="false" dt2D="false" dtr="false" t="normal">+AR266+AS266</f>
        <v>5</v>
      </c>
      <c r="AW266" s="3" t="n"/>
      <c r="AY266" s="129" t="n"/>
    </row>
    <row customHeight="true" ht="12.75" outlineLevel="0" r="267">
      <c r="A267" s="115" t="n">
        <f aca="false" ca="false" dt2D="false" dtr="false" t="normal">+A266+1</f>
        <v>141</v>
      </c>
      <c r="B267" s="115" t="n">
        <f aca="false" ca="false" dt2D="false" dtr="false" t="normal">+B266+1</f>
        <v>41</v>
      </c>
      <c r="C267" s="116" t="s">
        <v>567</v>
      </c>
      <c r="D267" s="115" t="s">
        <v>689</v>
      </c>
      <c r="E267" s="119" t="s">
        <v>315</v>
      </c>
      <c r="F267" s="118" t="s">
        <v>62</v>
      </c>
      <c r="G267" s="118" t="n">
        <v>2</v>
      </c>
      <c r="H267" s="118" t="n">
        <v>2</v>
      </c>
      <c r="I267" s="119" t="n">
        <v>373.91</v>
      </c>
      <c r="J267" s="119" t="n">
        <v>373.91</v>
      </c>
      <c r="K267" s="119" t="n">
        <v>0</v>
      </c>
      <c r="L267" s="117" t="n">
        <v>11</v>
      </c>
      <c r="M267" s="120" t="n">
        <f aca="false" ca="false" dt2D="false" dtr="false" t="normal">SUM(N267:R267)</f>
        <v>3324873.96</v>
      </c>
      <c r="N267" s="120" t="n"/>
      <c r="O267" s="120" t="n">
        <v>1298645.02</v>
      </c>
      <c r="P267" s="120" t="n"/>
      <c r="Q267" s="120" t="n">
        <v>315366.34</v>
      </c>
      <c r="R267" s="120" t="n">
        <v>1710862.6</v>
      </c>
      <c r="S267" s="120" t="n"/>
      <c r="T267" s="120" t="n">
        <f aca="false" ca="false" dt2D="false" dtr="false" t="normal">$M267/($J267+$K267)</f>
        <v>8892.17715493033</v>
      </c>
      <c r="U267" s="120" t="n">
        <f aca="false" ca="false" dt2D="false" dtr="false" t="normal">$M267/($J267+$K267)</f>
        <v>8892.17715493033</v>
      </c>
      <c r="V267" s="118" t="n">
        <v>2026</v>
      </c>
      <c r="W267" s="120" t="n"/>
      <c r="X267" s="121" t="n">
        <f aca="false" ca="false" dt2D="false" dtr="false" t="normal">AA267-R267</f>
        <v>-0.003999999957159162</v>
      </c>
      <c r="Y267" s="127" t="n">
        <v>258337.59</v>
      </c>
      <c r="Z267" s="127" t="n">
        <f aca="false" ca="false" dt2D="false" dtr="false" t="normal">+(J267*12.71+K267*25.41)*12</f>
        <v>57028.75320000001</v>
      </c>
      <c r="AA267" s="127" t="n">
        <f aca="false" ca="false" dt2D="false" dtr="false" t="normal">+(J267*12.71+K267*25.41)*12*30</f>
        <v>1710862.5960000001</v>
      </c>
      <c r="AB267" s="124" t="n">
        <f aca="false" ca="true" dt2D="false" dtr="false" t="normal">SUBTOTAL(9, AC267:AQ267)</f>
        <v>3324873.96</v>
      </c>
      <c r="AC267" s="124" t="n"/>
      <c r="AD267" s="124" t="n"/>
      <c r="AE267" s="124" t="n"/>
      <c r="AF267" s="124" t="n"/>
      <c r="AG267" s="124" t="n"/>
      <c r="AH267" s="124" t="n"/>
      <c r="AI267" s="124" t="n">
        <v>0</v>
      </c>
      <c r="AJ267" s="124" t="n"/>
      <c r="AK267" s="124" t="n"/>
      <c r="AL267" s="124" t="n"/>
      <c r="AM267" s="124" t="n"/>
      <c r="AN267" s="124" t="n">
        <v>3129975.44</v>
      </c>
      <c r="AO267" s="124" t="n">
        <v>99746.22</v>
      </c>
      <c r="AP267" s="124" t="n">
        <v>24000</v>
      </c>
      <c r="AQ267" s="124" t="n">
        <v>71152.3</v>
      </c>
      <c r="AR267" s="128" t="n">
        <f aca="false" ca="false" dt2D="false" dtr="false" t="normal">COUNTIF(AC267:AN267, "&gt;0")</f>
        <v>1</v>
      </c>
      <c r="AS267" s="128" t="n">
        <f aca="false" ca="false" dt2D="false" dtr="false" t="normal">COUNTIF(AO267:AQ267, "&gt;0")</f>
        <v>3</v>
      </c>
      <c r="AT267" s="128" t="n">
        <f aca="false" ca="false" dt2D="false" dtr="false" t="normal">+AR267+AS267</f>
        <v>4</v>
      </c>
      <c r="AW267" s="3" t="n"/>
      <c r="AY267" s="129" t="n"/>
    </row>
    <row customHeight="true" ht="12.75" outlineLevel="0" r="268">
      <c r="A268" s="115" t="n">
        <f aca="false" ca="false" dt2D="false" dtr="false" t="normal">+A267+1</f>
        <v>142</v>
      </c>
      <c r="B268" s="115" t="n">
        <f aca="false" ca="false" dt2D="false" dtr="false" t="normal">+B267+1</f>
        <v>42</v>
      </c>
      <c r="C268" s="116" t="s">
        <v>572</v>
      </c>
      <c r="D268" s="115" t="s">
        <v>573</v>
      </c>
      <c r="E268" s="119" t="s">
        <v>94</v>
      </c>
      <c r="F268" s="118" t="s">
        <v>62</v>
      </c>
      <c r="G268" s="118" t="n">
        <v>2</v>
      </c>
      <c r="H268" s="118" t="n">
        <v>2</v>
      </c>
      <c r="I268" s="119" t="n">
        <v>892.81</v>
      </c>
      <c r="J268" s="119" t="n">
        <v>892.81</v>
      </c>
      <c r="K268" s="119" t="n">
        <v>0</v>
      </c>
      <c r="L268" s="117" t="n">
        <v>32</v>
      </c>
      <c r="M268" s="120" t="n">
        <f aca="false" ca="false" dt2D="false" dtr="false" t="normal">SUM(N268:R268)</f>
        <v>3072126.0900000003</v>
      </c>
      <c r="N268" s="120" t="n"/>
      <c r="O268" s="120" t="n">
        <v>2000030.36</v>
      </c>
      <c r="P268" s="120" t="n"/>
      <c r="Q268" s="120" t="n">
        <v>136171.38</v>
      </c>
      <c r="R268" s="120" t="n">
        <v>935924.35</v>
      </c>
      <c r="S268" s="120" t="n"/>
      <c r="T268" s="120" t="n">
        <f aca="false" ca="false" dt2D="false" dtr="false" t="normal">$M268/($J268+$K268)</f>
        <v>3440.962903641313</v>
      </c>
      <c r="U268" s="120" t="n">
        <f aca="false" ca="false" dt2D="false" dtr="false" t="normal">$M268/($J268+$K268)</f>
        <v>3440.962903641313</v>
      </c>
      <c r="V268" s="118" t="n">
        <v>2026</v>
      </c>
      <c r="W268" s="120" t="n"/>
      <c r="X268" s="121" t="n">
        <f aca="false" ca="false" dt2D="false" dtr="false" t="normal">AA268-R268</f>
        <v>-0.003999999607913196</v>
      </c>
      <c r="Y268" s="127" t="n">
        <v>0</v>
      </c>
      <c r="Z268" s="127" t="n">
        <f aca="false" ca="false" dt2D="false" dtr="false" t="normal">+(J268*12.71+K268*25.41)*12</f>
        <v>136171.3812</v>
      </c>
      <c r="AA268" s="127" t="n">
        <f aca="false" ca="false" dt2D="false" dtr="false" t="normal">+(J268*12.71+K268*25.41)*12*30-'[5]Лист1'!$AQ$53</f>
        <v>935924.3460000004</v>
      </c>
      <c r="AB268" s="124" t="n">
        <f aca="false" ca="true" dt2D="false" dtr="false" t="normal">SUBTOTAL(9, AC268:AQ268)</f>
        <v>3072126.09</v>
      </c>
      <c r="AC268" s="124" t="n"/>
      <c r="AD268" s="124" t="n">
        <v>2046676.96</v>
      </c>
      <c r="AE268" s="124" t="n"/>
      <c r="AF268" s="124" t="n">
        <v>843541.85</v>
      </c>
      <c r="AG268" s="124" t="n"/>
      <c r="AH268" s="124" t="n"/>
      <c r="AI268" s="124" t="n">
        <v>0</v>
      </c>
      <c r="AJ268" s="124" t="n"/>
      <c r="AK268" s="124" t="n"/>
      <c r="AL268" s="124" t="n"/>
      <c r="AM268" s="124" t="n"/>
      <c r="AN268" s="124" t="n"/>
      <c r="AO268" s="124" t="n">
        <v>92163.78</v>
      </c>
      <c r="AP268" s="124" t="n">
        <v>24000</v>
      </c>
      <c r="AQ268" s="124" t="n">
        <v>65743.5</v>
      </c>
      <c r="AR268" s="128" t="n">
        <f aca="false" ca="false" dt2D="false" dtr="false" t="normal">COUNTIF(AC268:AN268, "&gt;0")</f>
        <v>2</v>
      </c>
      <c r="AS268" s="128" t="n">
        <f aca="false" ca="false" dt2D="false" dtr="false" t="normal">COUNTIF(AO268:AQ268, "&gt;0")</f>
        <v>3</v>
      </c>
      <c r="AT268" s="128" t="n">
        <f aca="false" ca="false" dt2D="false" dtr="false" t="normal">+AR268+AS268</f>
        <v>5</v>
      </c>
      <c r="AW268" s="3" t="n"/>
      <c r="AY268" s="129" t="n"/>
    </row>
    <row customHeight="true" ht="12.75" outlineLevel="0" r="269">
      <c r="A269" s="115" t="n">
        <f aca="false" ca="false" dt2D="false" dtr="false" t="normal">+A268+1</f>
        <v>143</v>
      </c>
      <c r="B269" s="115" t="n">
        <f aca="false" ca="false" dt2D="false" dtr="false" t="normal">+B268+1</f>
        <v>43</v>
      </c>
      <c r="C269" s="116" t="s">
        <v>572</v>
      </c>
      <c r="D269" s="115" t="s">
        <v>580</v>
      </c>
      <c r="E269" s="119" t="s">
        <v>94</v>
      </c>
      <c r="F269" s="118" t="s">
        <v>62</v>
      </c>
      <c r="G269" s="118" t="n">
        <v>3</v>
      </c>
      <c r="H269" s="118" t="n">
        <v>2</v>
      </c>
      <c r="I269" s="119" t="n">
        <v>918.48</v>
      </c>
      <c r="J269" s="119" t="n">
        <v>918.48</v>
      </c>
      <c r="K269" s="119" t="n">
        <v>0</v>
      </c>
      <c r="L269" s="117" t="n">
        <v>40</v>
      </c>
      <c r="M269" s="120" t="n">
        <f aca="false" ca="false" dt2D="false" dtr="false" t="normal">SUM(N269:R269)</f>
        <v>3588506.48</v>
      </c>
      <c r="N269" s="120" t="n"/>
      <c r="O269" s="120" t="n"/>
      <c r="P269" s="120" t="n"/>
      <c r="Q269" s="120" t="n">
        <v>505252.08</v>
      </c>
      <c r="R269" s="120" t="n">
        <v>3083254.4</v>
      </c>
      <c r="S269" s="120" t="n"/>
      <c r="T269" s="120" t="n">
        <f aca="false" ca="false" dt2D="false" dtr="false" t="normal">$M269/($J269+$K269)</f>
        <v>3907.0055744273145</v>
      </c>
      <c r="U269" s="120" t="n">
        <f aca="false" ca="false" dt2D="false" dtr="false" t="normal">$M269/($J269+$K269)</f>
        <v>3907.0055744273145</v>
      </c>
      <c r="V269" s="118" t="n">
        <v>2026</v>
      </c>
      <c r="W269" s="120" t="n"/>
      <c r="X269" s="121" t="n">
        <f aca="false" ca="false" dt2D="false" dtr="false" t="normal">AA269-R269</f>
        <v>1119342.6880000005</v>
      </c>
      <c r="Y269" s="127" t="n">
        <v>365165.51</v>
      </c>
      <c r="Z269" s="127" t="n">
        <f aca="false" ca="false" dt2D="false" dtr="false" t="normal">+(J269*12.71+K269*25.41)*12</f>
        <v>140086.56960000002</v>
      </c>
      <c r="AA269" s="127" t="n">
        <f aca="false" ca="false" dt2D="false" dtr="false" t="normal">+(J269*12.71+K269*25.41)*12*30</f>
        <v>4202597.088</v>
      </c>
      <c r="AB269" s="124" t="n">
        <f aca="false" ca="true" dt2D="false" dtr="false" t="normal">SUBTOTAL(9, AC269:AQ269)</f>
        <v>3588506.48</v>
      </c>
      <c r="AC269" s="124" t="n">
        <v>3380057.25</v>
      </c>
      <c r="AD269" s="124" t="n"/>
      <c r="AE269" s="124" t="n"/>
      <c r="AF269" s="124" t="n"/>
      <c r="AG269" s="124" t="n"/>
      <c r="AH269" s="124" t="n"/>
      <c r="AI269" s="124" t="n">
        <v>0</v>
      </c>
      <c r="AJ269" s="124" t="n"/>
      <c r="AK269" s="124" t="n"/>
      <c r="AL269" s="124" t="n"/>
      <c r="AM269" s="124" t="n"/>
      <c r="AN269" s="124" t="n"/>
      <c r="AO269" s="124" t="n">
        <v>107655.19</v>
      </c>
      <c r="AP269" s="124" t="n">
        <v>24000</v>
      </c>
      <c r="AQ269" s="124" t="n">
        <v>76794.04</v>
      </c>
      <c r="AR269" s="128" t="n">
        <f aca="false" ca="false" dt2D="false" dtr="false" t="normal">COUNTIF(AC269:AN269, "&gt;0")</f>
        <v>1</v>
      </c>
      <c r="AS269" s="128" t="n">
        <f aca="false" ca="false" dt2D="false" dtr="false" t="normal">COUNTIF(AO269:AQ269, "&gt;0")</f>
        <v>3</v>
      </c>
      <c r="AT269" s="128" t="n">
        <f aca="false" ca="false" dt2D="false" dtr="false" t="normal">+AR269+AS269</f>
        <v>4</v>
      </c>
      <c r="AW269" s="3" t="n"/>
      <c r="AY269" s="129" t="n"/>
    </row>
    <row customHeight="true" ht="12.75" outlineLevel="0" r="270">
      <c r="A270" s="115" t="n">
        <f aca="false" ca="false" dt2D="false" dtr="false" t="normal">+A269+1</f>
        <v>144</v>
      </c>
      <c r="B270" s="115" t="n">
        <f aca="false" ca="false" dt2D="false" dtr="false" t="normal">+B269+1</f>
        <v>44</v>
      </c>
      <c r="C270" s="116" t="s">
        <v>572</v>
      </c>
      <c r="D270" s="115" t="s">
        <v>582</v>
      </c>
      <c r="E270" s="119" t="s">
        <v>94</v>
      </c>
      <c r="F270" s="118" t="s">
        <v>62</v>
      </c>
      <c r="G270" s="118" t="n">
        <v>3</v>
      </c>
      <c r="H270" s="118" t="n">
        <v>2</v>
      </c>
      <c r="I270" s="119" t="n">
        <v>913.25</v>
      </c>
      <c r="J270" s="119" t="n">
        <v>913.25</v>
      </c>
      <c r="K270" s="119" t="n">
        <v>0</v>
      </c>
      <c r="L270" s="117" t="n">
        <v>40</v>
      </c>
      <c r="M270" s="120" t="n">
        <f aca="false" ca="false" dt2D="false" dtr="false" t="normal">SUM(N270:R270)</f>
        <v>4614098.74</v>
      </c>
      <c r="N270" s="120" t="n"/>
      <c r="O270" s="120" t="n"/>
      <c r="P270" s="120" t="n"/>
      <c r="Q270" s="120" t="n">
        <v>480385.17</v>
      </c>
      <c r="R270" s="120" t="n">
        <v>4133713.57</v>
      </c>
      <c r="S270" s="120" t="n"/>
      <c r="T270" s="120" t="n">
        <f aca="false" ca="false" dt2D="false" dtr="false" t="normal">$M270/($J270+$K270)</f>
        <v>5052.393911853272</v>
      </c>
      <c r="U270" s="120" t="n">
        <f aca="false" ca="false" dt2D="false" dtr="false" t="normal">$M270/($J270+$K270)</f>
        <v>5052.393911853272</v>
      </c>
      <c r="V270" s="118" t="n">
        <v>2026</v>
      </c>
      <c r="W270" s="120" t="n"/>
      <c r="X270" s="121" t="n">
        <f aca="false" ca="false" dt2D="false" dtr="false" t="normal">AA270-R270</f>
        <v>44953.130000000354</v>
      </c>
      <c r="Y270" s="127" t="n">
        <v>341096.28</v>
      </c>
      <c r="Z270" s="127" t="n">
        <f aca="false" ca="false" dt2D="false" dtr="false" t="normal">+(J270*12.71+K270*25.41)*12</f>
        <v>139288.89</v>
      </c>
      <c r="AA270" s="127" t="n">
        <f aca="false" ca="false" dt2D="false" dtr="false" t="normal">+(J270*12.71+K270*25.41)*12*30</f>
        <v>4178666.7</v>
      </c>
      <c r="AB270" s="124" t="n">
        <f aca="false" ca="true" dt2D="false" dtr="false" t="normal">SUBTOTAL(9, AC270:AQ270)</f>
        <v>4614098.74</v>
      </c>
      <c r="AC270" s="124" t="n">
        <v>3372673.9</v>
      </c>
      <c r="AD270" s="124" t="n"/>
      <c r="AE270" s="124" t="n">
        <v>980260.17</v>
      </c>
      <c r="AF270" s="124" t="n"/>
      <c r="AG270" s="124" t="n"/>
      <c r="AH270" s="124" t="n"/>
      <c r="AI270" s="124" t="n">
        <v>0</v>
      </c>
      <c r="AJ270" s="124" t="n"/>
      <c r="AK270" s="124" t="n"/>
      <c r="AL270" s="124" t="n"/>
      <c r="AM270" s="124" t="n"/>
      <c r="AN270" s="124" t="n"/>
      <c r="AO270" s="124" t="n">
        <v>138422.96</v>
      </c>
      <c r="AP270" s="124" t="n">
        <v>24000</v>
      </c>
      <c r="AQ270" s="124" t="n">
        <v>98741.71</v>
      </c>
      <c r="AR270" s="128" t="n">
        <f aca="false" ca="false" dt2D="false" dtr="false" t="normal">COUNTIF(AC270:AN270, "&gt;0")</f>
        <v>2</v>
      </c>
      <c r="AS270" s="128" t="n">
        <f aca="false" ca="false" dt2D="false" dtr="false" t="normal">COUNTIF(AO270:AQ270, "&gt;0")</f>
        <v>3</v>
      </c>
      <c r="AT270" s="128" t="n">
        <f aca="false" ca="false" dt2D="false" dtr="false" t="normal">+AR270+AS270</f>
        <v>5</v>
      </c>
      <c r="AW270" s="3" t="n"/>
      <c r="AY270" s="129" t="n"/>
    </row>
    <row customHeight="true" ht="12.75" outlineLevel="0" r="271">
      <c r="A271" s="115" t="n">
        <f aca="false" ca="false" dt2D="false" dtr="false" t="normal">+A270+1</f>
        <v>145</v>
      </c>
      <c r="B271" s="115" t="n">
        <f aca="false" ca="false" dt2D="false" dtr="false" t="normal">+B270+1</f>
        <v>45</v>
      </c>
      <c r="C271" s="116" t="s">
        <v>572</v>
      </c>
      <c r="D271" s="115" t="s">
        <v>694</v>
      </c>
      <c r="E271" s="119" t="s">
        <v>613</v>
      </c>
      <c r="F271" s="118" t="s">
        <v>62</v>
      </c>
      <c r="G271" s="118" t="n">
        <v>2</v>
      </c>
      <c r="H271" s="118" t="n">
        <v>2</v>
      </c>
      <c r="I271" s="119" t="n">
        <v>892.17</v>
      </c>
      <c r="J271" s="119" t="n">
        <v>637.97</v>
      </c>
      <c r="K271" s="119" t="n">
        <v>254.2</v>
      </c>
      <c r="L271" s="117" t="n">
        <v>27</v>
      </c>
      <c r="M271" s="120" t="n">
        <f aca="false" ca="false" dt2D="false" dtr="false" t="normal">SUM(N271:R271)</f>
        <v>7933333.6899999995</v>
      </c>
      <c r="N271" s="120" t="n"/>
      <c r="O271" s="120" t="n">
        <v>3233377.37</v>
      </c>
      <c r="P271" s="120" t="n"/>
      <c r="Q271" s="120" t="n">
        <v>174813.85</v>
      </c>
      <c r="R271" s="120" t="n">
        <v>4525142.47</v>
      </c>
      <c r="S271" s="120" t="n"/>
      <c r="T271" s="120" t="n">
        <f aca="false" ca="false" dt2D="false" dtr="false" t="normal">$M271/($J271+$K271)</f>
        <v>8892.177152336437</v>
      </c>
      <c r="U271" s="120" t="n">
        <f aca="false" ca="false" dt2D="false" dtr="false" t="normal">$M271/($J271+$K271)</f>
        <v>8892.177152336437</v>
      </c>
      <c r="V271" s="118" t="n">
        <v>2026</v>
      </c>
      <c r="W271" s="120" t="n"/>
      <c r="X271" s="121" t="n">
        <f aca="false" ca="false" dt2D="false" dtr="false" t="normal">AA271-R271</f>
        <v>0.002000001259148121</v>
      </c>
      <c r="Y271" s="127" t="n">
        <v>0</v>
      </c>
      <c r="Z271" s="127" t="n">
        <f aca="false" ca="false" dt2D="false" dtr="false" t="normal">+(J271*12.71+K271*25.41)*12</f>
        <v>174813.84840000002</v>
      </c>
      <c r="AA271" s="127" t="n">
        <f aca="false" ca="false" dt2D="false" dtr="false" t="normal">+(J271*12.71+K271*25.41)*12*30-'[5]Лист1'!$AQ$59</f>
        <v>4525142.472000001</v>
      </c>
      <c r="AB271" s="124" t="n">
        <f aca="false" ca="true" dt2D="false" dtr="false" t="normal">SUBTOTAL(9, AC271:AQ271)</f>
        <v>7933333.6899999995</v>
      </c>
      <c r="AC271" s="124" t="n"/>
      <c r="AD271" s="124" t="n"/>
      <c r="AE271" s="124" t="n"/>
      <c r="AF271" s="124" t="n"/>
      <c r="AG271" s="124" t="n"/>
      <c r="AH271" s="124" t="n"/>
      <c r="AI271" s="124" t="n">
        <v>0</v>
      </c>
      <c r="AJ271" s="124" t="n"/>
      <c r="AK271" s="124" t="n"/>
      <c r="AL271" s="124" t="n"/>
      <c r="AM271" s="124" t="n"/>
      <c r="AN271" s="124" t="n">
        <v>7501560.34</v>
      </c>
      <c r="AO271" s="124" t="n">
        <v>238000.01</v>
      </c>
      <c r="AP271" s="124" t="n">
        <v>24000</v>
      </c>
      <c r="AQ271" s="124" t="n">
        <v>169773.34</v>
      </c>
      <c r="AR271" s="128" t="n">
        <f aca="false" ca="false" dt2D="false" dtr="false" t="normal">COUNTIF(AC271:AN271, "&gt;0")</f>
        <v>1</v>
      </c>
      <c r="AS271" s="128" t="n">
        <f aca="false" ca="false" dt2D="false" dtr="false" t="normal">COUNTIF(AO271:AQ271, "&gt;0")</f>
        <v>3</v>
      </c>
      <c r="AT271" s="128" t="n">
        <f aca="false" ca="false" dt2D="false" dtr="false" t="normal">+AR271+AS271</f>
        <v>4</v>
      </c>
      <c r="AW271" s="3" t="n"/>
      <c r="AY271" s="129" t="n"/>
    </row>
    <row customHeight="true" ht="12.75" outlineLevel="0" r="272">
      <c r="A272" s="115" t="n">
        <f aca="false" ca="false" dt2D="false" dtr="false" t="normal">+A271+1</f>
        <v>146</v>
      </c>
      <c r="B272" s="115" t="n">
        <f aca="false" ca="false" dt2D="false" dtr="false" t="normal">+B271+1</f>
        <v>46</v>
      </c>
      <c r="C272" s="116" t="s">
        <v>572</v>
      </c>
      <c r="D272" s="115" t="s">
        <v>696</v>
      </c>
      <c r="E272" s="119" t="s">
        <v>210</v>
      </c>
      <c r="F272" s="118" t="s">
        <v>62</v>
      </c>
      <c r="G272" s="118" t="n">
        <v>2</v>
      </c>
      <c r="H272" s="118" t="n">
        <v>2</v>
      </c>
      <c r="I272" s="119" t="n">
        <v>814.22</v>
      </c>
      <c r="J272" s="119" t="n">
        <v>596</v>
      </c>
      <c r="K272" s="119" t="n">
        <v>218.22</v>
      </c>
      <c r="L272" s="117" t="n">
        <v>18</v>
      </c>
      <c r="M272" s="120" t="n">
        <f aca="false" ca="false" dt2D="false" dtr="false" t="normal">SUM(N272:R272)</f>
        <v>7240188.470000001</v>
      </c>
      <c r="N272" s="120" t="n"/>
      <c r="O272" s="120" t="n">
        <v>2553158.51</v>
      </c>
      <c r="P272" s="120" t="n"/>
      <c r="Q272" s="120" t="n">
        <v>157441.56</v>
      </c>
      <c r="R272" s="120" t="n">
        <v>4529588.4</v>
      </c>
      <c r="S272" s="120" t="n"/>
      <c r="T272" s="120" t="n">
        <f aca="false" ca="false" dt2D="false" dtr="false" t="normal">$M272/($J272+$K272)</f>
        <v>8892.177138856821</v>
      </c>
      <c r="U272" s="120" t="n">
        <f aca="false" ca="false" dt2D="false" dtr="false" t="normal">$M272/($J272+$K272)</f>
        <v>8892.177138856821</v>
      </c>
      <c r="V272" s="118" t="n">
        <v>2026</v>
      </c>
      <c r="W272" s="120" t="n"/>
      <c r="X272" s="121" t="n">
        <f aca="false" ca="false" dt2D="false" dtr="false" t="normal">AA272-R272</f>
        <v>0.0019999993965029716</v>
      </c>
      <c r="Y272" s="127" t="n">
        <v>0</v>
      </c>
      <c r="Z272" s="127" t="n">
        <f aca="false" ca="false" dt2D="false" dtr="false" t="normal">+(J272*12.71+K272*25.41)*12</f>
        <v>157441.5624</v>
      </c>
      <c r="AA272" s="127" t="n">
        <f aca="false" ca="false" dt2D="false" dtr="false" t="normal">+(J272*12.71+K272*25.41)*12*30-'[5]Лист1'!$AQ$60</f>
        <v>4529588.402</v>
      </c>
      <c r="AB272" s="124" t="n">
        <f aca="false" ca="true" dt2D="false" dtr="false" t="normal">SUBTOTAL(9, AC272:AQ272)</f>
        <v>7240188.470000001</v>
      </c>
      <c r="AC272" s="124" t="n"/>
      <c r="AD272" s="124" t="n"/>
      <c r="AE272" s="124" t="n"/>
      <c r="AF272" s="124" t="n"/>
      <c r="AG272" s="124" t="n"/>
      <c r="AH272" s="124" t="n"/>
      <c r="AI272" s="124" t="n">
        <v>0</v>
      </c>
      <c r="AJ272" s="124" t="n"/>
      <c r="AK272" s="124" t="n"/>
      <c r="AL272" s="124" t="n"/>
      <c r="AM272" s="124" t="n"/>
      <c r="AN272" s="124" t="n">
        <v>6844042.79</v>
      </c>
      <c r="AO272" s="124" t="n">
        <v>217205.65</v>
      </c>
      <c r="AP272" s="124" t="n">
        <v>24000</v>
      </c>
      <c r="AQ272" s="124" t="n">
        <v>154940.03</v>
      </c>
      <c r="AR272" s="128" t="n">
        <f aca="false" ca="false" dt2D="false" dtr="false" t="normal">COUNTIF(AC272:AN272, "&gt;0")</f>
        <v>1</v>
      </c>
      <c r="AS272" s="128" t="n">
        <f aca="false" ca="false" dt2D="false" dtr="false" t="normal">COUNTIF(AO272:AQ272, "&gt;0")</f>
        <v>3</v>
      </c>
      <c r="AT272" s="128" t="n">
        <f aca="false" ca="false" dt2D="false" dtr="false" t="normal">+AR272+AS272</f>
        <v>4</v>
      </c>
      <c r="AW272" s="3" t="n"/>
      <c r="AY272" s="129" t="n"/>
    </row>
    <row customHeight="true" ht="12.75" outlineLevel="0" r="273">
      <c r="A273" s="115" t="n">
        <f aca="false" ca="false" dt2D="false" dtr="false" t="normal">+A272+1</f>
        <v>147</v>
      </c>
      <c r="B273" s="115" t="n">
        <f aca="false" ca="false" dt2D="false" dtr="false" t="normal">+B272+1</f>
        <v>47</v>
      </c>
      <c r="C273" s="116" t="s">
        <v>572</v>
      </c>
      <c r="D273" s="115" t="s">
        <v>584</v>
      </c>
      <c r="E273" s="119" t="s">
        <v>137</v>
      </c>
      <c r="F273" s="118" t="s">
        <v>62</v>
      </c>
      <c r="G273" s="118" t="n">
        <v>4</v>
      </c>
      <c r="H273" s="118" t="n">
        <v>4</v>
      </c>
      <c r="I273" s="119" t="n">
        <v>2547.81</v>
      </c>
      <c r="J273" s="119" t="n">
        <v>2475.91</v>
      </c>
      <c r="K273" s="119" t="n">
        <v>71.9000000000001</v>
      </c>
      <c r="L273" s="117" t="n">
        <v>84</v>
      </c>
      <c r="M273" s="120" t="n">
        <f aca="false" ca="false" dt2D="false" dtr="false" t="normal">SUM(N273:R273)</f>
        <v>11263549.29</v>
      </c>
      <c r="N273" s="120" t="n"/>
      <c r="O273" s="120" t="n"/>
      <c r="P273" s="120" t="n"/>
      <c r="Q273" s="120" t="n">
        <v>2101611.53</v>
      </c>
      <c r="R273" s="120" t="n">
        <v>9161937.76</v>
      </c>
      <c r="S273" s="120" t="n"/>
      <c r="T273" s="120" t="n">
        <f aca="false" ca="false" dt2D="false" dtr="false" t="normal">$M273/($J273+$K273)</f>
        <v>4420.8749043296</v>
      </c>
      <c r="U273" s="120" t="n">
        <f aca="false" ca="false" dt2D="false" dtr="false" t="normal">$M273/($J273+$K273)</f>
        <v>4420.8749043296</v>
      </c>
      <c r="V273" s="118" t="n">
        <v>2026</v>
      </c>
      <c r="W273" s="120" t="n"/>
      <c r="X273" s="121" t="n">
        <f aca="false" ca="false" dt2D="false" dtr="false" t="normal">AA273-R273</f>
        <v>3079701.9680000003</v>
      </c>
      <c r="Y273" s="127" t="n">
        <v>1693556.87</v>
      </c>
      <c r="Z273" s="127" t="n">
        <f aca="false" ca="false" dt2D="false" dtr="false" t="normal">+(J273*12.98+K273*25.97)*12</f>
        <v>408054.65760000004</v>
      </c>
      <c r="AA273" s="127" t="n">
        <f aca="false" ca="false" dt2D="false" dtr="false" t="normal">+(J273*12.98+K273*25.97)*12*30</f>
        <v>12241639.728</v>
      </c>
      <c r="AB273" s="194" t="n">
        <f aca="false" ca="true" dt2D="false" dtr="false" t="normal">SUBTOTAL(9, AC273:AQ273)</f>
        <v>11263549.29</v>
      </c>
      <c r="AC273" s="124" t="n">
        <v>7395181.6</v>
      </c>
      <c r="AD273" s="124" t="n"/>
      <c r="AE273" s="124" t="n">
        <v>3265421.26</v>
      </c>
      <c r="AF273" s="124" t="n"/>
      <c r="AG273" s="124" t="n"/>
      <c r="AH273" s="124" t="n"/>
      <c r="AI273" s="124" t="n">
        <v>0</v>
      </c>
      <c r="AJ273" s="124" t="n"/>
      <c r="AK273" s="124" t="n"/>
      <c r="AL273" s="124" t="n"/>
      <c r="AM273" s="124" t="n"/>
      <c r="AN273" s="124" t="n"/>
      <c r="AO273" s="124" t="n">
        <v>337906.48</v>
      </c>
      <c r="AP273" s="124" t="n">
        <v>24000</v>
      </c>
      <c r="AQ273" s="124" t="n">
        <v>241039.95</v>
      </c>
      <c r="AR273" s="128" t="n">
        <f aca="false" ca="false" dt2D="false" dtr="false" t="normal">COUNTIF(AC273:AN273, "&gt;0")</f>
        <v>2</v>
      </c>
      <c r="AS273" s="128" t="n">
        <f aca="false" ca="false" dt2D="false" dtr="false" t="normal">COUNTIF(AO273:AQ273, "&gt;0")</f>
        <v>3</v>
      </c>
      <c r="AT273" s="128" t="n">
        <f aca="false" ca="false" dt2D="false" dtr="false" t="normal">+AR273+AS273</f>
        <v>5</v>
      </c>
      <c r="AW273" s="3" t="n"/>
      <c r="AY273" s="129" t="n"/>
    </row>
    <row customHeight="true" ht="12.75" outlineLevel="0" r="274">
      <c r="A274" s="115" t="n">
        <f aca="false" ca="false" dt2D="false" dtr="false" t="normal">+A273+1</f>
        <v>148</v>
      </c>
      <c r="B274" s="115" t="n">
        <f aca="false" ca="false" dt2D="false" dtr="false" t="normal">+B273+1</f>
        <v>48</v>
      </c>
      <c r="C274" s="116" t="s">
        <v>572</v>
      </c>
      <c r="D274" s="115" t="s">
        <v>698</v>
      </c>
      <c r="E274" s="119" t="s">
        <v>103</v>
      </c>
      <c r="F274" s="118" t="s">
        <v>62</v>
      </c>
      <c r="G274" s="118" t="n">
        <v>5</v>
      </c>
      <c r="H274" s="118" t="n">
        <v>3</v>
      </c>
      <c r="I274" s="119" t="n">
        <v>2868.61</v>
      </c>
      <c r="J274" s="119" t="n">
        <v>2868.61</v>
      </c>
      <c r="K274" s="119" t="n">
        <v>0</v>
      </c>
      <c r="L274" s="117" t="n">
        <v>89</v>
      </c>
      <c r="M274" s="120" t="n">
        <f aca="false" ca="false" dt2D="false" dtr="false" t="normal">SUM(N274:R274)</f>
        <v>16135894.3</v>
      </c>
      <c r="N274" s="120" t="n"/>
      <c r="O274" s="120" t="n">
        <v>523361.61</v>
      </c>
      <c r="P274" s="120" t="n"/>
      <c r="Q274" s="120" t="n">
        <v>2486920.77</v>
      </c>
      <c r="R274" s="120" t="n">
        <v>13125611.92</v>
      </c>
      <c r="S274" s="120" t="n"/>
      <c r="T274" s="120" t="n">
        <f aca="false" ca="false" dt2D="false" dtr="false" t="normal">$M274/($J274+$K274)</f>
        <v>5624.987119197102</v>
      </c>
      <c r="U274" s="120" t="n">
        <f aca="false" ca="false" dt2D="false" dtr="false" t="normal">$M274/($J274+$K274)</f>
        <v>5624.987119197102</v>
      </c>
      <c r="V274" s="118" t="n">
        <v>2026</v>
      </c>
      <c r="W274" s="120" t="n"/>
      <c r="X274" s="121" t="n">
        <f aca="false" ca="false" dt2D="false" dtr="false" t="normal">AA274-R274</f>
        <v>-0.003999998793005943</v>
      </c>
      <c r="Y274" s="127" t="n">
        <v>2049400.37</v>
      </c>
      <c r="Z274" s="127" t="n">
        <f aca="false" ca="false" dt2D="false" dtr="false" t="normal">+(J274*12.71+K274*25.41)*12</f>
        <v>437520.3972</v>
      </c>
      <c r="AA274" s="127" t="n">
        <f aca="false" ca="false" dt2D="false" dtr="false" t="normal">+(J274*12.71+K274*25.41)*12*30</f>
        <v>13125611.916000001</v>
      </c>
      <c r="AB274" s="124" t="n">
        <f aca="false" ca="true" dt2D="false" dtr="false" t="normal">SUBTOTAL(9, AC274:AQ274)</f>
        <v>16135894.3</v>
      </c>
      <c r="AC274" s="124" t="n"/>
      <c r="AD274" s="124" t="n"/>
      <c r="AE274" s="124" t="n"/>
      <c r="AF274" s="124" t="n"/>
      <c r="AG274" s="124" t="n"/>
      <c r="AH274" s="124" t="n"/>
      <c r="AI274" s="124" t="n">
        <v>0</v>
      </c>
      <c r="AJ274" s="124" t="n"/>
      <c r="AK274" s="124" t="n">
        <v>15282509.33</v>
      </c>
      <c r="AL274" s="124" t="n"/>
      <c r="AM274" s="124" t="n"/>
      <c r="AN274" s="124" t="n"/>
      <c r="AO274" s="124" t="n">
        <v>484076.83</v>
      </c>
      <c r="AP274" s="124" t="n">
        <v>24000</v>
      </c>
      <c r="AQ274" s="124" t="n">
        <v>345308.14</v>
      </c>
      <c r="AR274" s="128" t="n">
        <f aca="false" ca="false" dt2D="false" dtr="false" t="normal">COUNTIF(AC274:AN274, "&gt;0")</f>
        <v>1</v>
      </c>
      <c r="AS274" s="128" t="n">
        <f aca="false" ca="false" dt2D="false" dtr="false" t="normal">COUNTIF(AO274:AQ274, "&gt;0")</f>
        <v>3</v>
      </c>
      <c r="AT274" s="128" t="n">
        <f aca="false" ca="false" dt2D="false" dtr="false" t="normal">+AR274+AS274</f>
        <v>4</v>
      </c>
      <c r="AW274" s="3" t="n"/>
      <c r="AY274" s="129" t="n"/>
    </row>
    <row customHeight="true" ht="12" outlineLevel="0" r="275">
      <c r="A275" s="115" t="n">
        <f aca="false" ca="false" dt2D="false" dtr="false" t="normal">+A274+1</f>
        <v>149</v>
      </c>
      <c r="B275" s="115" t="n">
        <f aca="false" ca="false" dt2D="false" dtr="false" t="normal">+B274+1</f>
        <v>49</v>
      </c>
      <c r="C275" s="116" t="s">
        <v>572</v>
      </c>
      <c r="D275" s="115" t="s">
        <v>586</v>
      </c>
      <c r="E275" s="119" t="s">
        <v>94</v>
      </c>
      <c r="F275" s="118" t="s">
        <v>62</v>
      </c>
      <c r="G275" s="118" t="n">
        <v>3</v>
      </c>
      <c r="H275" s="118" t="n">
        <v>2</v>
      </c>
      <c r="I275" s="119" t="n">
        <v>1225.2</v>
      </c>
      <c r="J275" s="119" t="n">
        <v>861.78</v>
      </c>
      <c r="K275" s="119" t="n">
        <v>363.42</v>
      </c>
      <c r="L275" s="117" t="n">
        <v>38</v>
      </c>
      <c r="M275" s="120" t="n">
        <f aca="false" ca="false" dt2D="false" dtr="false" t="normal">SUM(N275:R275)</f>
        <v>4215867.77</v>
      </c>
      <c r="N275" s="120" t="n"/>
      <c r="O275" s="120" t="n">
        <v>735588.43</v>
      </c>
      <c r="P275" s="120" t="n"/>
      <c r="Q275" s="120" t="n">
        <v>242252.71</v>
      </c>
      <c r="R275" s="120" t="n">
        <v>3238026.63</v>
      </c>
      <c r="S275" s="120" t="n"/>
      <c r="T275" s="120" t="n">
        <f aca="false" ca="false" dt2D="false" dtr="false" t="normal">$M275/($J275+$K275)</f>
        <v>3440.9629203395357</v>
      </c>
      <c r="U275" s="120" t="n">
        <f aca="false" ca="false" dt2D="false" dtr="false" t="normal">$M275/($J275+$K275)</f>
        <v>3440.9629203395357</v>
      </c>
      <c r="V275" s="118" t="n">
        <v>2026</v>
      </c>
      <c r="W275" s="120" t="n"/>
      <c r="X275" s="121" t="n">
        <f aca="false" ca="false" dt2D="false" dtr="false" t="normal">AA275-R275</f>
        <v>0</v>
      </c>
      <c r="Y275" s="127" t="n">
        <v>0</v>
      </c>
      <c r="Z275" s="127" t="n">
        <f aca="false" ca="false" dt2D="false" dtr="false" t="normal">+(J275*12.71+K275*25.41)*12</f>
        <v>242252.71200000003</v>
      </c>
      <c r="AA275" s="127" t="n">
        <f aca="false" ca="false" dt2D="false" dtr="false" t="normal">+(J275*12.71+K275*25.41)*12*30-'[5]Лист1'!$AQ$64</f>
        <v>3238026.6300000013</v>
      </c>
      <c r="AB275" s="124" t="n">
        <f aca="false" ca="true" dt2D="false" dtr="false" t="normal">SUBTOTAL(9, AC275:AQ275)</f>
        <v>4215867.77</v>
      </c>
      <c r="AC275" s="124" t="n"/>
      <c r="AD275" s="124" t="n">
        <v>2813115.11</v>
      </c>
      <c r="AE275" s="124" t="n"/>
      <c r="AF275" s="124" t="n">
        <v>1162057.06</v>
      </c>
      <c r="AG275" s="124" t="n"/>
      <c r="AH275" s="124" t="n"/>
      <c r="AI275" s="124" t="n">
        <v>0</v>
      </c>
      <c r="AJ275" s="124" t="n"/>
      <c r="AK275" s="124" t="n"/>
      <c r="AL275" s="124" t="n"/>
      <c r="AM275" s="124" t="n"/>
      <c r="AN275" s="124" t="n"/>
      <c r="AO275" s="124" t="n">
        <v>126476.03</v>
      </c>
      <c r="AP275" s="124" t="n">
        <v>24000</v>
      </c>
      <c r="AQ275" s="124" t="n">
        <v>90219.57</v>
      </c>
      <c r="AR275" s="128" t="n">
        <f aca="false" ca="false" dt2D="false" dtr="false" t="normal">COUNTIF(AC275:AN275, "&gt;0")</f>
        <v>2</v>
      </c>
      <c r="AS275" s="128" t="n">
        <f aca="false" ca="false" dt2D="false" dtr="false" t="normal">COUNTIF(AO275:AQ275, "&gt;0")</f>
        <v>3</v>
      </c>
      <c r="AT275" s="128" t="n">
        <f aca="false" ca="false" dt2D="false" dtr="false" t="normal">+AR275+AS275</f>
        <v>5</v>
      </c>
      <c r="AW275" s="3" t="n"/>
      <c r="AY275" s="129" t="n"/>
    </row>
    <row customHeight="true" ht="12.75" outlineLevel="0" r="276">
      <c r="A276" s="115" t="n">
        <f aca="false" ca="false" dt2D="false" dtr="false" t="normal">+A275+1</f>
        <v>150</v>
      </c>
      <c r="B276" s="115" t="n">
        <f aca="false" ca="false" dt2D="false" dtr="false" t="normal">+B275+1</f>
        <v>50</v>
      </c>
      <c r="C276" s="116" t="s">
        <v>572</v>
      </c>
      <c r="D276" s="115" t="s">
        <v>700</v>
      </c>
      <c r="E276" s="119" t="s">
        <v>100</v>
      </c>
      <c r="F276" s="118" t="s">
        <v>62</v>
      </c>
      <c r="G276" s="118" t="n">
        <v>3</v>
      </c>
      <c r="H276" s="118" t="n">
        <v>2</v>
      </c>
      <c r="I276" s="119" t="n">
        <v>1245.06</v>
      </c>
      <c r="J276" s="119" t="n">
        <v>890.12</v>
      </c>
      <c r="K276" s="119" t="n">
        <v>354.94</v>
      </c>
      <c r="L276" s="117" t="n">
        <v>45</v>
      </c>
      <c r="M276" s="120" t="n">
        <f aca="false" ca="false" dt2D="false" dtr="false" t="normal">SUM(N276:R276)</f>
        <v>14228409.959999999</v>
      </c>
      <c r="N276" s="120" t="n"/>
      <c r="O276" s="120" t="n">
        <v>6331999.02</v>
      </c>
      <c r="P276" s="120" t="n"/>
      <c r="Q276" s="120" t="n">
        <v>576728.72</v>
      </c>
      <c r="R276" s="120" t="n">
        <v>7319682.22</v>
      </c>
      <c r="S276" s="120" t="n"/>
      <c r="T276" s="120" t="n">
        <f aca="false" ca="false" dt2D="false" dtr="false" t="normal">$M276/($J276+$K276)</f>
        <v>11427.890993205147</v>
      </c>
      <c r="U276" s="120" t="n">
        <f aca="false" ca="false" dt2D="false" dtr="false" t="normal">$M276/($J276+$K276)</f>
        <v>11427.890993205147</v>
      </c>
      <c r="V276" s="118" t="n">
        <v>2026</v>
      </c>
      <c r="W276" s="120" t="n"/>
      <c r="X276" s="121" t="n">
        <f aca="false" ca="false" dt2D="false" dtr="false" t="normal">AA276-R276</f>
        <v>-0.003999998793005943</v>
      </c>
      <c r="Y276" s="127" t="n">
        <v>332739.31</v>
      </c>
      <c r="Z276" s="127" t="n">
        <f aca="false" ca="false" dt2D="false" dtr="false" t="normal">+(J276*12.71+K276*25.41)*12</f>
        <v>243989.40720000005</v>
      </c>
      <c r="AA276" s="127" t="n">
        <f aca="false" ca="false" dt2D="false" dtr="false" t="normal">+(J276*12.71+K276*25.41)*12*30</f>
        <v>7319682.216000001</v>
      </c>
      <c r="AB276" s="124" t="n">
        <f aca="false" ca="true" dt2D="false" dtr="false" t="normal">SUBTOTAL(9, AC276:AQ276)</f>
        <v>14228409.96</v>
      </c>
      <c r="AC276" s="124" t="n"/>
      <c r="AD276" s="124" t="n"/>
      <c r="AE276" s="124" t="n"/>
      <c r="AF276" s="124" t="n"/>
      <c r="AG276" s="124" t="n"/>
      <c r="AH276" s="124" t="n"/>
      <c r="AI276" s="124" t="n">
        <v>0</v>
      </c>
      <c r="AJ276" s="124" t="n"/>
      <c r="AK276" s="124" t="n">
        <v>13473069.69</v>
      </c>
      <c r="AL276" s="124" t="n"/>
      <c r="AM276" s="124" t="n"/>
      <c r="AN276" s="124" t="n"/>
      <c r="AO276" s="124" t="n">
        <v>426852.3</v>
      </c>
      <c r="AP276" s="124" t="n">
        <v>24000</v>
      </c>
      <c r="AQ276" s="124" t="n">
        <v>304487.97</v>
      </c>
      <c r="AR276" s="128" t="n">
        <f aca="false" ca="false" dt2D="false" dtr="false" t="normal">COUNTIF(AC276:AN276, "&gt;0")</f>
        <v>1</v>
      </c>
      <c r="AS276" s="128" t="n">
        <f aca="false" ca="false" dt2D="false" dtr="false" t="normal">COUNTIF(AO276:AQ276, "&gt;0")</f>
        <v>3</v>
      </c>
      <c r="AT276" s="128" t="n">
        <f aca="false" ca="false" dt2D="false" dtr="false" t="normal">+AR276+AS276</f>
        <v>4</v>
      </c>
      <c r="AW276" s="3" t="n"/>
      <c r="AY276" s="129" t="n"/>
    </row>
    <row customHeight="true" ht="12.75" outlineLevel="0" r="277">
      <c r="A277" s="115" t="n">
        <f aca="false" ca="false" dt2D="false" dtr="false" t="normal">+A276+1</f>
        <v>151</v>
      </c>
      <c r="B277" s="115" t="n">
        <f aca="false" ca="false" dt2D="false" dtr="false" t="normal">+B276+1</f>
        <v>51</v>
      </c>
      <c r="C277" s="116" t="s">
        <v>572</v>
      </c>
      <c r="D277" s="115" t="s">
        <v>587</v>
      </c>
      <c r="E277" s="119" t="s">
        <v>90</v>
      </c>
      <c r="F277" s="118" t="s">
        <v>62</v>
      </c>
      <c r="G277" s="118" t="n">
        <v>2</v>
      </c>
      <c r="H277" s="118" t="n">
        <v>2</v>
      </c>
      <c r="I277" s="119" t="n">
        <v>1050</v>
      </c>
      <c r="J277" s="119" t="n">
        <v>745.9</v>
      </c>
      <c r="K277" s="119" t="n">
        <v>304.1</v>
      </c>
      <c r="L277" s="117" t="n">
        <v>37</v>
      </c>
      <c r="M277" s="120" t="n">
        <f aca="false" ca="false" dt2D="false" dtr="false" t="normal">SUM(N277:R277)</f>
        <v>2263347.57</v>
      </c>
      <c r="N277" s="120" t="n"/>
      <c r="O277" s="120" t="n"/>
      <c r="P277" s="120" t="n"/>
      <c r="Q277" s="120" t="n">
        <v>206490.84</v>
      </c>
      <c r="R277" s="120" t="n">
        <v>2056856.73</v>
      </c>
      <c r="S277" s="120" t="n"/>
      <c r="T277" s="120" t="n">
        <f aca="false" ca="false" dt2D="false" dtr="false" t="normal">$M277/($J277+$K277)</f>
        <v>2155.569114285714</v>
      </c>
      <c r="U277" s="120" t="n">
        <f aca="false" ca="false" dt2D="false" dtr="false" t="normal">$M277/($J277+$K277)</f>
        <v>2155.569114285714</v>
      </c>
      <c r="V277" s="118" t="n">
        <v>2026</v>
      </c>
      <c r="W277" s="120" t="n"/>
      <c r="X277" s="121" t="n">
        <f aca="false" ca="false" dt2D="false" dtr="false" t="normal">AA277-R277</f>
        <v>2850963.8300000005</v>
      </c>
      <c r="Y277" s="127" t="n">
        <v>0</v>
      </c>
      <c r="Z277" s="127" t="n">
        <f aca="false" ca="false" dt2D="false" dtr="false" t="normal">+(J277*12.71+K277*25.41)*12</f>
        <v>206490.84</v>
      </c>
      <c r="AA277" s="127" t="n">
        <f aca="false" ca="false" dt2D="false" dtr="false" t="normal">+(J277*12.71+K277*25.41)*12*30-'[5]Лист1'!$AQ$66</f>
        <v>4907820.5600000005</v>
      </c>
      <c r="AB277" s="124" t="n">
        <f aca="false" ca="true" dt2D="false" dtr="false" t="normal">SUBTOTAL(9, AC277:AQ277)</f>
        <v>2263347.5700000003</v>
      </c>
      <c r="AC277" s="124" t="n"/>
      <c r="AD277" s="124" t="n"/>
      <c r="AE277" s="124" t="n">
        <v>1128841.15</v>
      </c>
      <c r="AF277" s="124" t="n">
        <v>994170.35</v>
      </c>
      <c r="AG277" s="124" t="n"/>
      <c r="AH277" s="124" t="n"/>
      <c r="AI277" s="124" t="n">
        <v>0</v>
      </c>
      <c r="AJ277" s="124" t="n"/>
      <c r="AK277" s="124" t="n"/>
      <c r="AL277" s="124" t="n"/>
      <c r="AM277" s="124" t="n"/>
      <c r="AN277" s="124" t="n"/>
      <c r="AO277" s="124" t="n">
        <v>67900.43</v>
      </c>
      <c r="AP277" s="124" t="n">
        <v>24000</v>
      </c>
      <c r="AQ277" s="124" t="n">
        <v>48435.64</v>
      </c>
      <c r="AR277" s="128" t="n">
        <f aca="false" ca="false" dt2D="false" dtr="false" t="normal">COUNTIF(AC277:AN277, "&gt;0")</f>
        <v>2</v>
      </c>
      <c r="AS277" s="128" t="n">
        <f aca="false" ca="false" dt2D="false" dtr="false" t="normal">COUNTIF(AO277:AQ277, "&gt;0")</f>
        <v>3</v>
      </c>
      <c r="AT277" s="128" t="n">
        <f aca="false" ca="false" dt2D="false" dtr="false" t="normal">+AR277+AS277</f>
        <v>5</v>
      </c>
      <c r="AW277" s="3" t="n"/>
      <c r="AY277" s="129" t="n"/>
    </row>
    <row customHeight="true" ht="12" outlineLevel="0" r="278">
      <c r="A278" s="115" t="n">
        <f aca="false" ca="false" dt2D="false" dtr="false" t="normal">+A277+1</f>
        <v>152</v>
      </c>
      <c r="B278" s="115" t="n">
        <f aca="false" ca="false" dt2D="false" dtr="false" t="normal">+B277+1</f>
        <v>52</v>
      </c>
      <c r="C278" s="116" t="s">
        <v>572</v>
      </c>
      <c r="D278" s="115" t="s">
        <v>590</v>
      </c>
      <c r="E278" s="119" t="s">
        <v>120</v>
      </c>
      <c r="F278" s="118" t="s">
        <v>62</v>
      </c>
      <c r="G278" s="118" t="n">
        <v>2</v>
      </c>
      <c r="H278" s="118" t="n">
        <v>2</v>
      </c>
      <c r="I278" s="119" t="n">
        <v>693.73</v>
      </c>
      <c r="J278" s="119" t="n">
        <v>648.73</v>
      </c>
      <c r="K278" s="119" t="n">
        <v>45</v>
      </c>
      <c r="L278" s="117" t="n">
        <v>77</v>
      </c>
      <c r="M278" s="120" t="n">
        <f aca="false" ca="false" dt2D="false" dtr="false" t="normal">SUM(N278:R278)</f>
        <v>794590.26</v>
      </c>
      <c r="N278" s="120" t="n"/>
      <c r="O278" s="120" t="n"/>
      <c r="P278" s="120" t="n"/>
      <c r="Q278" s="120" t="n">
        <v>112665.7</v>
      </c>
      <c r="R278" s="120" t="n">
        <v>681924.56</v>
      </c>
      <c r="S278" s="120" t="n"/>
      <c r="T278" s="120" t="n">
        <f aca="false" ca="false" dt2D="false" dtr="false" t="normal">$M278/($J278+$K278)</f>
        <v>1145.3883499344124</v>
      </c>
      <c r="U278" s="120" t="n">
        <f aca="false" ca="false" dt2D="false" dtr="false" t="normal">$M278/($J278+$K278)</f>
        <v>1145.3883499344124</v>
      </c>
      <c r="V278" s="118" t="n">
        <v>2026</v>
      </c>
      <c r="W278" s="120" t="n"/>
      <c r="X278" s="121" t="n">
        <f aca="false" ca="false" dt2D="false" dtr="false" t="normal">AA278-R278</f>
        <v>2173574.718000001</v>
      </c>
      <c r="Y278" s="127" t="n">
        <v>0</v>
      </c>
      <c r="Z278" s="127" t="n">
        <f aca="false" ca="false" dt2D="false" dtr="false" t="normal">+(J278*12.71+K278*25.41)*12</f>
        <v>112665.69960000002</v>
      </c>
      <c r="AA278" s="127" t="n">
        <f aca="false" ca="false" dt2D="false" dtr="false" t="normal">+(J278*12.71+K278*25.41)*12*30-'[5]Лист1'!$AQ$68</f>
        <v>2855499.278000001</v>
      </c>
      <c r="AB278" s="124" t="n">
        <f aca="false" ca="true" dt2D="false" dtr="false" t="normal">SUBTOTAL(9, AC278:AQ278)</f>
        <v>794590.2599999999</v>
      </c>
      <c r="AC278" s="124" t="n"/>
      <c r="AD278" s="124" t="n"/>
      <c r="AE278" s="124" t="n">
        <v>729748.32</v>
      </c>
      <c r="AF278" s="124" t="n"/>
      <c r="AG278" s="124" t="n"/>
      <c r="AH278" s="124" t="n"/>
      <c r="AI278" s="124" t="n">
        <v>0</v>
      </c>
      <c r="AJ278" s="124" t="n"/>
      <c r="AK278" s="124" t="n"/>
      <c r="AL278" s="124" t="n"/>
      <c r="AM278" s="124" t="n"/>
      <c r="AN278" s="124" t="n"/>
      <c r="AO278" s="124" t="n">
        <v>23837.71</v>
      </c>
      <c r="AP278" s="124" t="n">
        <v>24000</v>
      </c>
      <c r="AQ278" s="124" t="n">
        <v>17004.23</v>
      </c>
      <c r="AR278" s="128" t="n">
        <f aca="false" ca="false" dt2D="false" dtr="false" t="normal">COUNTIF(AC278:AN278, "&gt;0")</f>
        <v>1</v>
      </c>
      <c r="AS278" s="128" t="n">
        <f aca="false" ca="false" dt2D="false" dtr="false" t="normal">COUNTIF(AO278:AQ278, "&gt;0")</f>
        <v>3</v>
      </c>
      <c r="AT278" s="128" t="n">
        <f aca="false" ca="false" dt2D="false" dtr="false" t="normal">+AR278+AS278</f>
        <v>4</v>
      </c>
      <c r="AW278" s="3" t="n"/>
      <c r="AY278" s="129" t="n"/>
    </row>
    <row customHeight="true" ht="12.75" outlineLevel="0" r="279">
      <c r="A279" s="115" t="n">
        <f aca="false" ca="false" dt2D="false" dtr="false" t="normal">+A278+1</f>
        <v>153</v>
      </c>
      <c r="B279" s="115" t="n">
        <f aca="false" ca="false" dt2D="false" dtr="false" t="normal">+B278+1</f>
        <v>53</v>
      </c>
      <c r="C279" s="116" t="s">
        <v>572</v>
      </c>
      <c r="D279" s="115" t="s">
        <v>592</v>
      </c>
      <c r="E279" s="119" t="s">
        <v>170</v>
      </c>
      <c r="F279" s="118" t="s">
        <v>62</v>
      </c>
      <c r="G279" s="118" t="n">
        <v>2</v>
      </c>
      <c r="H279" s="118" t="n">
        <v>2</v>
      </c>
      <c r="I279" s="119" t="n">
        <v>695.29</v>
      </c>
      <c r="J279" s="119" t="n">
        <v>695.29</v>
      </c>
      <c r="K279" s="119" t="n">
        <v>0</v>
      </c>
      <c r="L279" s="117" t="n">
        <v>34</v>
      </c>
      <c r="M279" s="120" t="n">
        <f aca="false" ca="false" dt2D="false" dtr="false" t="normal">SUM(N279:R279)</f>
        <v>13700672.16</v>
      </c>
      <c r="N279" s="120" t="n"/>
      <c r="O279" s="120" t="n">
        <v>10493475.73</v>
      </c>
      <c r="P279" s="120" t="n"/>
      <c r="Q279" s="120" t="n">
        <v>106045.63</v>
      </c>
      <c r="R279" s="120" t="n">
        <v>3101150.8</v>
      </c>
      <c r="S279" s="120" t="n"/>
      <c r="T279" s="120" t="n">
        <f aca="false" ca="false" dt2D="false" dtr="false" t="normal">$M279/($J279+$K279)</f>
        <v>19704.975132678454</v>
      </c>
      <c r="U279" s="120" t="n">
        <f aca="false" ca="false" dt2D="false" dtr="false" t="normal">$M279/($J279+$K279)</f>
        <v>19704.975132678454</v>
      </c>
      <c r="V279" s="118" t="n">
        <v>2026</v>
      </c>
      <c r="W279" s="120" t="n"/>
      <c r="X279" s="121" t="n">
        <f aca="false" ca="false" dt2D="false" dtr="false" t="normal">AA279-R279</f>
        <v>0.003999999724328518</v>
      </c>
      <c r="Y279" s="127" t="n">
        <v>0</v>
      </c>
      <c r="Z279" s="127" t="n">
        <f aca="false" ca="false" dt2D="false" dtr="false" t="normal">+(J279*12.71+K279*25.41)*12</f>
        <v>106045.63079999998</v>
      </c>
      <c r="AA279" s="127" t="n">
        <f aca="false" ca="false" dt2D="false" dtr="false" t="normal">+(J279*12.71+K279*25.41)*12*30-'[5]Лист1'!$AQ$69</f>
        <v>3101150.8039999995</v>
      </c>
      <c r="AB279" s="124" t="n">
        <f aca="false" ca="true" dt2D="false" dtr="false" t="normal">SUBTOTAL(9, AC279:AQ279)</f>
        <v>13700672.159999998</v>
      </c>
      <c r="AC279" s="132" t="n">
        <v>2631566.82</v>
      </c>
      <c r="AD279" s="132" t="n">
        <v>1636285.29</v>
      </c>
      <c r="AE279" s="132" t="n">
        <v>758008.27</v>
      </c>
      <c r="AF279" s="132" t="n">
        <v>672451.9</v>
      </c>
      <c r="AG279" s="124" t="n"/>
      <c r="AH279" s="124" t="n"/>
      <c r="AI279" s="124" t="n">
        <v>0</v>
      </c>
      <c r="AJ279" s="124" t="n"/>
      <c r="AK279" s="124" t="n">
        <v>7513289.44</v>
      </c>
      <c r="AL279" s="124" t="n"/>
      <c r="AM279" s="124" t="n"/>
      <c r="AN279" s="124" t="n"/>
      <c r="AO279" s="124" t="n">
        <v>295032.5</v>
      </c>
      <c r="AP279" s="124" t="n">
        <v>24000</v>
      </c>
      <c r="AQ279" s="124" t="n">
        <v>170037.94</v>
      </c>
      <c r="AR279" s="128" t="n">
        <f aca="false" ca="false" dt2D="false" dtr="false" t="normal">COUNTIF(AC279:AN279, "&gt;0")</f>
        <v>5</v>
      </c>
      <c r="AS279" s="128" t="n">
        <f aca="false" ca="false" dt2D="false" dtr="false" t="normal">COUNTIF(AO279:AQ279, "&gt;0")</f>
        <v>3</v>
      </c>
      <c r="AT279" s="128" t="n">
        <f aca="false" ca="false" dt2D="false" dtr="false" t="normal">+AR279+AS279</f>
        <v>8</v>
      </c>
      <c r="AW279" s="3" t="n"/>
      <c r="AY279" s="129" t="n"/>
    </row>
    <row customHeight="true" ht="12" outlineLevel="0" r="280">
      <c r="A280" s="115" t="n">
        <f aca="false" ca="false" dt2D="false" dtr="false" t="normal">+A279+1</f>
        <v>154</v>
      </c>
      <c r="B280" s="115" t="n">
        <f aca="false" ca="false" dt2D="false" dtr="false" t="normal">+B279+1</f>
        <v>54</v>
      </c>
      <c r="C280" s="116" t="s">
        <v>572</v>
      </c>
      <c r="D280" s="115" t="s">
        <v>706</v>
      </c>
      <c r="E280" s="119" t="s">
        <v>120</v>
      </c>
      <c r="F280" s="118" t="s">
        <v>62</v>
      </c>
      <c r="G280" s="118" t="n">
        <v>2</v>
      </c>
      <c r="H280" s="118" t="n">
        <v>2</v>
      </c>
      <c r="I280" s="119" t="n">
        <v>621.87</v>
      </c>
      <c r="J280" s="119" t="n">
        <v>621.87</v>
      </c>
      <c r="K280" s="119" t="n">
        <v>0</v>
      </c>
      <c r="L280" s="117" t="n">
        <v>50</v>
      </c>
      <c r="M280" s="120" t="n">
        <f aca="false" ca="false" dt2D="false" dtr="false" t="normal">SUM(N280:R280)</f>
        <v>712282.65</v>
      </c>
      <c r="N280" s="120" t="n"/>
      <c r="O280" s="120" t="n"/>
      <c r="P280" s="120" t="n"/>
      <c r="Q280" s="120" t="n">
        <v>94847.61</v>
      </c>
      <c r="R280" s="120" t="n">
        <v>617435.04</v>
      </c>
      <c r="S280" s="120" t="n"/>
      <c r="T280" s="120" t="n">
        <f aca="false" ca="false" dt2D="false" dtr="false" t="normal">$M280/($J280+$K280)</f>
        <v>1145.3883448309132</v>
      </c>
      <c r="U280" s="120" t="n">
        <f aca="false" ca="false" dt2D="false" dtr="false" t="normal">$M280/($J280+$K280)</f>
        <v>1145.3883448309132</v>
      </c>
      <c r="V280" s="118" t="n">
        <v>2026</v>
      </c>
      <c r="W280" s="120" t="n"/>
      <c r="X280" s="121" t="n">
        <f aca="false" ca="false" dt2D="false" dtr="false" t="normal">AA280-R280</f>
        <v>1648981.8820000002</v>
      </c>
      <c r="Y280" s="127" t="n">
        <v>0</v>
      </c>
      <c r="Z280" s="127" t="n">
        <f aca="false" ca="false" dt2D="false" dtr="false" t="normal">+(J280*12.71+K280*25.41)*12</f>
        <v>94847.6124</v>
      </c>
      <c r="AA280" s="127" t="n">
        <f aca="false" ca="false" dt2D="false" dtr="false" t="normal">+(J280*12.71+K280*25.41)*12*30-'[5]Лист1'!$AQ$70</f>
        <v>2266416.9220000003</v>
      </c>
      <c r="AB280" s="124" t="n">
        <f aca="false" ca="true" dt2D="false" dtr="false" t="normal">SUBTOTAL(9, AC280:AQ280)</f>
        <v>712282.6499999999</v>
      </c>
      <c r="AC280" s="124" t="n"/>
      <c r="AD280" s="124" t="n"/>
      <c r="AE280" s="124" t="n">
        <v>651671.32</v>
      </c>
      <c r="AF280" s="124" t="n"/>
      <c r="AG280" s="124" t="n"/>
      <c r="AH280" s="124" t="n"/>
      <c r="AI280" s="124" t="n">
        <v>0</v>
      </c>
      <c r="AJ280" s="124" t="n"/>
      <c r="AK280" s="124" t="n"/>
      <c r="AL280" s="124" t="n"/>
      <c r="AM280" s="124" t="n"/>
      <c r="AN280" s="124" t="n"/>
      <c r="AO280" s="124" t="n">
        <v>21368.48</v>
      </c>
      <c r="AP280" s="124" t="n">
        <v>24000</v>
      </c>
      <c r="AQ280" s="124" t="n">
        <v>15242.85</v>
      </c>
      <c r="AR280" s="128" t="n">
        <f aca="false" ca="false" dt2D="false" dtr="false" t="normal">COUNTIF(AC280:AN280, "&gt;0")</f>
        <v>1</v>
      </c>
      <c r="AS280" s="128" t="n">
        <f aca="false" ca="false" dt2D="false" dtr="false" t="normal">COUNTIF(AO280:AQ280, "&gt;0")</f>
        <v>3</v>
      </c>
      <c r="AT280" s="128" t="n">
        <f aca="false" ca="false" dt2D="false" dtr="false" t="normal">+AR280+AS280</f>
        <v>4</v>
      </c>
      <c r="AW280" s="3" t="n"/>
      <c r="AY280" s="129" t="n"/>
      <c r="BA280" s="66" t="n"/>
    </row>
    <row customHeight="true" ht="12.75" outlineLevel="0" r="281">
      <c r="A281" s="115" t="n">
        <f aca="false" ca="false" dt2D="false" dtr="false" t="normal">+A280+1</f>
        <v>155</v>
      </c>
      <c r="B281" s="115" t="n">
        <f aca="false" ca="false" dt2D="false" dtr="false" t="normal">+B280+1</f>
        <v>55</v>
      </c>
      <c r="C281" s="116" t="s">
        <v>572</v>
      </c>
      <c r="D281" s="115" t="s">
        <v>593</v>
      </c>
      <c r="E281" s="119" t="s">
        <v>90</v>
      </c>
      <c r="F281" s="118" t="s">
        <v>62</v>
      </c>
      <c r="G281" s="118" t="n">
        <v>4</v>
      </c>
      <c r="H281" s="118" t="n">
        <v>4</v>
      </c>
      <c r="I281" s="119" t="n">
        <v>2616.15</v>
      </c>
      <c r="J281" s="119" t="n">
        <v>2466.55</v>
      </c>
      <c r="K281" s="119" t="n">
        <v>149.6</v>
      </c>
      <c r="L281" s="117" t="n">
        <v>131</v>
      </c>
      <c r="M281" s="120" t="n">
        <f aca="false" ca="false" dt2D="false" dtr="false" t="normal">SUM(N281:R281)</f>
        <v>14697144.73</v>
      </c>
      <c r="N281" s="120" t="n"/>
      <c r="O281" s="120" t="n"/>
      <c r="P281" s="120" t="n"/>
      <c r="Q281" s="120" t="n">
        <v>2014780.72</v>
      </c>
      <c r="R281" s="120" t="n">
        <v>12682364.01</v>
      </c>
      <c r="S281" s="120" t="n"/>
      <c r="T281" s="120" t="n">
        <f aca="false" ca="false" dt2D="false" dtr="false" t="normal">$M281/($J281+$K281)</f>
        <v>5617.852466410565</v>
      </c>
      <c r="U281" s="120" t="n">
        <f aca="false" ca="false" dt2D="false" dtr="false" t="normal">$M281/($J281+$K281)</f>
        <v>5617.852466410565</v>
      </c>
      <c r="V281" s="118" t="n">
        <v>2026</v>
      </c>
      <c r="W281" s="120" t="n"/>
      <c r="X281" s="121" t="n">
        <f aca="false" ca="false" dt2D="false" dtr="false" t="normal">AA281-R281</f>
        <v>241971.15000000037</v>
      </c>
      <c r="Y281" s="127" t="n">
        <v>1583969.55</v>
      </c>
      <c r="Z281" s="127" t="n">
        <f aca="false" ca="false" dt2D="false" dtr="false" t="normal">+(J281*12.98+K281*25.97)*12</f>
        <v>430811.172</v>
      </c>
      <c r="AA281" s="127" t="n">
        <f aca="false" ca="false" dt2D="false" dtr="false" t="normal">+(J281*12.98+K281*25.97)*12*30</f>
        <v>12924335.16</v>
      </c>
      <c r="AB281" s="124" t="n">
        <f aca="false" ca="true" dt2D="false" dtr="false" t="normal">SUBTOTAL(9, AC281:AQ281)</f>
        <v>14697144.73</v>
      </c>
      <c r="AC281" s="124" t="n">
        <v>7597864.7</v>
      </c>
      <c r="AD281" s="124" t="n"/>
      <c r="AE281" s="124" t="n">
        <v>3357331.65</v>
      </c>
      <c r="AF281" s="124" t="n"/>
      <c r="AG281" s="124" t="n">
        <v>2962515.14</v>
      </c>
      <c r="AH281" s="124" t="n"/>
      <c r="AI281" s="124" t="n">
        <v>0</v>
      </c>
      <c r="AJ281" s="124" t="n"/>
      <c r="AK281" s="124" t="n"/>
      <c r="AL281" s="124" t="n"/>
      <c r="AM281" s="124" t="n"/>
      <c r="AN281" s="124" t="n"/>
      <c r="AO281" s="124" t="n">
        <v>440914.34</v>
      </c>
      <c r="AP281" s="124" t="n">
        <v>24000</v>
      </c>
      <c r="AQ281" s="124" t="n">
        <v>314518.9</v>
      </c>
      <c r="AR281" s="128" t="n">
        <f aca="false" ca="false" dt2D="false" dtr="false" t="normal">COUNTIF(AC281:AN281, "&gt;0")</f>
        <v>3</v>
      </c>
      <c r="AS281" s="128" t="n">
        <f aca="false" ca="false" dt2D="false" dtr="false" t="normal">COUNTIF(AO281:AQ281, "&gt;0")</f>
        <v>3</v>
      </c>
      <c r="AT281" s="128" t="n">
        <f aca="false" ca="false" dt2D="false" dtr="false" t="normal">+AR281+AS281</f>
        <v>6</v>
      </c>
      <c r="AW281" s="3" t="n"/>
      <c r="AY281" s="129" t="n"/>
    </row>
    <row customHeight="true" ht="12" outlineLevel="0" r="282">
      <c r="A282" s="115" t="n">
        <f aca="false" ca="false" dt2D="false" dtr="false" t="normal">+A281+1</f>
        <v>156</v>
      </c>
      <c r="B282" s="115" t="n">
        <f aca="false" ca="false" dt2D="false" dtr="false" t="normal">+B281+1</f>
        <v>56</v>
      </c>
      <c r="C282" s="116" t="s">
        <v>572</v>
      </c>
      <c r="D282" s="115" t="s">
        <v>594</v>
      </c>
      <c r="E282" s="119" t="s">
        <v>117</v>
      </c>
      <c r="F282" s="118" t="s">
        <v>62</v>
      </c>
      <c r="G282" s="118" t="n">
        <v>4</v>
      </c>
      <c r="H282" s="118" t="n">
        <v>4</v>
      </c>
      <c r="I282" s="119" t="n">
        <v>4119.46</v>
      </c>
      <c r="J282" s="119" t="n">
        <v>3128.38</v>
      </c>
      <c r="K282" s="119" t="n">
        <v>991.08</v>
      </c>
      <c r="L282" s="117" t="n">
        <v>124</v>
      </c>
      <c r="M282" s="120" t="n">
        <f aca="false" ca="false" dt2D="false" dtr="false" t="normal">SUM(N282:R282)</f>
        <v>18314211.36</v>
      </c>
      <c r="N282" s="120" t="n"/>
      <c r="O282" s="120" t="n"/>
      <c r="P282" s="120" t="n"/>
      <c r="Q282" s="120" t="n">
        <v>796136.64</v>
      </c>
      <c r="R282" s="120" t="n">
        <v>17518074.72</v>
      </c>
      <c r="S282" s="120" t="n"/>
      <c r="T282" s="120" t="n">
        <f aca="false" ca="false" dt2D="false" dtr="false" t="normal">$M282/($J282+$K282)</f>
        <v>4445.7796313109</v>
      </c>
      <c r="U282" s="120" t="n">
        <f aca="false" ca="false" dt2D="false" dtr="false" t="normal">$M282/($J282+$K282)</f>
        <v>4445.7796313109</v>
      </c>
      <c r="V282" s="118" t="n">
        <v>2026</v>
      </c>
      <c r="W282" s="120" t="n"/>
      <c r="X282" s="121" t="n">
        <f aca="false" ca="false" dt2D="false" dtr="false" t="normal">AA282-R282</f>
        <v>1618388.3999999985</v>
      </c>
      <c r="Y282" s="127" t="n">
        <v>0</v>
      </c>
      <c r="Z282" s="127" t="n">
        <f aca="false" ca="false" dt2D="false" dtr="false" t="normal">+(J282*12.98+K282*25.97)*12</f>
        <v>796136.64</v>
      </c>
      <c r="AA282" s="127" t="n">
        <f aca="false" ca="false" dt2D="false" dtr="false" t="normal">+(J282*12.98+K282*25.97)*12*30-'[5]Лист1'!$AQ$72</f>
        <v>19136463.119999997</v>
      </c>
      <c r="AB282" s="124" t="n">
        <f aca="false" ca="true" dt2D="false" dtr="false" t="normal">SUBTOTAL(9, AC282:AQ282)</f>
        <v>18314211.36</v>
      </c>
      <c r="AC282" s="124" t="n">
        <v>11964398.68</v>
      </c>
      <c r="AD282" s="124" t="n"/>
      <c r="AE282" s="124" t="n">
        <v>5287141.53</v>
      </c>
      <c r="AF282" s="124" t="n"/>
      <c r="AG282" s="124" t="n"/>
      <c r="AH282" s="124" t="n"/>
      <c r="AI282" s="124" t="n">
        <v>0</v>
      </c>
      <c r="AJ282" s="124" t="n"/>
      <c r="AK282" s="124" t="n"/>
      <c r="AL282" s="124" t="n"/>
      <c r="AM282" s="124" t="n"/>
      <c r="AN282" s="124" t="n"/>
      <c r="AO282" s="124" t="n">
        <v>648942.54</v>
      </c>
      <c r="AP282" s="124" t="n">
        <v>24000</v>
      </c>
      <c r="AQ282" s="124" t="n">
        <v>389728.61</v>
      </c>
      <c r="AR282" s="128" t="n">
        <f aca="false" ca="false" dt2D="false" dtr="false" t="normal">COUNTIF(AC282:AN282, "&gt;0")</f>
        <v>2</v>
      </c>
      <c r="AS282" s="128" t="n">
        <f aca="false" ca="false" dt2D="false" dtr="false" t="normal">COUNTIF(AO282:AQ282, "&gt;0")</f>
        <v>3</v>
      </c>
      <c r="AT282" s="128" t="n">
        <f aca="false" ca="false" dt2D="false" dtr="false" t="normal">+AR282+AS282</f>
        <v>5</v>
      </c>
      <c r="AW282" s="3" t="n"/>
      <c r="AY282" s="129" t="n"/>
    </row>
    <row customHeight="true" ht="12.75" outlineLevel="0" r="283">
      <c r="A283" s="115" t="n">
        <f aca="false" ca="false" dt2D="false" dtr="false" t="normal">+A282+1</f>
        <v>157</v>
      </c>
      <c r="B283" s="115" t="n">
        <f aca="false" ca="false" dt2D="false" dtr="false" t="normal">+B282+1</f>
        <v>57</v>
      </c>
      <c r="C283" s="116" t="s">
        <v>572</v>
      </c>
      <c r="D283" s="115" t="s">
        <v>595</v>
      </c>
      <c r="E283" s="119" t="s">
        <v>73</v>
      </c>
      <c r="F283" s="118" t="s">
        <v>62</v>
      </c>
      <c r="G283" s="118" t="n">
        <v>4</v>
      </c>
      <c r="H283" s="118" t="n">
        <v>4</v>
      </c>
      <c r="I283" s="119" t="n">
        <v>3582.37</v>
      </c>
      <c r="J283" s="119" t="n">
        <v>2705.26</v>
      </c>
      <c r="K283" s="119" t="n">
        <v>877.11</v>
      </c>
      <c r="L283" s="117" t="n">
        <v>119</v>
      </c>
      <c r="M283" s="120" t="n">
        <f aca="false" ca="false" dt2D="false" dtr="false" t="normal">SUM(N283:R283)</f>
        <v>20125226.14</v>
      </c>
      <c r="N283" s="120" t="n"/>
      <c r="O283" s="120" t="n"/>
      <c r="P283" s="120" t="n"/>
      <c r="Q283" s="120" t="n">
        <v>2035857.8</v>
      </c>
      <c r="R283" s="120" t="n">
        <v>18089368.34</v>
      </c>
      <c r="S283" s="120" t="n"/>
      <c r="T283" s="120" t="n">
        <f aca="false" ca="false" dt2D="false" dtr="false" t="normal">$M283/($J283+$K283)</f>
        <v>5617.852466383985</v>
      </c>
      <c r="U283" s="120" t="n">
        <f aca="false" ca="false" dt2D="false" dtr="false" t="normal">$M283/($J283+$K283)</f>
        <v>5617.852466383985</v>
      </c>
      <c r="V283" s="118" t="n">
        <v>2026</v>
      </c>
      <c r="W283" s="120" t="n"/>
      <c r="X283" s="121" t="n">
        <f aca="false" ca="false" dt2D="false" dtr="false" t="normal">AA283-R283</f>
        <v>2752047.4000000022</v>
      </c>
      <c r="Y283" s="127" t="n">
        <v>1341143.94</v>
      </c>
      <c r="Z283" s="127" t="n">
        <f aca="false" ca="false" dt2D="false" dtr="false" t="normal">+(J283*12.98+K283*25.97)*12</f>
        <v>694713.858</v>
      </c>
      <c r="AA283" s="127" t="n">
        <f aca="false" ca="false" dt2D="false" dtr="false" t="normal">+(J283*12.98+K283*25.97)*12*30</f>
        <v>20841415.740000002</v>
      </c>
      <c r="AB283" s="124" t="n">
        <f aca="false" ca="true" dt2D="false" dtr="false" t="normal">SUBTOTAL(9, AC283:AQ283)</f>
        <v>20125226.14</v>
      </c>
      <c r="AC283" s="124" t="n">
        <v>10406930.92</v>
      </c>
      <c r="AD283" s="124" t="n"/>
      <c r="AE283" s="124" t="n">
        <v>4600246.14</v>
      </c>
      <c r="AF283" s="124" t="n"/>
      <c r="AG283" s="124" t="n">
        <v>4059612.46</v>
      </c>
      <c r="AH283" s="124" t="n"/>
      <c r="AI283" s="124" t="n">
        <v>0</v>
      </c>
      <c r="AJ283" s="124" t="n"/>
      <c r="AK283" s="124" t="n"/>
      <c r="AL283" s="124" t="n"/>
      <c r="AM283" s="124" t="n"/>
      <c r="AN283" s="124" t="n"/>
      <c r="AO283" s="124" t="n">
        <v>603756.78</v>
      </c>
      <c r="AP283" s="124" t="n">
        <v>24000</v>
      </c>
      <c r="AQ283" s="124" t="n">
        <v>430679.84</v>
      </c>
      <c r="AR283" s="128" t="n">
        <f aca="false" ca="false" dt2D="false" dtr="false" t="normal">COUNTIF(AC283:AN283, "&gt;0")</f>
        <v>3</v>
      </c>
      <c r="AS283" s="128" t="n">
        <f aca="false" ca="false" dt2D="false" dtr="false" t="normal">COUNTIF(AO283:AQ283, "&gt;0")</f>
        <v>3</v>
      </c>
      <c r="AT283" s="128" t="n">
        <f aca="false" ca="false" dt2D="false" dtr="false" t="normal">+AR283+AS283</f>
        <v>6</v>
      </c>
      <c r="AW283" s="3" t="n"/>
      <c r="AY283" s="129" t="n"/>
    </row>
    <row customHeight="true" ht="12" outlineLevel="0" r="284">
      <c r="A284" s="115" t="n">
        <f aca="false" ca="false" dt2D="false" dtr="false" t="normal">+A283+1</f>
        <v>158</v>
      </c>
      <c r="B284" s="115" t="n">
        <f aca="false" ca="false" dt2D="false" dtr="false" t="normal">+B283+1</f>
        <v>58</v>
      </c>
      <c r="C284" s="116" t="s">
        <v>572</v>
      </c>
      <c r="D284" s="115" t="s">
        <v>708</v>
      </c>
      <c r="E284" s="119" t="s">
        <v>170</v>
      </c>
      <c r="F284" s="118" t="s">
        <v>62</v>
      </c>
      <c r="G284" s="118" t="n">
        <v>4</v>
      </c>
      <c r="H284" s="118" t="n">
        <v>4</v>
      </c>
      <c r="I284" s="119" t="n">
        <v>4026.4</v>
      </c>
      <c r="J284" s="119" t="n">
        <v>3048.03</v>
      </c>
      <c r="K284" s="119" t="n">
        <v>978.37</v>
      </c>
      <c r="L284" s="117" t="n">
        <v>135</v>
      </c>
      <c r="M284" s="120" t="n">
        <f aca="false" ca="false" dt2D="false" dtr="false" t="normal">SUM(N284:R284)</f>
        <v>17159640.93</v>
      </c>
      <c r="N284" s="120" t="n"/>
      <c r="O284" s="120" t="n"/>
      <c r="P284" s="120" t="n"/>
      <c r="Q284" s="120" t="n">
        <v>779660.38</v>
      </c>
      <c r="R284" s="120" t="n">
        <v>16379980.55</v>
      </c>
      <c r="S284" s="120" t="n"/>
      <c r="T284" s="120" t="n">
        <f aca="false" ca="false" dt2D="false" dtr="false" t="normal">$M284/($J284+$K284)</f>
        <v>4261.782468209815</v>
      </c>
      <c r="U284" s="120" t="n">
        <f aca="false" ca="false" dt2D="false" dtr="false" t="normal">$M284/($J284+$K284)</f>
        <v>4261.782468209815</v>
      </c>
      <c r="V284" s="118" t="n">
        <v>2026</v>
      </c>
      <c r="W284" s="120" t="n"/>
      <c r="X284" s="121" t="n">
        <f aca="false" ca="false" dt2D="false" dtr="false" t="normal">AA284-R284</f>
        <v>2147267.398000002</v>
      </c>
      <c r="Y284" s="127" t="n">
        <v>0</v>
      </c>
      <c r="Z284" s="127" t="n">
        <f aca="false" ca="false" dt2D="false" dtr="false" t="normal">+(J284*12.98+K284*25.97)*12</f>
        <v>779660.3796000001</v>
      </c>
      <c r="AA284" s="127" t="n">
        <f aca="false" ca="false" dt2D="false" dtr="false" t="normal">+(J284*12.98+K284*25.97)*12*30-'[5]Лист1'!$AQ$74</f>
        <v>18527247.948000003</v>
      </c>
      <c r="AB284" s="124" t="n">
        <f aca="false" ca="true" dt2D="false" dtr="false" t="normal">SUBTOTAL(9, AC284:AQ284)</f>
        <v>17159640.93</v>
      </c>
      <c r="AC284" s="124" t="n">
        <v>11693847.77</v>
      </c>
      <c r="AD284" s="124" t="n"/>
      <c r="AE284" s="124" t="n"/>
      <c r="AF284" s="124" t="n"/>
      <c r="AG284" s="124" t="n">
        <v>4559787.61</v>
      </c>
      <c r="AH284" s="124" t="n"/>
      <c r="AI284" s="124" t="n">
        <v>0</v>
      </c>
      <c r="AJ284" s="124" t="n"/>
      <c r="AK284" s="124" t="n"/>
      <c r="AL284" s="124" t="n"/>
      <c r="AM284" s="124" t="n"/>
      <c r="AN284" s="124" t="n"/>
      <c r="AO284" s="124" t="n">
        <v>514789.23</v>
      </c>
      <c r="AP284" s="124" t="n">
        <v>24000</v>
      </c>
      <c r="AQ284" s="124" t="n">
        <v>367216.32</v>
      </c>
      <c r="AR284" s="128" t="n">
        <f aca="false" ca="false" dt2D="false" dtr="false" t="normal">COUNTIF(AC284:AN284, "&gt;0")</f>
        <v>2</v>
      </c>
      <c r="AS284" s="128" t="n">
        <f aca="false" ca="false" dt2D="false" dtr="false" t="normal">COUNTIF(AO284:AQ284, "&gt;0")</f>
        <v>3</v>
      </c>
      <c r="AT284" s="128" t="n">
        <f aca="false" ca="false" dt2D="false" dtr="false" t="normal">+AR284+AS284</f>
        <v>5</v>
      </c>
      <c r="AW284" s="3" t="n"/>
      <c r="AY284" s="129" t="n"/>
    </row>
    <row customHeight="true" ht="12" outlineLevel="0" r="285">
      <c r="A285" s="115" t="n">
        <f aca="false" ca="false" dt2D="false" dtr="false" t="normal">+A284+1</f>
        <v>159</v>
      </c>
      <c r="B285" s="115" t="n">
        <f aca="false" ca="false" dt2D="false" dtr="false" t="normal">+B284+1</f>
        <v>59</v>
      </c>
      <c r="C285" s="116" t="s">
        <v>572</v>
      </c>
      <c r="D285" s="115" t="s">
        <v>596</v>
      </c>
      <c r="E285" s="119" t="s">
        <v>187</v>
      </c>
      <c r="F285" s="118" t="s">
        <v>62</v>
      </c>
      <c r="G285" s="118" t="n">
        <v>4</v>
      </c>
      <c r="H285" s="118" t="n">
        <v>4</v>
      </c>
      <c r="I285" s="119" t="n">
        <v>3576.31</v>
      </c>
      <c r="J285" s="119" t="n">
        <v>2733.31</v>
      </c>
      <c r="K285" s="119" t="n">
        <v>843</v>
      </c>
      <c r="L285" s="117" t="n">
        <v>110</v>
      </c>
      <c r="M285" s="120" t="n">
        <f aca="false" ca="false" dt2D="false" dtr="false" t="normal">SUM(N285:R285)</f>
        <v>15241455.25</v>
      </c>
      <c r="N285" s="120" t="n"/>
      <c r="O285" s="120" t="n"/>
      <c r="P285" s="120" t="n"/>
      <c r="Q285" s="120" t="n">
        <v>688452.89</v>
      </c>
      <c r="R285" s="120" t="n">
        <v>14553002.36</v>
      </c>
      <c r="S285" s="120" t="n"/>
      <c r="T285" s="120" t="n">
        <f aca="false" ca="false" dt2D="false" dtr="false" t="normal">$M285/($J285+$K285)</f>
        <v>4261.782465725846</v>
      </c>
      <c r="U285" s="120" t="n">
        <f aca="false" ca="false" dt2D="false" dtr="false" t="normal">$M285/($J285+$K285)</f>
        <v>4261.782465725846</v>
      </c>
      <c r="V285" s="118" t="n">
        <v>2026</v>
      </c>
      <c r="W285" s="120" t="n"/>
      <c r="X285" s="121" t="n">
        <f aca="false" ca="false" dt2D="false" dtr="false" t="normal">AA285-R285</f>
        <v>1145804.9279999956</v>
      </c>
      <c r="Y285" s="127" t="n">
        <v>0</v>
      </c>
      <c r="Z285" s="127" t="n">
        <f aca="false" ca="false" dt2D="false" dtr="false" t="normal">+(J285*12.98+K285*25.97)*12</f>
        <v>688452.8855999999</v>
      </c>
      <c r="AA285" s="127" t="n">
        <f aca="false" ca="false" dt2D="false" dtr="false" t="normal">+(J285*12.98+K285*25.97)*12*30-'[5]Лист1'!$AQ$75</f>
        <v>15698807.287999995</v>
      </c>
      <c r="AB285" s="124" t="n">
        <f aca="false" ca="true" dt2D="false" dtr="false" t="normal">SUBTOTAL(9, AC285:AQ285)</f>
        <v>15241455.25</v>
      </c>
      <c r="AC285" s="124" t="n">
        <v>10385312.84</v>
      </c>
      <c r="AD285" s="124" t="n"/>
      <c r="AE285" s="124" t="n"/>
      <c r="AF285" s="124" t="n"/>
      <c r="AG285" s="124" t="n">
        <v>4048731.61</v>
      </c>
      <c r="AH285" s="124" t="n"/>
      <c r="AI285" s="124" t="n">
        <v>0</v>
      </c>
      <c r="AJ285" s="124" t="n"/>
      <c r="AK285" s="124" t="n"/>
      <c r="AL285" s="124" t="n"/>
      <c r="AM285" s="124" t="n"/>
      <c r="AN285" s="124" t="n"/>
      <c r="AO285" s="124" t="n">
        <v>457243.66</v>
      </c>
      <c r="AP285" s="124" t="n">
        <v>24000</v>
      </c>
      <c r="AQ285" s="124" t="n">
        <v>326167.14</v>
      </c>
      <c r="AR285" s="128" t="n">
        <f aca="false" ca="false" dt2D="false" dtr="false" t="normal">COUNTIF(AC285:AN285, "&gt;0")</f>
        <v>2</v>
      </c>
      <c r="AS285" s="128" t="n">
        <f aca="false" ca="false" dt2D="false" dtr="false" t="normal">COUNTIF(AO285:AQ285, "&gt;0")</f>
        <v>3</v>
      </c>
      <c r="AT285" s="128" t="n">
        <f aca="false" ca="false" dt2D="false" dtr="false" t="normal">+AR285+AS285</f>
        <v>5</v>
      </c>
      <c r="AW285" s="3" t="n"/>
      <c r="AY285" s="129" t="n"/>
    </row>
    <row customHeight="true" ht="12.75" outlineLevel="0" r="286">
      <c r="A286" s="115" t="n">
        <f aca="false" ca="false" dt2D="false" dtr="false" t="normal">+A285+1</f>
        <v>160</v>
      </c>
      <c r="B286" s="115" t="n">
        <f aca="false" ca="false" dt2D="false" dtr="false" t="normal">+B285+1</f>
        <v>60</v>
      </c>
      <c r="C286" s="116" t="s">
        <v>572</v>
      </c>
      <c r="D286" s="115" t="s">
        <v>604</v>
      </c>
      <c r="E286" s="119" t="s">
        <v>100</v>
      </c>
      <c r="F286" s="118" t="s">
        <v>62</v>
      </c>
      <c r="G286" s="118" t="n">
        <v>5</v>
      </c>
      <c r="H286" s="118" t="n">
        <v>3</v>
      </c>
      <c r="I286" s="119" t="n">
        <v>2716.09</v>
      </c>
      <c r="J286" s="119" t="n">
        <v>2716.09</v>
      </c>
      <c r="K286" s="119" t="n">
        <v>0</v>
      </c>
      <c r="L286" s="117" t="n">
        <v>33</v>
      </c>
      <c r="M286" s="120" t="n">
        <f aca="false" ca="false" dt2D="false" dtr="false" t="normal">SUM(N286:R286)</f>
        <v>12007494.120000001</v>
      </c>
      <c r="N286" s="120" t="n"/>
      <c r="O286" s="120" t="n"/>
      <c r="P286" s="120" t="n"/>
      <c r="Q286" s="120" t="n">
        <v>1047650.88</v>
      </c>
      <c r="R286" s="120" t="n">
        <v>10959843.24</v>
      </c>
      <c r="S286" s="120" t="n"/>
      <c r="T286" s="120" t="n">
        <f aca="false" ca="false" dt2D="false" dtr="false" t="normal">$M286/($J286+$K286)</f>
        <v>4420.874904734379</v>
      </c>
      <c r="U286" s="120" t="n">
        <f aca="false" ca="false" dt2D="false" dtr="false" t="normal">$M286/($J286+$K286)</f>
        <v>4420.874904734379</v>
      </c>
      <c r="V286" s="118" t="n">
        <v>2026</v>
      </c>
      <c r="W286" s="120" t="n"/>
      <c r="X286" s="121" t="n">
        <f aca="false" ca="false" dt2D="false" dtr="false" t="normal">AA286-R286</f>
        <v>1467898.1640000008</v>
      </c>
      <c r="Y286" s="127" t="n">
        <v>633392.83</v>
      </c>
      <c r="Z286" s="127" t="n">
        <f aca="false" ca="false" dt2D="false" dtr="false" t="normal">+(J286*12.71+K286*25.41)*12</f>
        <v>414258.0468</v>
      </c>
      <c r="AA286" s="127" t="n">
        <f aca="false" ca="false" dt2D="false" dtr="false" t="normal">+(J286*12.71+K286*25.41)*12*30</f>
        <v>12427741.404000001</v>
      </c>
      <c r="AB286" s="124" t="n">
        <f aca="false" ca="true" dt2D="false" dtr="false" t="normal">SUBTOTAL(9, AC286:AQ286)</f>
        <v>12007494.12</v>
      </c>
      <c r="AC286" s="124" t="n">
        <v>7884417.66</v>
      </c>
      <c r="AD286" s="124" t="n"/>
      <c r="AE286" s="124" t="n">
        <v>3481891.27</v>
      </c>
      <c r="AF286" s="124" t="n"/>
      <c r="AG286" s="124" t="n"/>
      <c r="AH286" s="124" t="n"/>
      <c r="AI286" s="124" t="n">
        <v>0</v>
      </c>
      <c r="AJ286" s="124" t="n"/>
      <c r="AK286" s="124" t="n"/>
      <c r="AL286" s="124" t="n"/>
      <c r="AM286" s="124" t="n"/>
      <c r="AN286" s="124" t="n"/>
      <c r="AO286" s="124" t="n">
        <v>360224.82</v>
      </c>
      <c r="AP286" s="124" t="n">
        <v>24000</v>
      </c>
      <c r="AQ286" s="124" t="n">
        <v>256960.37</v>
      </c>
      <c r="AR286" s="128" t="n">
        <f aca="false" ca="false" dt2D="false" dtr="false" t="normal">COUNTIF(AC286:AN286, "&gt;0")</f>
        <v>2</v>
      </c>
      <c r="AS286" s="128" t="n">
        <f aca="false" ca="false" dt2D="false" dtr="false" t="normal">COUNTIF(AO286:AQ286, "&gt;0")</f>
        <v>3</v>
      </c>
      <c r="AT286" s="128" t="n">
        <f aca="false" ca="false" dt2D="false" dtr="false" t="normal">+AR286+AS286</f>
        <v>5</v>
      </c>
      <c r="AW286" s="3" t="n"/>
      <c r="AY286" s="129" t="n"/>
    </row>
    <row customHeight="true" ht="12.75" outlineLevel="0" r="287">
      <c r="A287" s="115" t="n">
        <f aca="false" ca="false" dt2D="false" dtr="false" t="normal">+A286+1</f>
        <v>161</v>
      </c>
      <c r="B287" s="115" t="n">
        <f aca="false" ca="false" dt2D="false" dtr="false" t="normal">+B286+1</f>
        <v>61</v>
      </c>
      <c r="C287" s="116" t="s">
        <v>572</v>
      </c>
      <c r="D287" s="115" t="s">
        <v>713</v>
      </c>
      <c r="E287" s="119" t="s">
        <v>128</v>
      </c>
      <c r="F287" s="118" t="s">
        <v>62</v>
      </c>
      <c r="G287" s="118" t="n">
        <v>5</v>
      </c>
      <c r="H287" s="118" t="n">
        <v>3</v>
      </c>
      <c r="I287" s="119" t="n">
        <v>2889.86</v>
      </c>
      <c r="J287" s="119" t="n">
        <v>2889.86</v>
      </c>
      <c r="K287" s="119" t="n">
        <v>0</v>
      </c>
      <c r="L287" s="117" t="n">
        <v>108</v>
      </c>
      <c r="M287" s="120" t="n">
        <f aca="false" ca="false" dt2D="false" dtr="false" t="normal">SUM(N287:R287)</f>
        <v>16255425.28</v>
      </c>
      <c r="N287" s="120" t="n"/>
      <c r="O287" s="120" t="n">
        <v>747752.1</v>
      </c>
      <c r="P287" s="120" t="n"/>
      <c r="Q287" s="120" t="n">
        <v>2284829.76</v>
      </c>
      <c r="R287" s="120" t="n">
        <v>13222843.42</v>
      </c>
      <c r="S287" s="120" t="n"/>
      <c r="T287" s="120" t="n">
        <f aca="false" ca="false" dt2D="false" dtr="false" t="normal">$M287/($J287+$K287)</f>
        <v>5624.987120483344</v>
      </c>
      <c r="U287" s="120" t="n">
        <f aca="false" ca="false" dt2D="false" dtr="false" t="normal">$M287/($J287+$K287)</f>
        <v>5624.987120483344</v>
      </c>
      <c r="V287" s="118" t="n">
        <v>2026</v>
      </c>
      <c r="W287" s="120" t="n"/>
      <c r="X287" s="121" t="n">
        <f aca="false" ca="false" dt2D="false" dtr="false" t="normal">AA287-R287</f>
        <v>-0.003999998793005943</v>
      </c>
      <c r="Y287" s="127" t="n">
        <v>1844068.31</v>
      </c>
      <c r="Z287" s="127" t="n">
        <f aca="false" ca="false" dt2D="false" dtr="false" t="normal">+(J287*12.71+K287*25.41)*12</f>
        <v>440761.44720000005</v>
      </c>
      <c r="AA287" s="127" t="n">
        <f aca="false" ca="false" dt2D="false" dtr="false" t="normal">+(J287*12.71+K287*25.41)*12*30</f>
        <v>13222843.416000001</v>
      </c>
      <c r="AB287" s="124" t="n">
        <f aca="false" ca="true" dt2D="false" dtr="false" t="normal">SUBTOTAL(9, AC287:AQ287)</f>
        <v>16255425.28</v>
      </c>
      <c r="AC287" s="124" t="n"/>
      <c r="AD287" s="124" t="n"/>
      <c r="AE287" s="124" t="n"/>
      <c r="AF287" s="124" t="n"/>
      <c r="AG287" s="124" t="n"/>
      <c r="AH287" s="124" t="n"/>
      <c r="AI287" s="124" t="n">
        <v>0</v>
      </c>
      <c r="AJ287" s="124" t="n"/>
      <c r="AK287" s="124" t="n">
        <v>15395896.42</v>
      </c>
      <c r="AL287" s="124" t="n"/>
      <c r="AM287" s="124" t="n"/>
      <c r="AN287" s="124" t="n"/>
      <c r="AO287" s="124" t="n">
        <v>487662.76</v>
      </c>
      <c r="AP287" s="124" t="n">
        <v>24000</v>
      </c>
      <c r="AQ287" s="124" t="n">
        <v>347866.1</v>
      </c>
      <c r="AR287" s="128" t="n">
        <f aca="false" ca="false" dt2D="false" dtr="false" t="normal">COUNTIF(AC287:AN287, "&gt;0")</f>
        <v>1</v>
      </c>
      <c r="AS287" s="128" t="n">
        <f aca="false" ca="false" dt2D="false" dtr="false" t="normal">COUNTIF(AO287:AQ287, "&gt;0")</f>
        <v>3</v>
      </c>
      <c r="AT287" s="128" t="n">
        <f aca="false" ca="false" dt2D="false" dtr="false" t="normal">+AR287+AS287</f>
        <v>4</v>
      </c>
      <c r="AW287" s="3" t="n"/>
      <c r="AY287" s="129" t="n"/>
    </row>
    <row customHeight="true" ht="12.75" outlineLevel="0" r="288">
      <c r="A288" s="115" t="n">
        <f aca="false" ca="false" dt2D="false" dtr="false" t="normal">+A287+1</f>
        <v>162</v>
      </c>
      <c r="B288" s="115" t="n">
        <f aca="false" ca="false" dt2D="false" dtr="false" t="normal">+B287+1</f>
        <v>62</v>
      </c>
      <c r="C288" s="116" t="s">
        <v>572</v>
      </c>
      <c r="D288" s="115" t="s">
        <v>614</v>
      </c>
      <c r="E288" s="119" t="s">
        <v>258</v>
      </c>
      <c r="F288" s="118" t="s">
        <v>62</v>
      </c>
      <c r="G288" s="118" t="n">
        <v>3</v>
      </c>
      <c r="H288" s="118" t="n">
        <v>4</v>
      </c>
      <c r="I288" s="119" t="n">
        <v>1829.34</v>
      </c>
      <c r="J288" s="119" t="n">
        <v>1829.34</v>
      </c>
      <c r="K288" s="119" t="n">
        <v>0</v>
      </c>
      <c r="L288" s="117" t="n">
        <v>91</v>
      </c>
      <c r="M288" s="120" t="n">
        <f aca="false" ca="false" dt2D="false" dtr="false" t="normal">SUM(N288:R288)</f>
        <v>3935121.33</v>
      </c>
      <c r="N288" s="120" t="n"/>
      <c r="O288" s="120" t="n"/>
      <c r="P288" s="120" t="n"/>
      <c r="Q288" s="120" t="n">
        <v>337791.31</v>
      </c>
      <c r="R288" s="120" t="n">
        <v>3597330.02</v>
      </c>
      <c r="S288" s="120" t="n"/>
      <c r="T288" s="120" t="n">
        <f aca="false" ca="false" dt2D="false" dtr="false" t="normal">$M288/($J288+$K288)</f>
        <v>2151.115336678802</v>
      </c>
      <c r="U288" s="120" t="n">
        <f aca="false" ca="false" dt2D="false" dtr="false" t="normal">$M288/($J288+$K288)</f>
        <v>2151.115336678802</v>
      </c>
      <c r="V288" s="118" t="n">
        <v>2026</v>
      </c>
      <c r="W288" s="120" t="n"/>
      <c r="X288" s="121" t="n">
        <f aca="false" ca="false" dt2D="false" dtr="false" t="normal">AA288-R288</f>
        <v>4772998.084000001</v>
      </c>
      <c r="Y288" s="127" t="n">
        <v>58780.37</v>
      </c>
      <c r="Z288" s="127" t="n">
        <f aca="false" ca="false" dt2D="false" dtr="false" t="normal">+(J288*12.71+K288*25.41)*12</f>
        <v>279010.9368</v>
      </c>
      <c r="AA288" s="127" t="n">
        <f aca="false" ca="false" dt2D="false" dtr="false" t="normal">+(J288*12.71+K288*25.41)*12*30</f>
        <v>8370328.104</v>
      </c>
      <c r="AB288" s="124" t="n">
        <f aca="false" ca="true" dt2D="false" dtr="false" t="normal">SUBTOTAL(9, AC288:AQ288)</f>
        <v>3935121.33</v>
      </c>
      <c r="AC288" s="124" t="n"/>
      <c r="AD288" s="124" t="n"/>
      <c r="AE288" s="124" t="n"/>
      <c r="AF288" s="124" t="n"/>
      <c r="AG288" s="124" t="n"/>
      <c r="AH288" s="124" t="n"/>
      <c r="AI288" s="124" t="n">
        <v>0</v>
      </c>
      <c r="AJ288" s="124" t="n"/>
      <c r="AK288" s="124" t="n"/>
      <c r="AL288" s="124" t="n">
        <v>3708856.09</v>
      </c>
      <c r="AM288" s="124" t="n"/>
      <c r="AN288" s="124" t="n"/>
      <c r="AO288" s="124" t="n">
        <v>118053.64</v>
      </c>
      <c r="AP288" s="124" t="n">
        <v>24000</v>
      </c>
      <c r="AQ288" s="124" t="n">
        <v>84211.6</v>
      </c>
      <c r="AR288" s="128" t="n">
        <f aca="false" ca="false" dt2D="false" dtr="false" t="normal">COUNTIF(AC288:AN288, "&gt;0")</f>
        <v>1</v>
      </c>
      <c r="AS288" s="128" t="n">
        <f aca="false" ca="false" dt2D="false" dtr="false" t="normal">COUNTIF(AO288:AQ288, "&gt;0")</f>
        <v>3</v>
      </c>
      <c r="AT288" s="128" t="n">
        <f aca="false" ca="false" dt2D="false" dtr="false" t="normal">+AR288+AS288</f>
        <v>4</v>
      </c>
      <c r="AW288" s="3" t="n"/>
      <c r="AY288" s="129" t="n"/>
    </row>
    <row customHeight="true" ht="12.75" outlineLevel="0" r="289">
      <c r="A289" s="115" t="n">
        <f aca="false" ca="false" dt2D="false" dtr="false" t="normal">+A288+1</f>
        <v>163</v>
      </c>
      <c r="B289" s="115" t="n">
        <f aca="false" ca="false" dt2D="false" dtr="false" t="normal">+B288+1</f>
        <v>63</v>
      </c>
      <c r="C289" s="116" t="s">
        <v>572</v>
      </c>
      <c r="D289" s="115" t="s">
        <v>616</v>
      </c>
      <c r="E289" s="119" t="s">
        <v>83</v>
      </c>
      <c r="F289" s="118" t="s">
        <v>62</v>
      </c>
      <c r="G289" s="118" t="n">
        <v>5</v>
      </c>
      <c r="H289" s="118" t="n">
        <v>2</v>
      </c>
      <c r="I289" s="119" t="n">
        <v>2043.6</v>
      </c>
      <c r="J289" s="119" t="n">
        <v>1809.99</v>
      </c>
      <c r="K289" s="119" t="n">
        <v>233.61</v>
      </c>
      <c r="L289" s="117" t="n">
        <v>66</v>
      </c>
      <c r="M289" s="120" t="n">
        <f aca="false" ca="false" dt2D="false" dtr="false" t="normal">SUM(N289:R289)</f>
        <v>11495223.68</v>
      </c>
      <c r="N289" s="120" t="n"/>
      <c r="O289" s="120" t="n"/>
      <c r="P289" s="120" t="n"/>
      <c r="Q289" s="120" t="n">
        <v>1359326.02</v>
      </c>
      <c r="R289" s="120" t="n">
        <v>10135897.66</v>
      </c>
      <c r="S289" s="120" t="n"/>
      <c r="T289" s="120" t="n">
        <f aca="false" ca="false" dt2D="false" dtr="false" t="normal">$M289/($J289+$K289)</f>
        <v>5624.987120767273</v>
      </c>
      <c r="U289" s="120" t="n">
        <f aca="false" ca="false" dt2D="false" dtr="false" t="normal">$M289/($J289+$K289)</f>
        <v>5624.987120767273</v>
      </c>
      <c r="V289" s="118" t="n">
        <v>2026</v>
      </c>
      <c r="W289" s="120" t="n"/>
      <c r="X289" s="121" t="n">
        <f aca="false" ca="false" dt2D="false" dtr="false" t="normal">AA289-R289</f>
        <v>282863.4199999999</v>
      </c>
      <c r="Y289" s="127" t="n">
        <v>1012033.98</v>
      </c>
      <c r="Z289" s="127" t="n">
        <f aca="false" ca="false" dt2D="false" dtr="false" t="normal">+(J289*12.71+K289*25.41)*12</f>
        <v>347292.036</v>
      </c>
      <c r="AA289" s="127" t="n">
        <f aca="false" ca="false" dt2D="false" dtr="false" t="normal">+(J289*12.71+K289*25.41)*12*30</f>
        <v>10418761.08</v>
      </c>
      <c r="AB289" s="124" t="n">
        <f aca="false" ca="true" dt2D="false" dtr="false" t="normal">SUBTOTAL(9, AC289:AQ289)</f>
        <v>11495223.68</v>
      </c>
      <c r="AC289" s="124" t="n"/>
      <c r="AD289" s="124" t="n"/>
      <c r="AE289" s="124" t="n"/>
      <c r="AF289" s="124" t="n"/>
      <c r="AG289" s="124" t="n"/>
      <c r="AH289" s="124" t="n"/>
      <c r="AI289" s="124" t="n">
        <v>0</v>
      </c>
      <c r="AJ289" s="124" t="n"/>
      <c r="AK289" s="124" t="n">
        <v>10880369.18</v>
      </c>
      <c r="AL289" s="124" t="n"/>
      <c r="AM289" s="124" t="n"/>
      <c r="AN289" s="124" t="n"/>
      <c r="AO289" s="124" t="n">
        <v>344856.71</v>
      </c>
      <c r="AP289" s="124" t="n">
        <v>24000</v>
      </c>
      <c r="AQ289" s="124" t="n">
        <v>245997.79</v>
      </c>
      <c r="AR289" s="128" t="n">
        <f aca="false" ca="false" dt2D="false" dtr="false" t="normal">COUNTIF(AC289:AN289, "&gt;0")</f>
        <v>1</v>
      </c>
      <c r="AS289" s="128" t="n">
        <f aca="false" ca="false" dt2D="false" dtr="false" t="normal">COUNTIF(AO289:AQ289, "&gt;0")</f>
        <v>3</v>
      </c>
      <c r="AT289" s="128" t="n">
        <f aca="false" ca="false" dt2D="false" dtr="false" t="normal">+AR289+AS289</f>
        <v>4</v>
      </c>
      <c r="AW289" s="3" t="n"/>
      <c r="AY289" s="129" t="n"/>
    </row>
    <row customHeight="true" ht="12.75" outlineLevel="0" r="290">
      <c r="A290" s="115" t="n">
        <f aca="false" ca="false" dt2D="false" dtr="false" t="normal">+A289+1</f>
        <v>164</v>
      </c>
      <c r="B290" s="115" t="n">
        <f aca="false" ca="false" dt2D="false" dtr="false" t="normal">+B289+1</f>
        <v>64</v>
      </c>
      <c r="C290" s="116" t="s">
        <v>572</v>
      </c>
      <c r="D290" s="115" t="s">
        <v>718</v>
      </c>
      <c r="E290" s="119" t="s">
        <v>719</v>
      </c>
      <c r="F290" s="118" t="s">
        <v>62</v>
      </c>
      <c r="G290" s="118" t="n">
        <v>5</v>
      </c>
      <c r="H290" s="118" t="n">
        <v>2</v>
      </c>
      <c r="I290" s="119" t="n">
        <v>1659.06</v>
      </c>
      <c r="J290" s="119" t="n">
        <v>1567.16</v>
      </c>
      <c r="K290" s="119" t="n">
        <v>91.8999999999999</v>
      </c>
      <c r="L290" s="117" t="n">
        <v>59</v>
      </c>
      <c r="M290" s="120" t="n">
        <f aca="false" ca="false" dt2D="false" dtr="false" t="normal">SUM(N290:R290)</f>
        <v>9332191.13</v>
      </c>
      <c r="N290" s="120" t="n"/>
      <c r="O290" s="120" t="n"/>
      <c r="P290" s="120" t="n"/>
      <c r="Q290" s="120" t="n">
        <v>1347329.9</v>
      </c>
      <c r="R290" s="120" t="n">
        <v>7984861.23</v>
      </c>
      <c r="S290" s="120" t="n"/>
      <c r="T290" s="120" t="n">
        <f aca="false" ca="false" dt2D="false" dtr="false" t="normal">$M290/($J290+$K290)</f>
        <v>5624.9871192120845</v>
      </c>
      <c r="U290" s="120" t="n">
        <f aca="false" ca="false" dt2D="false" dtr="false" t="normal">$M290/($J290+$K290)</f>
        <v>5624.9871192120845</v>
      </c>
      <c r="V290" s="118" t="n">
        <v>2026</v>
      </c>
      <c r="W290" s="120" t="n"/>
      <c r="X290" s="121" t="n">
        <f aca="false" ca="false" dt2D="false" dtr="false" t="normal">AA290-R290</f>
        <v>26500.50599999819</v>
      </c>
      <c r="Y290" s="127" t="n">
        <v>1080284.51</v>
      </c>
      <c r="Z290" s="127" t="n">
        <f aca="false" ca="false" dt2D="false" dtr="false" t="normal">+(J290*12.71+K290*25.41)*12</f>
        <v>267045.39119999995</v>
      </c>
      <c r="AA290" s="127" t="n">
        <f aca="false" ca="false" dt2D="false" dtr="false" t="normal">+(J290*12.71+K290*25.41)*12*30</f>
        <v>8011361.735999999</v>
      </c>
      <c r="AB290" s="124" t="n">
        <f aca="false" ca="true" dt2D="false" dtr="false" t="normal">SUBTOTAL(9, AC290:AQ290)</f>
        <v>9332191.13</v>
      </c>
      <c r="AC290" s="124" t="n"/>
      <c r="AD290" s="124" t="n"/>
      <c r="AE290" s="124" t="n"/>
      <c r="AF290" s="124" t="n"/>
      <c r="AG290" s="124" t="n"/>
      <c r="AH290" s="124" t="n"/>
      <c r="AI290" s="124" t="n">
        <v>0</v>
      </c>
      <c r="AJ290" s="124" t="n"/>
      <c r="AK290" s="124" t="n">
        <v>8828516.51</v>
      </c>
      <c r="AL290" s="124" t="n"/>
      <c r="AM290" s="124" t="n"/>
      <c r="AN290" s="124" t="n"/>
      <c r="AO290" s="124" t="n">
        <v>279965.73</v>
      </c>
      <c r="AP290" s="124" t="n">
        <v>24000</v>
      </c>
      <c r="AQ290" s="124" t="n">
        <v>199708.89</v>
      </c>
      <c r="AR290" s="128" t="n">
        <f aca="false" ca="false" dt2D="false" dtr="false" t="normal">COUNTIF(AC290:AN290, "&gt;0")</f>
        <v>1</v>
      </c>
      <c r="AS290" s="128" t="n">
        <f aca="false" ca="false" dt2D="false" dtr="false" t="normal">COUNTIF(AO290:AQ290, "&gt;0")</f>
        <v>3</v>
      </c>
      <c r="AT290" s="128" t="n">
        <f aca="false" ca="false" dt2D="false" dtr="false" t="normal">+AR290+AS290</f>
        <v>4</v>
      </c>
      <c r="AW290" s="3" t="n"/>
      <c r="AY290" s="129" t="n"/>
    </row>
    <row customHeight="true" ht="12.75" outlineLevel="0" r="291">
      <c r="A291" s="115" t="n">
        <f aca="false" ca="false" dt2D="false" dtr="false" t="normal">+A290+1</f>
        <v>165</v>
      </c>
      <c r="B291" s="115" t="n">
        <f aca="false" ca="false" dt2D="false" dtr="false" t="normal">+B290+1</f>
        <v>65</v>
      </c>
      <c r="C291" s="116" t="s">
        <v>618</v>
      </c>
      <c r="D291" s="115" t="s">
        <v>621</v>
      </c>
      <c r="E291" s="119" t="s">
        <v>73</v>
      </c>
      <c r="F291" s="118" t="s">
        <v>188</v>
      </c>
      <c r="G291" s="118" t="n">
        <v>2</v>
      </c>
      <c r="H291" s="118" t="n">
        <v>1</v>
      </c>
      <c r="I291" s="119" t="n">
        <v>269.5</v>
      </c>
      <c r="J291" s="119" t="n">
        <v>269.5</v>
      </c>
      <c r="K291" s="119" t="n">
        <v>0</v>
      </c>
      <c r="L291" s="117" t="n">
        <v>1</v>
      </c>
      <c r="M291" s="120" t="n">
        <f aca="false" ca="false" dt2D="false" dtr="false" t="normal">SUM(N291:R291)</f>
        <v>1069958.26</v>
      </c>
      <c r="N291" s="120" t="n"/>
      <c r="O291" s="120" t="n">
        <v>678386.86</v>
      </c>
      <c r="P291" s="120" t="n"/>
      <c r="Q291" s="120" t="n">
        <v>99541.2</v>
      </c>
      <c r="R291" s="120" t="n">
        <v>292030.2</v>
      </c>
      <c r="S291" s="120" t="n"/>
      <c r="T291" s="120" t="n">
        <f aca="false" ca="false" dt2D="false" dtr="false" t="normal">$M291/($J291+$K291)</f>
        <v>3970.1605194805197</v>
      </c>
      <c r="U291" s="120" t="n">
        <f aca="false" ca="false" dt2D="false" dtr="false" t="normal">$M291/($J291+$K291)</f>
        <v>3970.1605194805197</v>
      </c>
      <c r="V291" s="118" t="n">
        <v>2026</v>
      </c>
      <c r="W291" s="120" t="n"/>
      <c r="X291" s="121" t="n">
        <f aca="false" ca="false" dt2D="false" dtr="false" t="normal">AA291-R291</f>
        <v>0</v>
      </c>
      <c r="Y291" s="127" t="n">
        <v>70338.18</v>
      </c>
      <c r="Z291" s="127" t="n">
        <f aca="false" ca="false" dt2D="false" dtr="false" t="normal">+(J291*9.03+K291*24.78)*12</f>
        <v>29203.02</v>
      </c>
      <c r="AA291" s="127" t="n">
        <f aca="false" ca="false" dt2D="false" dtr="false" t="normal">+(J291*9.03+K291*24.78)*12*10</f>
        <v>292030.2</v>
      </c>
      <c r="AB291" s="124" t="n">
        <f aca="false" ca="true" dt2D="false" dtr="false" t="normal">SUBTOTAL(9, AC291:AQ291)</f>
        <v>1069958.26</v>
      </c>
      <c r="AC291" s="124" t="n">
        <v>990962.4</v>
      </c>
      <c r="AD291" s="124" t="n"/>
      <c r="AE291" s="124" t="n"/>
      <c r="AF291" s="124" t="n"/>
      <c r="AG291" s="124" t="n"/>
      <c r="AH291" s="124" t="n"/>
      <c r="AI291" s="124" t="n"/>
      <c r="AJ291" s="124" t="n"/>
      <c r="AK291" s="124" t="n"/>
      <c r="AL291" s="124" t="n"/>
      <c r="AM291" s="124" t="n"/>
      <c r="AN291" s="124" t="n"/>
      <c r="AO291" s="124" t="n">
        <v>32098.75</v>
      </c>
      <c r="AP291" s="124" t="n">
        <v>24000</v>
      </c>
      <c r="AQ291" s="124" t="n">
        <v>22897.11</v>
      </c>
      <c r="AR291" s="128" t="n">
        <f aca="false" ca="false" dt2D="false" dtr="false" t="normal">COUNTIF(AC291:AN291, "&gt;0")</f>
        <v>1</v>
      </c>
      <c r="AS291" s="128" t="n">
        <f aca="false" ca="false" dt2D="false" dtr="false" t="normal">COUNTIF(AO291:AQ291, "&gt;0")</f>
        <v>3</v>
      </c>
      <c r="AT291" s="128" t="n">
        <f aca="false" ca="false" dt2D="false" dtr="false" t="normal">+AR291+AS291</f>
        <v>4</v>
      </c>
      <c r="AU291" s="0" t="s">
        <v>190</v>
      </c>
      <c r="AW291" s="3" t="n"/>
      <c r="AY291" s="129" t="n"/>
    </row>
    <row customHeight="true" ht="12.75" outlineLevel="0" r="292">
      <c r="A292" s="115" t="n">
        <f aca="false" ca="false" dt2D="false" dtr="false" t="normal">+A291+1</f>
        <v>166</v>
      </c>
      <c r="B292" s="115" t="n">
        <f aca="false" ca="false" dt2D="false" dtr="false" t="normal">+B291+1</f>
        <v>66</v>
      </c>
      <c r="C292" s="116" t="s">
        <v>618</v>
      </c>
      <c r="D292" s="115" t="s">
        <v>623</v>
      </c>
      <c r="E292" s="119" t="s">
        <v>133</v>
      </c>
      <c r="F292" s="118" t="s">
        <v>188</v>
      </c>
      <c r="G292" s="118" t="n">
        <v>2</v>
      </c>
      <c r="H292" s="118" t="n">
        <v>1</v>
      </c>
      <c r="I292" s="119" t="n">
        <v>273.5</v>
      </c>
      <c r="J292" s="119" t="n">
        <v>273.5</v>
      </c>
      <c r="K292" s="119" t="n">
        <v>0</v>
      </c>
      <c r="L292" s="117" t="n">
        <v>8</v>
      </c>
      <c r="M292" s="120" t="n">
        <f aca="false" ca="false" dt2D="false" dtr="false" t="normal">SUM(N292:R292)</f>
        <v>1085838.9</v>
      </c>
      <c r="N292" s="120" t="n"/>
      <c r="O292" s="120" t="n">
        <v>821394.23</v>
      </c>
      <c r="P292" s="120" t="n"/>
      <c r="Q292" s="120" t="n">
        <v>29636.46</v>
      </c>
      <c r="R292" s="120" t="n">
        <v>234808.21</v>
      </c>
      <c r="S292" s="120" t="n"/>
      <c r="T292" s="120" t="n">
        <f aca="false" ca="false" dt2D="false" dtr="false" t="normal">$M292/($J292+$K292)</f>
        <v>3970.160511882998</v>
      </c>
      <c r="U292" s="120" t="n">
        <f aca="false" ca="false" dt2D="false" dtr="false" t="normal">$M292/($J292+$K292)</f>
        <v>3970.160511882998</v>
      </c>
      <c r="V292" s="118" t="n">
        <v>2026</v>
      </c>
      <c r="W292" s="120" t="n"/>
      <c r="X292" s="121" t="n">
        <f aca="false" ca="false" dt2D="false" dtr="false" t="normal">AA292-R292</f>
        <v>0</v>
      </c>
      <c r="Y292" s="127" t="n">
        <v>0</v>
      </c>
      <c r="Z292" s="127" t="n">
        <f aca="false" ca="false" dt2D="false" dtr="false" t="normal">+(J292*9.03+K292*24.78)*12</f>
        <v>29636.46</v>
      </c>
      <c r="AA292" s="127" t="n">
        <f aca="false" ca="false" dt2D="false" dtr="false" t="normal">+(J292*9.03+K292*24.78)*12*10-'[5]Лист1'!$AQ$98</f>
        <v>234808.20999999996</v>
      </c>
      <c r="AB292" s="124" t="n">
        <f aca="false" ca="true" dt2D="false" dtr="false" t="normal">SUBTOTAL(9, AC292:AQ292)</f>
        <v>1085838.9000000001</v>
      </c>
      <c r="AC292" s="124" t="n">
        <v>1006026.78</v>
      </c>
      <c r="AD292" s="124" t="n"/>
      <c r="AE292" s="124" t="n"/>
      <c r="AF292" s="124" t="n"/>
      <c r="AG292" s="124" t="n"/>
      <c r="AH292" s="124" t="n"/>
      <c r="AI292" s="124" t="n"/>
      <c r="AJ292" s="124" t="n"/>
      <c r="AK292" s="124" t="n"/>
      <c r="AL292" s="124" t="n"/>
      <c r="AM292" s="124" t="n"/>
      <c r="AN292" s="124" t="n"/>
      <c r="AO292" s="124" t="n">
        <v>32575.17</v>
      </c>
      <c r="AP292" s="124" t="n">
        <v>24000</v>
      </c>
      <c r="AQ292" s="124" t="n">
        <v>23236.95</v>
      </c>
      <c r="AR292" s="128" t="n">
        <f aca="false" ca="false" dt2D="false" dtr="false" t="normal">COUNTIF(AC292:AN292, "&gt;0")</f>
        <v>1</v>
      </c>
      <c r="AS292" s="128" t="n">
        <f aca="false" ca="false" dt2D="false" dtr="false" t="normal">COUNTIF(AO292:AQ292, "&gt;0")</f>
        <v>3</v>
      </c>
      <c r="AT292" s="128" t="n">
        <f aca="false" ca="false" dt2D="false" dtr="false" t="normal">+AR292+AS292</f>
        <v>4</v>
      </c>
      <c r="AU292" s="0" t="s">
        <v>190</v>
      </c>
      <c r="AW292" s="3" t="n"/>
      <c r="AY292" s="129" t="n"/>
    </row>
    <row customHeight="true" ht="12.75" outlineLevel="0" r="293">
      <c r="A293" s="115" t="n">
        <f aca="false" ca="false" dt2D="false" dtr="false" t="normal">+A292+1</f>
        <v>167</v>
      </c>
      <c r="B293" s="115" t="n">
        <f aca="false" ca="false" dt2D="false" dtr="false" t="normal">+B292+1</f>
        <v>67</v>
      </c>
      <c r="C293" s="116" t="s">
        <v>204</v>
      </c>
      <c r="D293" s="115" t="s">
        <v>723</v>
      </c>
      <c r="E293" s="117" t="s">
        <v>70</v>
      </c>
      <c r="F293" s="118" t="s">
        <v>62</v>
      </c>
      <c r="G293" s="118" t="n">
        <v>4</v>
      </c>
      <c r="H293" s="118" t="n">
        <v>2</v>
      </c>
      <c r="I293" s="119" t="n">
        <v>1277.9</v>
      </c>
      <c r="J293" s="119" t="n">
        <v>1277.9</v>
      </c>
      <c r="K293" s="119" t="n">
        <v>0</v>
      </c>
      <c r="L293" s="117" t="n">
        <v>40</v>
      </c>
      <c r="M293" s="120" t="n">
        <f aca="false" ca="false" dt2D="false" dtr="false" t="normal">SUM(N293:S293)</f>
        <v>4427959.27</v>
      </c>
      <c r="N293" s="120" t="n"/>
      <c r="O293" s="120" t="n"/>
      <c r="P293" s="120" t="n"/>
      <c r="Q293" s="120" t="n">
        <v>194905.31</v>
      </c>
      <c r="R293" s="120" t="n">
        <v>4233053.96</v>
      </c>
      <c r="S293" s="120" t="n"/>
      <c r="T293" s="120" t="n">
        <f aca="false" ca="false" dt2D="false" dtr="false" t="normal">$M293/($J293+$K293)</f>
        <v>3465.0279912356204</v>
      </c>
      <c r="U293" s="120" t="n">
        <f aca="false" ca="false" dt2D="false" dtr="false" t="normal">$M293/($J293+$K293)</f>
        <v>3465.0279912356204</v>
      </c>
      <c r="V293" s="118" t="n">
        <v>2026</v>
      </c>
      <c r="W293" s="120" t="n"/>
      <c r="X293" s="121" t="n">
        <f aca="false" ca="false" dt2D="false" dtr="false" t="normal">AA293-R293</f>
        <v>794683.3100000005</v>
      </c>
      <c r="Y293" s="127" t="n">
        <v>0</v>
      </c>
      <c r="Z293" s="127" t="n">
        <f aca="false" ca="false" dt2D="false" dtr="false" t="normal">+(J293*12.71+K293*25.41)*12</f>
        <v>194905.30800000002</v>
      </c>
      <c r="AA293" s="127" t="n">
        <f aca="false" ca="false" dt2D="false" dtr="false" t="normal">+(J293*12.71+K293*25.41)*12*30-'[5]Лист1'!$AQ$122</f>
        <v>5027737.2700000005</v>
      </c>
      <c r="AB293" s="124" t="n">
        <f aca="false" ca="false" dt2D="false" dtr="false" t="normal">SUM(AC293:AQ293)</f>
        <v>4427959.27</v>
      </c>
      <c r="AC293" s="124" t="n"/>
      <c r="AD293" s="132" t="n">
        <v>3102647.93</v>
      </c>
      <c r="AE293" s="124" t="n"/>
      <c r="AF293" s="132" t="n">
        <v>1272629.16</v>
      </c>
      <c r="AG293" s="124" t="n"/>
      <c r="AH293" s="124" t="n"/>
      <c r="AI293" s="124" t="n"/>
      <c r="AJ293" s="124" t="n"/>
      <c r="AK293" s="124" t="n"/>
      <c r="AL293" s="124" t="n"/>
      <c r="AM293" s="124" t="n"/>
      <c r="AN293" s="124" t="n"/>
      <c r="AO293" s="124" t="n">
        <v>28682.18</v>
      </c>
      <c r="AP293" s="124" t="n">
        <v>24000</v>
      </c>
      <c r="AQ293" s="124" t="n"/>
      <c r="AR293" s="128" t="n">
        <f aca="false" ca="false" dt2D="false" dtr="false" t="normal">COUNTIF(AC293:AN293, "&gt;0")</f>
        <v>2</v>
      </c>
      <c r="AS293" s="128" t="n">
        <f aca="false" ca="false" dt2D="false" dtr="false" t="normal">COUNTIF(AO293:AQ293, "&gt;0")</f>
        <v>2</v>
      </c>
      <c r="AT293" s="128" t="n">
        <f aca="false" ca="false" dt2D="false" dtr="false" t="normal">+AR293+AS293</f>
        <v>4</v>
      </c>
      <c r="AZ293" s="66" t="n"/>
    </row>
    <row customHeight="true" ht="12.75" outlineLevel="0" r="294">
      <c r="A294" s="115" t="n">
        <f aca="false" ca="false" dt2D="false" dtr="false" t="normal">+A293+1</f>
        <v>168</v>
      </c>
      <c r="B294" s="115" t="n">
        <f aca="false" ca="false" dt2D="false" dtr="false" t="normal">+B293+1</f>
        <v>68</v>
      </c>
      <c r="C294" s="116" t="s">
        <v>204</v>
      </c>
      <c r="D294" s="115" t="s">
        <v>624</v>
      </c>
      <c r="E294" s="117" t="s">
        <v>166</v>
      </c>
      <c r="F294" s="118" t="s">
        <v>62</v>
      </c>
      <c r="G294" s="118" t="n">
        <v>4</v>
      </c>
      <c r="H294" s="118" t="n">
        <v>4</v>
      </c>
      <c r="I294" s="119" t="n">
        <v>1843.8</v>
      </c>
      <c r="J294" s="119" t="n">
        <v>1843.8</v>
      </c>
      <c r="K294" s="119" t="n">
        <v>0</v>
      </c>
      <c r="L294" s="117" t="n">
        <v>59</v>
      </c>
      <c r="M294" s="120" t="n">
        <f aca="false" ca="false" dt2D="false" dtr="false" t="normal">SUM(N294:S294)</f>
        <v>12609046.86</v>
      </c>
      <c r="N294" s="120" t="n"/>
      <c r="O294" s="120" t="n">
        <v>3295852.81</v>
      </c>
      <c r="P294" s="120" t="n"/>
      <c r="Q294" s="120" t="n">
        <v>876702.77</v>
      </c>
      <c r="R294" s="120" t="n">
        <v>8436491.28</v>
      </c>
      <c r="S294" s="120" t="n"/>
      <c r="T294" s="120" t="n">
        <f aca="false" ca="false" dt2D="false" dtr="false" t="normal">$M294/($J294+$K294)</f>
        <v>6838.619622518711</v>
      </c>
      <c r="U294" s="120" t="n">
        <f aca="false" ca="false" dt2D="false" dtr="false" t="normal">$M294/($J294+$K294)</f>
        <v>6838.619622518711</v>
      </c>
      <c r="V294" s="118" t="n">
        <v>2026</v>
      </c>
      <c r="W294" s="120" t="n"/>
      <c r="X294" s="121" t="n">
        <f aca="false" ca="false" dt2D="false" dtr="false" t="normal">AA294-R294</f>
        <v>0</v>
      </c>
      <c r="Y294" s="127" t="n">
        <v>595486.39</v>
      </c>
      <c r="Z294" s="127" t="n">
        <f aca="false" ca="false" dt2D="false" dtr="false" t="normal">+(J294*12.71+K294*25.41)*12</f>
        <v>281216.376</v>
      </c>
      <c r="AA294" s="127" t="n">
        <f aca="false" ca="false" dt2D="false" dtr="false" t="normal">+(J294*12.71+K294*25.41)*12*30</f>
        <v>8436491.28</v>
      </c>
      <c r="AB294" s="124" t="n">
        <f aca="false" ca="true" dt2D="false" dtr="false" t="normal">SUBTOTAL(9, AC294:AQ294)</f>
        <v>12609046.86</v>
      </c>
      <c r="AC294" s="132" t="n">
        <v>9604822.86</v>
      </c>
      <c r="AD294" s="124" t="n"/>
      <c r="AE294" s="132" t="n">
        <v>3004224</v>
      </c>
      <c r="AF294" s="124" t="n"/>
      <c r="AG294" s="124" t="n"/>
      <c r="AH294" s="124" t="n"/>
      <c r="AI294" s="124" t="n"/>
      <c r="AJ294" s="124" t="n"/>
      <c r="AK294" s="124" t="n"/>
      <c r="AL294" s="124" t="n"/>
      <c r="AM294" s="124" t="n"/>
      <c r="AN294" s="124" t="n"/>
      <c r="AO294" s="124" t="n"/>
      <c r="AP294" s="124" t="n"/>
      <c r="AQ294" s="124" t="n"/>
      <c r="AR294" s="128" t="n">
        <f aca="false" ca="false" dt2D="false" dtr="false" t="normal">COUNTIF(AC294:AN294, "&gt;0")</f>
        <v>2</v>
      </c>
      <c r="AS294" s="128" t="n">
        <f aca="false" ca="false" dt2D="false" dtr="false" t="normal">COUNTIF(AO294:AQ294, "&gt;0")</f>
        <v>0</v>
      </c>
      <c r="AT294" s="128" t="n">
        <f aca="false" ca="false" dt2D="false" dtr="false" t="normal">+AR294+AS294</f>
        <v>2</v>
      </c>
      <c r="AZ294" s="66" t="n"/>
    </row>
    <row customHeight="true" ht="12.75" outlineLevel="0" r="295">
      <c r="A295" s="115" t="n">
        <f aca="false" ca="false" dt2D="false" dtr="false" t="normal">+A294+1</f>
        <v>169</v>
      </c>
      <c r="B295" s="115" t="n">
        <f aca="false" ca="false" dt2D="false" dtr="false" t="normal">+B294+1</f>
        <v>69</v>
      </c>
      <c r="C295" s="116" t="s">
        <v>204</v>
      </c>
      <c r="D295" s="115" t="s">
        <v>726</v>
      </c>
      <c r="E295" s="117" t="s">
        <v>177</v>
      </c>
      <c r="F295" s="118" t="s">
        <v>62</v>
      </c>
      <c r="G295" s="118" t="n">
        <v>5</v>
      </c>
      <c r="H295" s="118" t="n">
        <v>3</v>
      </c>
      <c r="I295" s="119" t="n">
        <v>2097.7</v>
      </c>
      <c r="J295" s="119" t="n">
        <v>2097.7</v>
      </c>
      <c r="K295" s="119" t="n">
        <v>0</v>
      </c>
      <c r="L295" s="117" t="n">
        <v>105</v>
      </c>
      <c r="M295" s="120" t="n">
        <f aca="false" ca="false" dt2D="false" dtr="false" t="normal">SUM(N295:S295)</f>
        <v>5798655.6</v>
      </c>
      <c r="N295" s="120" t="n"/>
      <c r="O295" s="120" t="n"/>
      <c r="P295" s="120" t="n"/>
      <c r="Q295" s="120" t="n">
        <v>1242122.14</v>
      </c>
      <c r="R295" s="120" t="n">
        <v>4556533.46</v>
      </c>
      <c r="S295" s="120" t="n"/>
      <c r="T295" s="120" t="n">
        <f aca="false" ca="false" dt2D="false" dtr="false" t="normal">$M295/($J295+$K295)</f>
        <v>2764.2921294751395</v>
      </c>
      <c r="U295" s="120" t="n">
        <f aca="false" ca="false" dt2D="false" dtr="false" t="normal">$M295/($J295+$K295)</f>
        <v>2764.2921294751395</v>
      </c>
      <c r="V295" s="118" t="n">
        <v>2026</v>
      </c>
      <c r="W295" s="120" t="n"/>
      <c r="X295" s="121" t="n">
        <f aca="false" ca="false" dt2D="false" dtr="false" t="normal">AA295-R295</f>
        <v>5041702.660000001</v>
      </c>
      <c r="Y295" s="127" t="n">
        <v>922180.94</v>
      </c>
      <c r="Z295" s="127" t="n">
        <f aca="false" ca="false" dt2D="false" dtr="false" t="normal">+(J295*12.71+K295*25.41)*12</f>
        <v>319941.204</v>
      </c>
      <c r="AA295" s="127" t="n">
        <f aca="false" ca="false" dt2D="false" dtr="false" t="normal">+(J295*12.71+K295*25.41)*12*30</f>
        <v>9598236.120000001</v>
      </c>
      <c r="AB295" s="124" t="n">
        <f aca="false" ca="false" dt2D="false" dtr="false" t="normal">SUM(AC295:AQ295)</f>
        <v>5798655.6</v>
      </c>
      <c r="AC295" s="124" t="n"/>
      <c r="AD295" s="124" t="n"/>
      <c r="AE295" s="132" t="n">
        <v>2458006.8</v>
      </c>
      <c r="AF295" s="132" t="n">
        <v>3340648.8</v>
      </c>
      <c r="AG295" s="124" t="n"/>
      <c r="AH295" s="124" t="n"/>
      <c r="AI295" s="124" t="n"/>
      <c r="AJ295" s="124" t="n"/>
      <c r="AK295" s="124" t="n"/>
      <c r="AL295" s="124" t="n"/>
      <c r="AM295" s="124" t="n"/>
      <c r="AN295" s="124" t="n"/>
      <c r="AO295" s="124" t="n"/>
      <c r="AP295" s="124" t="n"/>
      <c r="AQ295" s="124" t="n"/>
      <c r="AR295" s="128" t="n">
        <f aca="false" ca="false" dt2D="false" dtr="false" t="normal">COUNTIF(AC295:AN295, "&gt;0")</f>
        <v>2</v>
      </c>
      <c r="AS295" s="128" t="n">
        <f aca="false" ca="false" dt2D="false" dtr="false" t="normal">COUNTIF(AO295:AQ295, "&gt;0")</f>
        <v>0</v>
      </c>
      <c r="AT295" s="128" t="n">
        <f aca="false" ca="false" dt2D="false" dtr="false" t="normal">+AR295+AS295</f>
        <v>2</v>
      </c>
      <c r="AZ295" s="66" t="n"/>
    </row>
    <row customHeight="true" ht="12.75" outlineLevel="0" r="296">
      <c r="A296" s="115" t="n">
        <f aca="false" ca="false" dt2D="false" dtr="false" t="normal">+A295+1</f>
        <v>170</v>
      </c>
      <c r="B296" s="115" t="n">
        <f aca="false" ca="false" dt2D="false" dtr="false" t="normal">+B295+1</f>
        <v>70</v>
      </c>
      <c r="C296" s="116" t="s">
        <v>204</v>
      </c>
      <c r="D296" s="115" t="s">
        <v>728</v>
      </c>
      <c r="E296" s="117" t="s">
        <v>90</v>
      </c>
      <c r="F296" s="118" t="s">
        <v>62</v>
      </c>
      <c r="G296" s="118" t="n">
        <v>5</v>
      </c>
      <c r="H296" s="118" t="n">
        <v>4</v>
      </c>
      <c r="I296" s="119" t="n">
        <v>2502.6</v>
      </c>
      <c r="J296" s="119" t="n">
        <v>2449.2</v>
      </c>
      <c r="K296" s="119" t="n">
        <v>53.4000000000001</v>
      </c>
      <c r="L296" s="117" t="n">
        <v>88</v>
      </c>
      <c r="M296" s="120" t="n">
        <f aca="false" ca="false" dt2D="false" dtr="false" t="normal">SUM(N296:S296)</f>
        <v>9801620.4</v>
      </c>
      <c r="N296" s="120" t="n"/>
      <c r="O296" s="120" t="n"/>
      <c r="P296" s="120" t="n"/>
      <c r="Q296" s="120" t="n">
        <v>1283183.73</v>
      </c>
      <c r="R296" s="120" t="n">
        <v>8518436.67</v>
      </c>
      <c r="S296" s="120" t="n"/>
      <c r="T296" s="120" t="n">
        <f aca="false" ca="false" dt2D="false" dtr="false" t="normal">$M296/($J296+$K296)</f>
        <v>3916.574922081036</v>
      </c>
      <c r="U296" s="120" t="n">
        <f aca="false" ca="false" dt2D="false" dtr="false" t="normal">$M296/($J296+$K296)</f>
        <v>3916.574922081036</v>
      </c>
      <c r="V296" s="118" t="n">
        <v>2026</v>
      </c>
      <c r="W296" s="120" t="n"/>
      <c r="X296" s="121" t="n">
        <f aca="false" ca="false" dt2D="false" dtr="false" t="normal">AA296-R296</f>
        <v>3176604.6900000013</v>
      </c>
      <c r="Y296" s="127" t="n">
        <v>893349.02</v>
      </c>
      <c r="Z296" s="127" t="n">
        <f aca="false" ca="false" dt2D="false" dtr="false" t="normal">+(J296*12.71+K296*25.41)*12</f>
        <v>389834.71200000006</v>
      </c>
      <c r="AA296" s="127" t="n">
        <f aca="false" ca="false" dt2D="false" dtr="false" t="normal">+(J296*12.71+K296*25.41)*12*30</f>
        <v>11695041.360000001</v>
      </c>
      <c r="AB296" s="124" t="n">
        <f aca="false" ca="false" dt2D="false" dtr="false" t="normal">SUM(AC296:AQ296)</f>
        <v>9801620.4</v>
      </c>
      <c r="AC296" s="124" t="n"/>
      <c r="AD296" s="124" t="n"/>
      <c r="AE296" s="124" t="n"/>
      <c r="AF296" s="124" t="n"/>
      <c r="AG296" s="124" t="n"/>
      <c r="AH296" s="124" t="n"/>
      <c r="AI296" s="124" t="n"/>
      <c r="AJ296" s="124" t="n"/>
      <c r="AK296" s="124" t="n"/>
      <c r="AL296" s="124" t="n"/>
      <c r="AM296" s="124" t="n"/>
      <c r="AN296" s="132" t="n">
        <v>9801620.4</v>
      </c>
      <c r="AO296" s="124" t="n"/>
      <c r="AP296" s="124" t="n"/>
      <c r="AQ296" s="124" t="n"/>
      <c r="AR296" s="128" t="n">
        <f aca="false" ca="false" dt2D="false" dtr="false" t="normal">COUNTIF(AC296:AN296, "&gt;0")</f>
        <v>1</v>
      </c>
      <c r="AS296" s="128" t="n">
        <f aca="false" ca="false" dt2D="false" dtr="false" t="normal">COUNTIF(AO296:AQ296, "&gt;0")</f>
        <v>0</v>
      </c>
      <c r="AT296" s="128" t="n">
        <f aca="false" ca="false" dt2D="false" dtr="false" t="normal">+AR296+AS296</f>
        <v>1</v>
      </c>
      <c r="AZ296" s="66" t="n"/>
    </row>
    <row customHeight="true" ht="12.75" outlineLevel="0" r="297">
      <c r="A297" s="115" t="n">
        <f aca="false" ca="false" dt2D="false" dtr="false" t="normal">+A296+1</f>
        <v>171</v>
      </c>
      <c r="B297" s="115" t="n">
        <f aca="false" ca="false" dt2D="false" dtr="false" t="normal">+B296+1</f>
        <v>71</v>
      </c>
      <c r="C297" s="116" t="s">
        <v>204</v>
      </c>
      <c r="D297" s="115" t="s">
        <v>729</v>
      </c>
      <c r="E297" s="117" t="s">
        <v>137</v>
      </c>
      <c r="F297" s="118" t="s">
        <v>62</v>
      </c>
      <c r="G297" s="118" t="n">
        <v>5</v>
      </c>
      <c r="H297" s="118" t="n">
        <v>3</v>
      </c>
      <c r="I297" s="119" t="n">
        <v>2069.3</v>
      </c>
      <c r="J297" s="119" t="n">
        <v>2069.3</v>
      </c>
      <c r="K297" s="119" t="n">
        <v>0</v>
      </c>
      <c r="L297" s="117" t="n">
        <v>79</v>
      </c>
      <c r="M297" s="120" t="n">
        <f aca="false" ca="false" dt2D="false" dtr="false" t="normal">SUM(N297:S297)</f>
        <v>4920592.8</v>
      </c>
      <c r="N297" s="120" t="n"/>
      <c r="O297" s="120" t="n"/>
      <c r="P297" s="120" t="n"/>
      <c r="Q297" s="120" t="n">
        <v>1199823.26</v>
      </c>
      <c r="R297" s="120" t="n">
        <v>3720769.54</v>
      </c>
      <c r="S297" s="120" t="n"/>
      <c r="T297" s="120" t="n">
        <f aca="false" ca="false" dt2D="false" dtr="false" t="normal">$M297/($J297+$K297)</f>
        <v>2377.9020924950464</v>
      </c>
      <c r="U297" s="120" t="n">
        <f aca="false" ca="false" dt2D="false" dtr="false" t="normal">$M297/($J297+$K297)</f>
        <v>2377.9020924950464</v>
      </c>
      <c r="V297" s="118" t="n">
        <v>2026</v>
      </c>
      <c r="W297" s="120" t="n"/>
      <c r="X297" s="121" t="n">
        <f aca="false" ca="false" dt2D="false" dtr="false" t="normal">AA297-R297</f>
        <v>5747519.540000002</v>
      </c>
      <c r="Y297" s="127" t="n">
        <v>884213.62</v>
      </c>
      <c r="Z297" s="127" t="n">
        <f aca="false" ca="false" dt2D="false" dtr="false" t="normal">+(J297*12.71+K297*25.41)*12</f>
        <v>315609.63600000006</v>
      </c>
      <c r="AA297" s="127" t="n">
        <f aca="false" ca="false" dt2D="false" dtr="false" t="normal">+(J297*12.71+K297*25.41)*12*30</f>
        <v>9468289.080000002</v>
      </c>
      <c r="AB297" s="124" t="n">
        <f aca="false" ca="false" dt2D="false" dtr="false" t="normal">SUM(AC297:AQ297)</f>
        <v>4920592.800000001</v>
      </c>
      <c r="AC297" s="124" t="n"/>
      <c r="AD297" s="124" t="n"/>
      <c r="AE297" s="132" t="n">
        <v>2279821.2</v>
      </c>
      <c r="AF297" s="132" t="n">
        <v>2640771.6</v>
      </c>
      <c r="AG297" s="124" t="n"/>
      <c r="AH297" s="124" t="n"/>
      <c r="AI297" s="124" t="n"/>
      <c r="AJ297" s="124" t="n"/>
      <c r="AK297" s="124" t="n"/>
      <c r="AL297" s="124" t="n"/>
      <c r="AM297" s="124" t="n"/>
      <c r="AN297" s="124" t="n"/>
      <c r="AO297" s="124" t="n"/>
      <c r="AP297" s="124" t="n"/>
      <c r="AQ297" s="124" t="n"/>
      <c r="AR297" s="128" t="n">
        <f aca="false" ca="false" dt2D="false" dtr="false" t="normal">COUNTIF(AC297:AN297, "&gt;0")</f>
        <v>2</v>
      </c>
      <c r="AS297" s="128" t="n">
        <f aca="false" ca="false" dt2D="false" dtr="false" t="normal">COUNTIF(AO297:AQ297, "&gt;0")</f>
        <v>0</v>
      </c>
      <c r="AT297" s="128" t="n">
        <f aca="false" ca="false" dt2D="false" dtr="false" t="normal">+AR297+AS297</f>
        <v>2</v>
      </c>
      <c r="AZ297" s="66" t="n"/>
    </row>
    <row customHeight="true" ht="12.75" outlineLevel="0" r="298">
      <c r="A298" s="115" t="n">
        <f aca="false" ca="false" dt2D="false" dtr="false" t="normal">+A297+1</f>
        <v>172</v>
      </c>
      <c r="B298" s="115" t="n">
        <f aca="false" ca="false" dt2D="false" dtr="false" t="normal">+B297+1</f>
        <v>72</v>
      </c>
      <c r="C298" s="116" t="s">
        <v>204</v>
      </c>
      <c r="D298" s="115" t="s">
        <v>732</v>
      </c>
      <c r="E298" s="119" t="s">
        <v>166</v>
      </c>
      <c r="F298" s="118" t="s">
        <v>62</v>
      </c>
      <c r="G298" s="118" t="n">
        <v>5</v>
      </c>
      <c r="H298" s="118" t="n">
        <v>4</v>
      </c>
      <c r="I298" s="119" t="n">
        <v>2893.7</v>
      </c>
      <c r="J298" s="119" t="n">
        <v>2433.8</v>
      </c>
      <c r="K298" s="119" t="n">
        <v>459.9</v>
      </c>
      <c r="L298" s="117" t="n">
        <v>88</v>
      </c>
      <c r="M298" s="120" t="n">
        <f aca="false" ca="false" dt2D="false" dtr="false" t="normal">SUM(N298:R298)</f>
        <v>12416230.080000002</v>
      </c>
      <c r="N298" s="120" t="n"/>
      <c r="O298" s="120" t="n"/>
      <c r="P298" s="120" t="n"/>
      <c r="Q298" s="120" t="n">
        <v>2652138.7</v>
      </c>
      <c r="R298" s="120" t="n">
        <v>9764091.38</v>
      </c>
      <c r="S298" s="120" t="n"/>
      <c r="T298" s="120" t="n">
        <f aca="false" ca="false" dt2D="false" dtr="false" t="normal">$M298/($J298+$K298)</f>
        <v>4290.77999792653</v>
      </c>
      <c r="U298" s="120" t="n">
        <f aca="false" ca="false" dt2D="false" dtr="false" t="normal">$M298/($J298+$K298)</f>
        <v>4290.77999792653</v>
      </c>
      <c r="V298" s="118" t="n">
        <v>2026</v>
      </c>
      <c r="W298" s="120" t="n"/>
      <c r="X298" s="121" t="n">
        <f aca="false" ca="false" dt2D="false" dtr="false" t="normal">AA298-R298</f>
        <v>5578985.140000002</v>
      </c>
      <c r="Y298" s="127" t="n">
        <v>2140702.82</v>
      </c>
      <c r="Z298" s="127" t="n">
        <f aca="false" ca="false" dt2D="false" dtr="false" t="normal">+(J298*12.71+K298*25.41)*12</f>
        <v>511435.8840000001</v>
      </c>
      <c r="AA298" s="127" t="n">
        <f aca="false" ca="false" dt2D="false" dtr="false" t="normal">+(J298*12.71+K298*25.41)*12*30</f>
        <v>15343076.520000003</v>
      </c>
      <c r="AB298" s="124" t="n">
        <f aca="false" ca="true" dt2D="false" dtr="false" t="normal">SUBTOTAL(9, AC298:AQ298)</f>
        <v>12416230.08</v>
      </c>
      <c r="AC298" s="124" t="n"/>
      <c r="AD298" s="124" t="n"/>
      <c r="AE298" s="124" t="n">
        <v>7047003.86</v>
      </c>
      <c r="AF298" s="124" t="n">
        <v>4707032</v>
      </c>
      <c r="AG298" s="124" t="n"/>
      <c r="AH298" s="124" t="n"/>
      <c r="AI298" s="124" t="n">
        <v>0</v>
      </c>
      <c r="AJ298" s="124" t="n"/>
      <c r="AK298" s="124" t="n"/>
      <c r="AL298" s="124" t="n"/>
      <c r="AM298" s="124" t="n"/>
      <c r="AN298" s="124" t="n"/>
      <c r="AO298" s="124" t="n">
        <v>372486.9</v>
      </c>
      <c r="AP298" s="124" t="n">
        <v>24000</v>
      </c>
      <c r="AQ298" s="124" t="n">
        <v>265707.32</v>
      </c>
      <c r="AR298" s="128" t="n">
        <f aca="false" ca="false" dt2D="false" dtr="false" t="normal">COUNTIF(AC298:AN298, "&gt;0")</f>
        <v>2</v>
      </c>
      <c r="AS298" s="128" t="n">
        <f aca="false" ca="false" dt2D="false" dtr="false" t="normal">COUNTIF(AO298:AQ298, "&gt;0")</f>
        <v>3</v>
      </c>
      <c r="AT298" s="128" t="n">
        <f aca="false" ca="false" dt2D="false" dtr="false" t="normal">+AR298+AS298</f>
        <v>5</v>
      </c>
      <c r="AW298" s="3" t="n"/>
      <c r="AY298" s="129" t="n"/>
    </row>
    <row customHeight="true" ht="12.75" outlineLevel="0" r="299">
      <c r="A299" s="115" t="n">
        <f aca="false" ca="false" dt2D="false" dtr="false" t="normal">+A298+1</f>
        <v>173</v>
      </c>
      <c r="B299" s="115" t="n">
        <f aca="false" ca="false" dt2D="false" dtr="false" t="normal">+B298+1</f>
        <v>73</v>
      </c>
      <c r="C299" s="116" t="s">
        <v>204</v>
      </c>
      <c r="D299" s="115" t="s">
        <v>733</v>
      </c>
      <c r="E299" s="119" t="s">
        <v>94</v>
      </c>
      <c r="F299" s="118" t="s">
        <v>62</v>
      </c>
      <c r="G299" s="118" t="n">
        <v>5</v>
      </c>
      <c r="H299" s="118" t="n">
        <v>4</v>
      </c>
      <c r="I299" s="119" t="n">
        <v>2550.3</v>
      </c>
      <c r="J299" s="119" t="n">
        <v>2289.3</v>
      </c>
      <c r="K299" s="119" t="n">
        <v>261</v>
      </c>
      <c r="L299" s="117" t="n">
        <v>90</v>
      </c>
      <c r="M299" s="120" t="n">
        <f aca="false" ca="false" dt2D="false" dtr="false" t="normal">SUM(N299:R299)</f>
        <v>10942776.239999998</v>
      </c>
      <c r="N299" s="120" t="n"/>
      <c r="O299" s="120" t="n"/>
      <c r="P299" s="120" t="n"/>
      <c r="Q299" s="120" t="n">
        <v>2138854.05</v>
      </c>
      <c r="R299" s="120" t="n">
        <v>8803922.19</v>
      </c>
      <c r="S299" s="120" t="n"/>
      <c r="T299" s="120" t="n">
        <f aca="false" ca="false" dt2D="false" dtr="false" t="normal">$M299/($J299+$K299)</f>
        <v>4290.780002352663</v>
      </c>
      <c r="U299" s="120" t="n">
        <f aca="false" ca="false" dt2D="false" dtr="false" t="normal">$M299/($J299+$K299)</f>
        <v>4290.780002352663</v>
      </c>
      <c r="V299" s="118" t="n">
        <v>2026</v>
      </c>
      <c r="W299" s="120" t="n"/>
      <c r="X299" s="121" t="n">
        <f aca="false" ca="false" dt2D="false" dtr="false" t="normal">AA299-R299</f>
        <v>4058522.490000002</v>
      </c>
      <c r="Y299" s="127" t="n">
        <v>1710105.89</v>
      </c>
      <c r="Z299" s="127" t="n">
        <f aca="false" ca="false" dt2D="false" dtr="false" t="normal">+(J299*12.71+K299*25.41)*12</f>
        <v>428748.1560000001</v>
      </c>
      <c r="AA299" s="127" t="n">
        <f aca="false" ca="false" dt2D="false" dtr="false" t="normal">+(J299*12.71+K299*25.41)*12*30</f>
        <v>12862444.680000002</v>
      </c>
      <c r="AB299" s="124" t="n">
        <f aca="false" ca="true" dt2D="false" dtr="false" t="normal">SUBTOTAL(9, AC299:AQ299)</f>
        <v>10942776.239999998</v>
      </c>
      <c r="AC299" s="124" t="n"/>
      <c r="AD299" s="124" t="n"/>
      <c r="AE299" s="124" t="n">
        <v>6209300.6</v>
      </c>
      <c r="AF299" s="124" t="n">
        <v>4147016.94</v>
      </c>
      <c r="AG299" s="124" t="n"/>
      <c r="AH299" s="124" t="n"/>
      <c r="AI299" s="124" t="n">
        <v>0</v>
      </c>
      <c r="AJ299" s="124" t="n"/>
      <c r="AK299" s="124" t="n"/>
      <c r="AL299" s="124" t="n"/>
      <c r="AM299" s="124" t="n"/>
      <c r="AN299" s="124" t="n"/>
      <c r="AO299" s="124" t="n">
        <v>328283.29</v>
      </c>
      <c r="AP299" s="124" t="n">
        <v>24000</v>
      </c>
      <c r="AQ299" s="124" t="n">
        <v>234175.41</v>
      </c>
      <c r="AR299" s="128" t="n">
        <f aca="false" ca="false" dt2D="false" dtr="false" t="normal">COUNTIF(AC299:AN299, "&gt;0")</f>
        <v>2</v>
      </c>
      <c r="AS299" s="128" t="n">
        <f aca="false" ca="false" dt2D="false" dtr="false" t="normal">COUNTIF(AO299:AQ299, "&gt;0")</f>
        <v>3</v>
      </c>
      <c r="AT299" s="128" t="n">
        <f aca="false" ca="false" dt2D="false" dtr="false" t="normal">+AR299+AS299</f>
        <v>5</v>
      </c>
      <c r="AW299" s="3" t="n"/>
      <c r="AY299" s="129" t="n"/>
    </row>
    <row customHeight="true" ht="12.75" outlineLevel="0" r="300">
      <c r="A300" s="115" t="n">
        <f aca="false" ca="false" dt2D="false" dtr="false" t="normal">+A299+1</f>
        <v>174</v>
      </c>
      <c r="B300" s="115" t="n">
        <f aca="false" ca="false" dt2D="false" dtr="false" t="normal">+B299+1</f>
        <v>74</v>
      </c>
      <c r="C300" s="116" t="s">
        <v>204</v>
      </c>
      <c r="D300" s="203" t="s">
        <v>735</v>
      </c>
      <c r="E300" s="117" t="s">
        <v>126</v>
      </c>
      <c r="F300" s="118" t="s">
        <v>62</v>
      </c>
      <c r="G300" s="118" t="n">
        <v>5</v>
      </c>
      <c r="H300" s="118" t="n">
        <v>4</v>
      </c>
      <c r="I300" s="119" t="n">
        <v>2434.3</v>
      </c>
      <c r="J300" s="119" t="n">
        <v>2434.3</v>
      </c>
      <c r="K300" s="119" t="n">
        <v>0</v>
      </c>
      <c r="L300" s="117" t="n">
        <v>85</v>
      </c>
      <c r="M300" s="120" t="n">
        <f aca="false" ca="false" dt2D="false" dtr="false" t="normal">SUM(N300:S300)</f>
        <v>5452582.800000001</v>
      </c>
      <c r="N300" s="120" t="n"/>
      <c r="O300" s="120" t="n"/>
      <c r="P300" s="120" t="n"/>
      <c r="Q300" s="120" t="n">
        <v>1910641.56</v>
      </c>
      <c r="R300" s="120" t="n">
        <v>3541941.24</v>
      </c>
      <c r="S300" s="120" t="n"/>
      <c r="T300" s="120" t="n">
        <f aca="false" ca="false" dt2D="false" dtr="false" t="normal">$M300/($J300+$K300)</f>
        <v>2239.897629708746</v>
      </c>
      <c r="U300" s="120" t="n">
        <f aca="false" ca="false" dt2D="false" dtr="false" t="normal">$M300/($J300+$K300)</f>
        <v>2239.897629708746</v>
      </c>
      <c r="V300" s="118" t="n">
        <v>2026</v>
      </c>
      <c r="W300" s="120" t="n"/>
      <c r="X300" s="121" t="n">
        <f aca="false" ca="false" dt2D="false" dtr="false" t="normal">AA300-R300</f>
        <v>7596441.840000002</v>
      </c>
      <c r="Y300" s="127" t="n">
        <v>1539362.12</v>
      </c>
      <c r="Z300" s="127" t="n">
        <f aca="false" ca="false" dt2D="false" dtr="false" t="normal">+(J300*12.71+K300*25.41)*12</f>
        <v>371279.43600000005</v>
      </c>
      <c r="AA300" s="127" t="n">
        <f aca="false" ca="false" dt2D="false" dtr="false" t="normal">+(J300*12.71+K300*25.41)*12*30</f>
        <v>11138383.080000002</v>
      </c>
      <c r="AB300" s="124" t="n">
        <f aca="false" ca="false" dt2D="false" dtr="false" t="normal">SUM(AC300:AQ300)</f>
        <v>5452582.8</v>
      </c>
      <c r="AC300" s="124" t="n"/>
      <c r="AD300" s="124" t="n"/>
      <c r="AE300" s="132" t="n">
        <v>2991556.8</v>
      </c>
      <c r="AF300" s="132" t="n">
        <v>2461026</v>
      </c>
      <c r="AG300" s="124" t="n"/>
      <c r="AH300" s="124" t="n"/>
      <c r="AI300" s="124" t="n"/>
      <c r="AJ300" s="124" t="n"/>
      <c r="AK300" s="124" t="n"/>
      <c r="AL300" s="124" t="n"/>
      <c r="AM300" s="124" t="n"/>
      <c r="AN300" s="124" t="n"/>
      <c r="AO300" s="124" t="n"/>
      <c r="AP300" s="124" t="n"/>
      <c r="AQ300" s="124" t="n"/>
      <c r="AR300" s="128" t="n">
        <f aca="false" ca="false" dt2D="false" dtr="false" t="normal">COUNTIF(AC300:AN300, "&gt;0")</f>
        <v>2</v>
      </c>
      <c r="AS300" s="128" t="n">
        <f aca="false" ca="false" dt2D="false" dtr="false" t="normal">COUNTIF(AO300:AQ300, "&gt;0")</f>
        <v>0</v>
      </c>
      <c r="AT300" s="128" t="n">
        <f aca="false" ca="false" dt2D="false" dtr="false" t="normal">+AR300+AS300</f>
        <v>2</v>
      </c>
      <c r="AZ300" s="66" t="n"/>
    </row>
    <row customHeight="true" ht="12.75" outlineLevel="0" r="301">
      <c r="A301" s="115" t="n">
        <f aca="false" ca="false" dt2D="false" dtr="false" t="normal">+A300+1</f>
        <v>175</v>
      </c>
      <c r="B301" s="115" t="n">
        <f aca="false" ca="false" dt2D="false" dtr="false" t="normal">+B300+1</f>
        <v>75</v>
      </c>
      <c r="C301" s="116" t="s">
        <v>204</v>
      </c>
      <c r="D301" s="115" t="s">
        <v>737</v>
      </c>
      <c r="E301" s="117" t="s">
        <v>126</v>
      </c>
      <c r="F301" s="118" t="s">
        <v>62</v>
      </c>
      <c r="G301" s="118" t="n">
        <v>5</v>
      </c>
      <c r="H301" s="118" t="n">
        <v>4</v>
      </c>
      <c r="I301" s="119" t="n">
        <v>2466.9</v>
      </c>
      <c r="J301" s="119" t="n">
        <v>2466.9</v>
      </c>
      <c r="K301" s="119" t="n">
        <v>0</v>
      </c>
      <c r="L301" s="117" t="n">
        <v>87</v>
      </c>
      <c r="M301" s="120" t="n">
        <f aca="false" ca="false" dt2D="false" dtr="false" t="normal">SUM(N301:S301)</f>
        <v>5498868</v>
      </c>
      <c r="N301" s="120" t="n"/>
      <c r="O301" s="120" t="n"/>
      <c r="P301" s="120" t="n"/>
      <c r="Q301" s="120" t="n">
        <v>1684976.99</v>
      </c>
      <c r="R301" s="120" t="n">
        <v>3813891.01</v>
      </c>
      <c r="S301" s="120" t="n"/>
      <c r="T301" s="120" t="n">
        <f aca="false" ca="false" dt2D="false" dtr="false" t="normal">$M301/($J301+$K301)</f>
        <v>2229.059953788155</v>
      </c>
      <c r="U301" s="120" t="n">
        <f aca="false" ca="false" dt2D="false" dtr="false" t="normal">$M301/($J301+$K301)</f>
        <v>2229.059953788155</v>
      </c>
      <c r="V301" s="118" t="n">
        <v>2026</v>
      </c>
      <c r="W301" s="120" t="n"/>
      <c r="X301" s="121" t="n">
        <f aca="false" ca="false" dt2D="false" dtr="false" t="normal">AA301-R301</f>
        <v>7473656.630000001</v>
      </c>
      <c r="Y301" s="127" t="n">
        <v>1308725.4</v>
      </c>
      <c r="Z301" s="127" t="n">
        <f aca="false" ca="false" dt2D="false" dtr="false" t="normal">+(J301*12.71+K301*25.41)*12</f>
        <v>376251.58800000005</v>
      </c>
      <c r="AA301" s="127" t="n">
        <f aca="false" ca="false" dt2D="false" dtr="false" t="normal">+(J301*12.71+K301*25.41)*12*30</f>
        <v>11287547.64</v>
      </c>
      <c r="AB301" s="124" t="n">
        <f aca="false" ca="false" dt2D="false" dtr="false" t="normal">SUM(AC301:AQ301)</f>
        <v>5498868</v>
      </c>
      <c r="AC301" s="124" t="n"/>
      <c r="AD301" s="124" t="n"/>
      <c r="AE301" s="132" t="n">
        <v>3004224</v>
      </c>
      <c r="AF301" s="132" t="n">
        <v>2494644</v>
      </c>
      <c r="AG301" s="124" t="n"/>
      <c r="AH301" s="124" t="n"/>
      <c r="AI301" s="124" t="n"/>
      <c r="AJ301" s="124" t="n"/>
      <c r="AK301" s="124" t="n"/>
      <c r="AL301" s="124" t="n"/>
      <c r="AM301" s="124" t="n"/>
      <c r="AN301" s="124" t="n"/>
      <c r="AO301" s="124" t="n"/>
      <c r="AP301" s="124" t="n"/>
      <c r="AQ301" s="124" t="n"/>
      <c r="AR301" s="128" t="n">
        <f aca="false" ca="false" dt2D="false" dtr="false" t="normal">COUNTIF(AC301:AN301, "&gt;0")</f>
        <v>2</v>
      </c>
      <c r="AS301" s="128" t="n">
        <f aca="false" ca="false" dt2D="false" dtr="false" t="normal">COUNTIF(AO301:AQ301, "&gt;0")</f>
        <v>0</v>
      </c>
      <c r="AT301" s="128" t="n">
        <f aca="false" ca="false" dt2D="false" dtr="false" t="normal">+AR301+AS301</f>
        <v>2</v>
      </c>
      <c r="AZ301" s="66" t="n"/>
    </row>
    <row customHeight="true" ht="12.75" outlineLevel="0" r="302">
      <c r="A302" s="115" t="n">
        <f aca="false" ca="false" dt2D="false" dtr="false" t="normal">+A301+1</f>
        <v>176</v>
      </c>
      <c r="B302" s="115" t="n">
        <f aca="false" ca="false" dt2D="false" dtr="false" t="normal">+B301+1</f>
        <v>76</v>
      </c>
      <c r="C302" s="116" t="s">
        <v>204</v>
      </c>
      <c r="D302" s="115" t="s">
        <v>208</v>
      </c>
      <c r="E302" s="119" t="s">
        <v>228</v>
      </c>
      <c r="F302" s="118" t="s">
        <v>62</v>
      </c>
      <c r="G302" s="118" t="n">
        <v>3</v>
      </c>
      <c r="H302" s="118" t="n">
        <v>2</v>
      </c>
      <c r="I302" s="119" t="n">
        <v>910.1</v>
      </c>
      <c r="J302" s="119" t="n">
        <v>910.1</v>
      </c>
      <c r="K302" s="119" t="n">
        <v>0</v>
      </c>
      <c r="L302" s="117" t="n">
        <v>42</v>
      </c>
      <c r="M302" s="120" t="n">
        <f aca="false" ca="false" dt2D="false" dtr="false" t="normal">SUM(N302:R302)</f>
        <v>5625606.54</v>
      </c>
      <c r="N302" s="120" t="n"/>
      <c r="O302" s="120" t="n">
        <v>1373288.4</v>
      </c>
      <c r="P302" s="120" t="n"/>
      <c r="Q302" s="120" t="n">
        <v>138808.45</v>
      </c>
      <c r="R302" s="120" t="n">
        <v>4113509.69</v>
      </c>
      <c r="S302" s="120" t="n"/>
      <c r="T302" s="120" t="n">
        <f aca="false" ca="false" dt2D="false" dtr="false" t="normal">$M302/($J302+$K302)</f>
        <v>6181.3059444017135</v>
      </c>
      <c r="U302" s="120" t="n">
        <f aca="false" ca="false" dt2D="false" dtr="false" t="normal">$M302/($J302+$K302)</f>
        <v>6181.3059444017135</v>
      </c>
      <c r="V302" s="118" t="n">
        <v>2026</v>
      </c>
      <c r="W302" s="120" t="n"/>
      <c r="X302" s="121" t="n">
        <f aca="false" ca="false" dt2D="false" dtr="false" t="normal">AA302-R302</f>
        <v>0</v>
      </c>
      <c r="Y302" s="127" t="n">
        <v>0</v>
      </c>
      <c r="Z302" s="127" t="n">
        <f aca="false" ca="false" dt2D="false" dtr="false" t="normal">+(J302*12.71+K302*25.41)*12</f>
        <v>138808.45200000002</v>
      </c>
      <c r="AA302" s="127" t="n">
        <f aca="false" ca="false" dt2D="false" dtr="false" t="normal">+(J302*12.71+K302*25.41)*12*30-'[5]Лист1'!$AQ$110</f>
        <v>4113509.6900000004</v>
      </c>
      <c r="AB302" s="124" t="n">
        <f aca="false" ca="true" dt2D="false" dtr="false" t="normal">SUBTOTAL(9, AC302:AQ302)</f>
        <v>5625606.540000001</v>
      </c>
      <c r="AC302" s="124" t="n">
        <v>5312450.36</v>
      </c>
      <c r="AD302" s="124" t="n"/>
      <c r="AE302" s="124" t="n"/>
      <c r="AF302" s="124" t="n"/>
      <c r="AG302" s="124" t="n"/>
      <c r="AH302" s="124" t="n"/>
      <c r="AI302" s="124" t="n">
        <v>0</v>
      </c>
      <c r="AJ302" s="124" t="n"/>
      <c r="AK302" s="124" t="n"/>
      <c r="AL302" s="124" t="n"/>
      <c r="AM302" s="124" t="n"/>
      <c r="AN302" s="124" t="n"/>
      <c r="AO302" s="124" t="n">
        <v>168768.2</v>
      </c>
      <c r="AP302" s="124" t="n">
        <v>24000</v>
      </c>
      <c r="AQ302" s="124" t="n">
        <v>120387.98</v>
      </c>
      <c r="AR302" s="128" t="n">
        <f aca="false" ca="false" dt2D="false" dtr="false" t="normal">COUNTIF(AC302:AN302, "&gt;0")</f>
        <v>1</v>
      </c>
      <c r="AS302" s="128" t="n">
        <f aca="false" ca="false" dt2D="false" dtr="false" t="normal">COUNTIF(AO302:AQ302, "&gt;0")</f>
        <v>3</v>
      </c>
      <c r="AT302" s="128" t="n">
        <f aca="false" ca="false" dt2D="false" dtr="false" t="normal">+AR302+AS302</f>
        <v>4</v>
      </c>
      <c r="AW302" s="3" t="n"/>
      <c r="AY302" s="129" t="n"/>
    </row>
    <row customHeight="true" ht="12.75" outlineLevel="0" r="303">
      <c r="A303" s="115" t="n">
        <f aca="false" ca="false" dt2D="false" dtr="false" t="normal">+A302+1</f>
        <v>177</v>
      </c>
      <c r="B303" s="115" t="n">
        <f aca="false" ca="false" dt2D="false" dtr="false" t="normal">+B302+1</f>
        <v>77</v>
      </c>
      <c r="C303" s="116" t="s">
        <v>204</v>
      </c>
      <c r="D303" s="115" t="s">
        <v>741</v>
      </c>
      <c r="E303" s="119" t="s">
        <v>137</v>
      </c>
      <c r="F303" s="118" t="s">
        <v>62</v>
      </c>
      <c r="G303" s="118" t="n">
        <v>5</v>
      </c>
      <c r="H303" s="118" t="n">
        <v>3</v>
      </c>
      <c r="I303" s="119" t="n">
        <v>2326.1</v>
      </c>
      <c r="J303" s="119" t="n">
        <v>2326.1</v>
      </c>
      <c r="K303" s="119" t="n">
        <v>0</v>
      </c>
      <c r="L303" s="117" t="n">
        <v>76</v>
      </c>
      <c r="M303" s="120" t="n">
        <f aca="false" ca="false" dt2D="false" dtr="false" t="normal">SUM(N303:R303)</f>
        <v>9980783.35</v>
      </c>
      <c r="N303" s="120" t="n"/>
      <c r="O303" s="120" t="n"/>
      <c r="P303" s="120" t="n"/>
      <c r="Q303" s="120" t="n">
        <v>1400036.83</v>
      </c>
      <c r="R303" s="120" t="n">
        <v>8580746.52</v>
      </c>
      <c r="S303" s="120" t="n"/>
      <c r="T303" s="120" t="n">
        <f aca="false" ca="false" dt2D="false" dtr="false" t="normal">$M303/($J303+$K303)</f>
        <v>4290.779996560767</v>
      </c>
      <c r="U303" s="120" t="n">
        <f aca="false" ca="false" dt2D="false" dtr="false" t="normal">$M303/($J303+$K303)</f>
        <v>4290.779996560767</v>
      </c>
      <c r="V303" s="118" t="n">
        <v>2026</v>
      </c>
      <c r="W303" s="120" t="n"/>
      <c r="X303" s="121" t="n">
        <f aca="false" ca="false" dt2D="false" dtr="false" t="normal">AA303-R303</f>
        <v>2062556.6400000006</v>
      </c>
      <c r="Y303" s="127" t="n">
        <v>1045260.06</v>
      </c>
      <c r="Z303" s="127" t="n">
        <f aca="false" ca="false" dt2D="false" dtr="false" t="normal">+(J303*12.71+K303*25.41)*12</f>
        <v>354776.772</v>
      </c>
      <c r="AA303" s="127" t="n">
        <f aca="false" ca="false" dt2D="false" dtr="false" t="normal">+(J303*12.71+K303*25.41)*12*30</f>
        <v>10643303.16</v>
      </c>
      <c r="AB303" s="124" t="n">
        <f aca="false" ca="true" dt2D="false" dtr="false" t="normal">SUBTOTAL(9, AC303:AQ303)</f>
        <v>9980783.35</v>
      </c>
      <c r="AC303" s="124" t="n"/>
      <c r="AD303" s="124" t="n"/>
      <c r="AE303" s="124" t="n">
        <v>5662378.43</v>
      </c>
      <c r="AF303" s="124" t="n">
        <v>3781392.66</v>
      </c>
      <c r="AG303" s="124" t="n"/>
      <c r="AH303" s="124" t="n"/>
      <c r="AI303" s="124" t="n">
        <v>0</v>
      </c>
      <c r="AJ303" s="124" t="n"/>
      <c r="AK303" s="124" t="n"/>
      <c r="AL303" s="124" t="n"/>
      <c r="AM303" s="124" t="n"/>
      <c r="AN303" s="124" t="n"/>
      <c r="AO303" s="124" t="n">
        <v>299423.5</v>
      </c>
      <c r="AP303" s="124" t="n">
        <v>24000</v>
      </c>
      <c r="AQ303" s="124" t="n">
        <v>213588.76</v>
      </c>
      <c r="AR303" s="128" t="n">
        <f aca="false" ca="false" dt2D="false" dtr="false" t="normal">COUNTIF(AC303:AN303, "&gt;0")</f>
        <v>2</v>
      </c>
      <c r="AS303" s="128" t="n">
        <f aca="false" ca="false" dt2D="false" dtr="false" t="normal">COUNTIF(AO303:AQ303, "&gt;0")</f>
        <v>3</v>
      </c>
      <c r="AT303" s="128" t="n">
        <f aca="false" ca="false" dt2D="false" dtr="false" t="normal">+AR303+AS303</f>
        <v>5</v>
      </c>
      <c r="AW303" s="3" t="n"/>
      <c r="AY303" s="129" t="n"/>
    </row>
    <row customHeight="true" ht="12.75" outlineLevel="0" r="304">
      <c r="A304" s="115" t="n">
        <f aca="false" ca="false" dt2D="false" dtr="false" t="normal">+A303+1</f>
        <v>178</v>
      </c>
      <c r="B304" s="115" t="n">
        <f aca="false" ca="false" dt2D="false" dtr="false" t="normal">+B303+1</f>
        <v>78</v>
      </c>
      <c r="C304" s="116" t="s">
        <v>204</v>
      </c>
      <c r="D304" s="115" t="s">
        <v>742</v>
      </c>
      <c r="E304" s="117" t="s">
        <v>320</v>
      </c>
      <c r="F304" s="118" t="s">
        <v>62</v>
      </c>
      <c r="G304" s="118" t="n">
        <v>5</v>
      </c>
      <c r="H304" s="118" t="n">
        <v>4</v>
      </c>
      <c r="I304" s="119" t="n">
        <v>2448.2</v>
      </c>
      <c r="J304" s="119" t="n">
        <v>2448.2</v>
      </c>
      <c r="K304" s="119" t="n">
        <v>0</v>
      </c>
      <c r="L304" s="117" t="n">
        <v>86</v>
      </c>
      <c r="M304" s="120" t="n">
        <f aca="false" ca="false" dt2D="false" dtr="false" t="normal">SUM(N304:S304)</f>
        <v>6006273.6</v>
      </c>
      <c r="N304" s="120" t="n"/>
      <c r="O304" s="120" t="n"/>
      <c r="P304" s="120" t="n"/>
      <c r="Q304" s="120" t="n">
        <v>2125811.72</v>
      </c>
      <c r="R304" s="120" t="n">
        <v>3880461.88</v>
      </c>
      <c r="S304" s="120" t="n"/>
      <c r="T304" s="120" t="n">
        <f aca="false" ca="false" dt2D="false" dtr="false" t="normal">$M304/($J304+$K304)</f>
        <v>2453.342700759742</v>
      </c>
      <c r="U304" s="120" t="n">
        <f aca="false" ca="false" dt2D="false" dtr="false" t="normal">$M304/($J304+$K304)</f>
        <v>2453.342700759742</v>
      </c>
      <c r="V304" s="118" t="n">
        <v>2026</v>
      </c>
      <c r="W304" s="120" t="n"/>
      <c r="X304" s="121" t="n">
        <f aca="false" ca="false" dt2D="false" dtr="false" t="normal">AA304-R304</f>
        <v>7321522.04</v>
      </c>
      <c r="Y304" s="127" t="n">
        <v>1752412.26</v>
      </c>
      <c r="Z304" s="127" t="n">
        <f aca="false" ca="false" dt2D="false" dtr="false" t="normal">+(J304*12.71+K304*25.41)*12</f>
        <v>373399.464</v>
      </c>
      <c r="AA304" s="127" t="n">
        <f aca="false" ca="false" dt2D="false" dtr="false" t="normal">+(J304*12.71+K304*25.41)*12*30</f>
        <v>11201983.92</v>
      </c>
      <c r="AB304" s="124" t="n">
        <f aca="false" ca="false" dt2D="false" dtr="false" t="normal">SUM(AC304:AQ304)</f>
        <v>6006273.6</v>
      </c>
      <c r="AC304" s="124" t="n"/>
      <c r="AD304" s="124" t="n"/>
      <c r="AE304" s="132" t="n">
        <v>3290140.8</v>
      </c>
      <c r="AF304" s="132" t="n">
        <v>2716132.8</v>
      </c>
      <c r="AG304" s="124" t="n"/>
      <c r="AH304" s="124" t="n"/>
      <c r="AI304" s="124" t="n"/>
      <c r="AJ304" s="124" t="n"/>
      <c r="AK304" s="124" t="n"/>
      <c r="AL304" s="124" t="n"/>
      <c r="AM304" s="124" t="n"/>
      <c r="AN304" s="124" t="n"/>
      <c r="AO304" s="124" t="n"/>
      <c r="AP304" s="124" t="n"/>
      <c r="AQ304" s="124" t="n"/>
      <c r="AR304" s="128" t="n">
        <f aca="false" ca="false" dt2D="false" dtr="false" t="normal">COUNTIF(AC304:AN304, "&gt;0")</f>
        <v>2</v>
      </c>
      <c r="AS304" s="128" t="n">
        <f aca="false" ca="false" dt2D="false" dtr="false" t="normal">COUNTIF(AO304:AQ304, "&gt;0")</f>
        <v>0</v>
      </c>
      <c r="AT304" s="128" t="n">
        <f aca="false" ca="false" dt2D="false" dtr="false" t="normal">+AR304+AS304</f>
        <v>2</v>
      </c>
      <c r="AZ304" s="66" t="n"/>
    </row>
    <row customHeight="true" ht="12.75" outlineLevel="0" r="305">
      <c r="A305" s="115" t="n">
        <f aca="false" ca="false" dt2D="false" dtr="false" t="normal">+A304+1</f>
        <v>179</v>
      </c>
      <c r="B305" s="115" t="n">
        <f aca="false" ca="false" dt2D="false" dtr="false" t="normal">+B304+1</f>
        <v>79</v>
      </c>
      <c r="C305" s="116" t="s">
        <v>204</v>
      </c>
      <c r="D305" s="115" t="s">
        <v>745</v>
      </c>
      <c r="E305" s="119" t="s">
        <v>100</v>
      </c>
      <c r="F305" s="118" t="s">
        <v>62</v>
      </c>
      <c r="G305" s="118" t="n">
        <v>5</v>
      </c>
      <c r="H305" s="118" t="n">
        <v>4</v>
      </c>
      <c r="I305" s="119" t="n">
        <v>2787.1</v>
      </c>
      <c r="J305" s="119" t="n">
        <v>2787.1</v>
      </c>
      <c r="K305" s="119" t="n">
        <v>0</v>
      </c>
      <c r="L305" s="117" t="n">
        <v>110</v>
      </c>
      <c r="M305" s="120" t="n">
        <f aca="false" ca="false" dt2D="false" dtr="false" t="normal">SUM(N305:R305)</f>
        <v>11958832.94</v>
      </c>
      <c r="N305" s="120" t="n"/>
      <c r="O305" s="120" t="n"/>
      <c r="P305" s="120" t="n"/>
      <c r="Q305" s="120" t="n">
        <v>1549598.49</v>
      </c>
      <c r="R305" s="120" t="n">
        <v>10409234.45</v>
      </c>
      <c r="S305" s="120" t="n"/>
      <c r="T305" s="120" t="n">
        <f aca="false" ca="false" dt2D="false" dtr="false" t="normal">$M305/($J305+$K305)</f>
        <v>4290.780000717592</v>
      </c>
      <c r="U305" s="120" t="n">
        <f aca="false" ca="false" dt2D="false" dtr="false" t="normal">$M305/($J305+$K305)</f>
        <v>4290.780000717592</v>
      </c>
      <c r="V305" s="118" t="n">
        <v>2026</v>
      </c>
      <c r="W305" s="120" t="n"/>
      <c r="X305" s="121" t="n">
        <f aca="false" ca="false" dt2D="false" dtr="false" t="normal">AA305-R305</f>
        <v>2343420.3100000024</v>
      </c>
      <c r="Y305" s="127" t="n">
        <v>1124510</v>
      </c>
      <c r="Z305" s="127" t="n">
        <f aca="false" ca="false" dt2D="false" dtr="false" t="normal">+(J305*12.71+K305*25.41)*12</f>
        <v>425088.4920000001</v>
      </c>
      <c r="AA305" s="127" t="n">
        <f aca="false" ca="false" dt2D="false" dtr="false" t="normal">+(J305*12.71+K305*25.41)*12*30</f>
        <v>12752654.760000002</v>
      </c>
      <c r="AB305" s="124" t="n">
        <f aca="false" ca="true" dt2D="false" dtr="false" t="normal">SUBTOTAL(9, AC305:AQ305)</f>
        <v>11958832.94</v>
      </c>
      <c r="AC305" s="124" t="n"/>
      <c r="AD305" s="124" t="n"/>
      <c r="AE305" s="124" t="n">
        <v>6786959.69</v>
      </c>
      <c r="AF305" s="124" t="n">
        <v>4533189.24</v>
      </c>
      <c r="AG305" s="124" t="n"/>
      <c r="AH305" s="124" t="n"/>
      <c r="AI305" s="124" t="n">
        <v>0</v>
      </c>
      <c r="AJ305" s="124" t="n"/>
      <c r="AK305" s="124" t="n"/>
      <c r="AL305" s="124" t="n"/>
      <c r="AM305" s="124" t="n"/>
      <c r="AN305" s="124" t="n"/>
      <c r="AO305" s="124" t="n">
        <v>358764.99</v>
      </c>
      <c r="AP305" s="124" t="n">
        <v>24000</v>
      </c>
      <c r="AQ305" s="124" t="n">
        <v>255919.02</v>
      </c>
      <c r="AR305" s="128" t="n">
        <f aca="false" ca="false" dt2D="false" dtr="false" t="normal">COUNTIF(AC305:AN305, "&gt;0")</f>
        <v>2</v>
      </c>
      <c r="AS305" s="128" t="n">
        <f aca="false" ca="false" dt2D="false" dtr="false" t="normal">COUNTIF(AO305:AQ305, "&gt;0")</f>
        <v>3</v>
      </c>
      <c r="AT305" s="128" t="n">
        <f aca="false" ca="false" dt2D="false" dtr="false" t="normal">+AR305+AS305</f>
        <v>5</v>
      </c>
      <c r="AW305" s="3" t="n"/>
      <c r="AY305" s="129" t="n"/>
    </row>
    <row customHeight="true" ht="12.75" outlineLevel="0" r="306">
      <c r="A306" s="115" t="n">
        <f aca="false" ca="false" dt2D="false" dtr="false" t="normal">+A305+1</f>
        <v>180</v>
      </c>
      <c r="B306" s="115" t="n">
        <f aca="false" ca="false" dt2D="false" dtr="false" t="normal">+B305+1</f>
        <v>80</v>
      </c>
      <c r="C306" s="116" t="s">
        <v>204</v>
      </c>
      <c r="D306" s="115" t="s">
        <v>746</v>
      </c>
      <c r="E306" s="119" t="s">
        <v>149</v>
      </c>
      <c r="F306" s="118" t="s">
        <v>62</v>
      </c>
      <c r="G306" s="118" t="n">
        <v>3</v>
      </c>
      <c r="H306" s="118" t="n">
        <v>2</v>
      </c>
      <c r="I306" s="119" t="n">
        <v>637.8</v>
      </c>
      <c r="J306" s="119" t="n">
        <v>637.8</v>
      </c>
      <c r="K306" s="119" t="n">
        <v>0</v>
      </c>
      <c r="L306" s="117" t="n">
        <v>23</v>
      </c>
      <c r="M306" s="120" t="n">
        <f aca="false" ca="false" dt2D="false" dtr="false" t="normal">SUM(N306:R306)</f>
        <v>8703002.17</v>
      </c>
      <c r="N306" s="120" t="n"/>
      <c r="O306" s="120" t="n">
        <v>6478046.04</v>
      </c>
      <c r="P306" s="120" t="n"/>
      <c r="Q306" s="120" t="n">
        <v>97277.26</v>
      </c>
      <c r="R306" s="120" t="n">
        <v>2127678.87</v>
      </c>
      <c r="S306" s="120" t="n"/>
      <c r="T306" s="120" t="n">
        <f aca="false" ca="false" dt2D="false" dtr="false" t="normal">$M306/($J306+$K306)</f>
        <v>13645.346770147382</v>
      </c>
      <c r="U306" s="120" t="n">
        <f aca="false" ca="false" dt2D="false" dtr="false" t="normal">$M306/($J306+$K306)</f>
        <v>13645.346770147382</v>
      </c>
      <c r="V306" s="118" t="n">
        <v>2026</v>
      </c>
      <c r="W306" s="120" t="n"/>
      <c r="X306" s="121" t="n">
        <f aca="false" ca="false" dt2D="false" dtr="false" t="normal">AA306-R306</f>
        <v>0</v>
      </c>
      <c r="Y306" s="127" t="n">
        <v>0</v>
      </c>
      <c r="Z306" s="127" t="n">
        <f aca="false" ca="false" dt2D="false" dtr="false" t="normal">+(J306*12.71+K306*25.41)*12</f>
        <v>97277.256</v>
      </c>
      <c r="AA306" s="127" t="n">
        <f aca="false" ca="false" dt2D="false" dtr="false" t="normal">+(J306*12.71+K306*25.41)*12*30-'[5]Лист1'!$AQ$115</f>
        <v>2127678.8699999996</v>
      </c>
      <c r="AB306" s="124" t="n">
        <f aca="false" ca="true" dt2D="false" dtr="false" t="normal">SUBTOTAL(9, AC306:AQ306)</f>
        <v>8703002.17</v>
      </c>
      <c r="AC306" s="124" t="n">
        <v>3733795.67</v>
      </c>
      <c r="AD306" s="124" t="n">
        <v>2303075.87</v>
      </c>
      <c r="AE306" s="124" t="n"/>
      <c r="AF306" s="124" t="n">
        <v>976395.02</v>
      </c>
      <c r="AG306" s="124" t="n"/>
      <c r="AH306" s="124" t="n"/>
      <c r="AI306" s="124" t="n">
        <v>0</v>
      </c>
      <c r="AJ306" s="124" t="n"/>
      <c r="AK306" s="124" t="n"/>
      <c r="AL306" s="124" t="n"/>
      <c r="AM306" s="124" t="n">
        <v>1218401.3</v>
      </c>
      <c r="AN306" s="124" t="n"/>
      <c r="AO306" s="124" t="n">
        <v>261090.06</v>
      </c>
      <c r="AP306" s="124" t="n">
        <v>24000</v>
      </c>
      <c r="AQ306" s="124" t="n">
        <v>186244.25</v>
      </c>
      <c r="AR306" s="128" t="n">
        <f aca="false" ca="false" dt2D="false" dtr="false" t="normal">COUNTIF(AC306:AN306, "&gt;0")</f>
        <v>4</v>
      </c>
      <c r="AS306" s="128" t="n">
        <f aca="false" ca="false" dt2D="false" dtr="false" t="normal">COUNTIF(AO306:AQ306, "&gt;0")</f>
        <v>3</v>
      </c>
      <c r="AT306" s="128" t="n">
        <f aca="false" ca="false" dt2D="false" dtr="false" t="normal">+AR306+AS306</f>
        <v>7</v>
      </c>
      <c r="AW306" s="3" t="n"/>
      <c r="AY306" s="129" t="n"/>
    </row>
    <row customHeight="true" ht="12.75" outlineLevel="0" r="307">
      <c r="A307" s="115" t="n">
        <f aca="false" ca="false" dt2D="false" dtr="false" t="normal">+A306+1</f>
        <v>181</v>
      </c>
      <c r="B307" s="115" t="n">
        <f aca="false" ca="false" dt2D="false" dtr="false" t="normal">+B306+1</f>
        <v>81</v>
      </c>
      <c r="C307" s="116" t="s">
        <v>204</v>
      </c>
      <c r="D307" s="115" t="s">
        <v>628</v>
      </c>
      <c r="E307" s="119" t="s">
        <v>221</v>
      </c>
      <c r="F307" s="118" t="s">
        <v>62</v>
      </c>
      <c r="G307" s="118" t="n">
        <v>4</v>
      </c>
      <c r="H307" s="118" t="n">
        <v>4</v>
      </c>
      <c r="I307" s="119" t="n">
        <v>2783</v>
      </c>
      <c r="J307" s="119" t="n">
        <v>2783</v>
      </c>
      <c r="K307" s="119" t="n">
        <v>0</v>
      </c>
      <c r="L307" s="117" t="n">
        <v>91</v>
      </c>
      <c r="M307" s="120" t="n">
        <f aca="false" ca="false" dt2D="false" dtr="false" t="normal">SUM(N307:R307)</f>
        <v>7064673.33</v>
      </c>
      <c r="N307" s="120" t="n"/>
      <c r="O307" s="120" t="n"/>
      <c r="P307" s="120" t="n"/>
      <c r="Q307" s="120" t="n">
        <v>424463.16</v>
      </c>
      <c r="R307" s="120" t="n">
        <v>6640210.17</v>
      </c>
      <c r="S307" s="120" t="n"/>
      <c r="T307" s="120" t="n">
        <f aca="false" ca="false" dt2D="false" dtr="false" t="normal">$M307/($J307+$K307)</f>
        <v>2538.51</v>
      </c>
      <c r="U307" s="120" t="n">
        <f aca="false" ca="false" dt2D="false" dtr="false" t="normal">$M307/($J307+$K307)</f>
        <v>2538.51</v>
      </c>
      <c r="V307" s="118" t="n">
        <v>2026</v>
      </c>
      <c r="W307" s="120" t="n"/>
      <c r="X307" s="121" t="n">
        <f aca="false" ca="false" dt2D="false" dtr="false" t="normal">AA307-R307</f>
        <v>1745943.160000001</v>
      </c>
      <c r="Y307" s="127" t="n">
        <v>0</v>
      </c>
      <c r="Z307" s="127" t="n">
        <f aca="false" ca="false" dt2D="false" dtr="false" t="normal">+(J307*12.71+K307*25.41)*12</f>
        <v>424463.16000000003</v>
      </c>
      <c r="AA307" s="127" t="n">
        <f aca="false" ca="false" dt2D="false" dtr="false" t="normal">+(J307*12.71+K307*25.41)*12*30-'[5]Лист1'!$AQ$117</f>
        <v>8386153.330000001</v>
      </c>
      <c r="AB307" s="124" t="n">
        <f aca="false" ca="true" dt2D="false" dtr="false" t="normal">SUBTOTAL(9, AC307:AQ307)</f>
        <v>7064673.33</v>
      </c>
      <c r="AC307" s="124" t="n"/>
      <c r="AD307" s="124" t="n">
        <v>6677549.12</v>
      </c>
      <c r="AE307" s="124" t="n"/>
      <c r="AF307" s="124" t="n"/>
      <c r="AG307" s="124" t="n"/>
      <c r="AH307" s="124" t="n"/>
      <c r="AI307" s="124" t="n">
        <v>0</v>
      </c>
      <c r="AJ307" s="124" t="n"/>
      <c r="AK307" s="124" t="n"/>
      <c r="AL307" s="124" t="n"/>
      <c r="AM307" s="124" t="n"/>
      <c r="AN307" s="124" t="n"/>
      <c r="AO307" s="124" t="n">
        <v>211940.2</v>
      </c>
      <c r="AP307" s="124" t="n">
        <v>24000</v>
      </c>
      <c r="AQ307" s="124" t="n">
        <v>151184.01</v>
      </c>
      <c r="AR307" s="128" t="n">
        <f aca="false" ca="false" dt2D="false" dtr="false" t="normal">COUNTIF(AC307:AN307, "&gt;0")</f>
        <v>1</v>
      </c>
      <c r="AS307" s="128" t="n">
        <f aca="false" ca="false" dt2D="false" dtr="false" t="normal">COUNTIF(AO307:AQ307, "&gt;0")</f>
        <v>3</v>
      </c>
      <c r="AT307" s="128" t="n">
        <f aca="false" ca="false" dt2D="false" dtr="false" t="normal">+AR307+AS307</f>
        <v>4</v>
      </c>
      <c r="AW307" s="204" t="n"/>
      <c r="AY307" s="129" t="n"/>
    </row>
    <row customHeight="true" ht="12.75" outlineLevel="0" r="308">
      <c r="A308" s="115" t="n">
        <f aca="false" ca="false" dt2D="false" dtr="false" t="normal">+A307+1</f>
        <v>182</v>
      </c>
      <c r="B308" s="115" t="n">
        <f aca="false" ca="false" dt2D="false" dtr="false" t="normal">+B307+1</f>
        <v>82</v>
      </c>
      <c r="C308" s="116" t="s">
        <v>204</v>
      </c>
      <c r="D308" s="115" t="s">
        <v>629</v>
      </c>
      <c r="E308" s="119" t="s">
        <v>252</v>
      </c>
      <c r="F308" s="118" t="s">
        <v>62</v>
      </c>
      <c r="G308" s="118" t="n">
        <v>4</v>
      </c>
      <c r="H308" s="118" t="n"/>
      <c r="I308" s="119" t="n">
        <v>1286.2</v>
      </c>
      <c r="J308" s="119" t="n">
        <v>1217.6</v>
      </c>
      <c r="K308" s="119" t="n">
        <v>68.6000000000001</v>
      </c>
      <c r="L308" s="117" t="n">
        <v>2</v>
      </c>
      <c r="M308" s="120" t="n">
        <f aca="false" ca="false" dt2D="false" dtr="false" t="normal">SUM(N308:R308)</f>
        <v>15724811.1</v>
      </c>
      <c r="N308" s="120" t="n"/>
      <c r="O308" s="120" t="n">
        <v>9888419.73</v>
      </c>
      <c r="P308" s="120" t="n"/>
      <c r="Q308" s="120" t="n">
        <v>206625.86</v>
      </c>
      <c r="R308" s="120" t="n">
        <v>5629765.51</v>
      </c>
      <c r="S308" s="120" t="n"/>
      <c r="T308" s="120" t="n">
        <f aca="false" ca="false" dt2D="false" dtr="false" t="normal">$M308/($J308+$K308)</f>
        <v>12225.790001554968</v>
      </c>
      <c r="U308" s="120" t="n">
        <f aca="false" ca="false" dt2D="false" dtr="false" t="normal">$M308/($J308+$K308)</f>
        <v>12225.790001554968</v>
      </c>
      <c r="V308" s="118" t="n">
        <v>2026</v>
      </c>
      <c r="W308" s="120" t="n"/>
      <c r="X308" s="121" t="n">
        <f aca="false" ca="false" dt2D="false" dtr="false" t="normal">AA308-R308</f>
        <v>0</v>
      </c>
      <c r="Y308" s="127" t="n">
        <v>0</v>
      </c>
      <c r="Z308" s="127" t="n">
        <f aca="false" ca="false" dt2D="false" dtr="false" t="normal">+(J308*12.71+K308*25.41)*12</f>
        <v>206625.86400000006</v>
      </c>
      <c r="AA308" s="127" t="n">
        <f aca="false" ca="false" dt2D="false" dtr="false" t="normal">+(J308*12.71+K308*25.41)*12*30-'[5]Лист1'!$AQ$118</f>
        <v>5629765.510000002</v>
      </c>
      <c r="AB308" s="124" t="n">
        <f aca="false" ca="true" dt2D="false" dtr="false" t="normal">SUBTOTAL(9, AC308:AQ308)</f>
        <v>15724811.100000001</v>
      </c>
      <c r="AC308" s="124" t="n"/>
      <c r="AD308" s="124" t="n"/>
      <c r="AE308" s="124" t="n"/>
      <c r="AF308" s="124" t="n"/>
      <c r="AG308" s="124" t="n"/>
      <c r="AH308" s="124" t="n"/>
      <c r="AI308" s="124" t="n">
        <v>0</v>
      </c>
      <c r="AJ308" s="124" t="n"/>
      <c r="AK308" s="124" t="n"/>
      <c r="AL308" s="124" t="n"/>
      <c r="AM308" s="124" t="n">
        <v>14892555.81</v>
      </c>
      <c r="AN308" s="124" t="n"/>
      <c r="AO308" s="124" t="n">
        <v>471744.33</v>
      </c>
      <c r="AP308" s="124" t="n">
        <v>24000</v>
      </c>
      <c r="AQ308" s="124" t="n">
        <v>336510.96</v>
      </c>
      <c r="AR308" s="128" t="n">
        <f aca="false" ca="false" dt2D="false" dtr="false" t="normal">COUNTIF(AC308:AN308, "&gt;0")</f>
        <v>1</v>
      </c>
      <c r="AS308" s="128" t="n">
        <f aca="false" ca="false" dt2D="false" dtr="false" t="normal">COUNTIF(AO308:AQ308, "&gt;0")</f>
        <v>3</v>
      </c>
      <c r="AT308" s="128" t="n">
        <f aca="false" ca="false" dt2D="false" dtr="false" t="normal">+AR308+AS308</f>
        <v>4</v>
      </c>
      <c r="AW308" s="3" t="n"/>
      <c r="AY308" s="129" t="n"/>
    </row>
    <row customHeight="true" ht="12.75" outlineLevel="0" r="309">
      <c r="A309" s="115" t="n">
        <f aca="false" ca="false" dt2D="false" dtr="false" t="normal">+A308+1</f>
        <v>183</v>
      </c>
      <c r="B309" s="115" t="n">
        <f aca="false" ca="false" dt2D="false" dtr="false" t="normal">+B308+1</f>
        <v>83</v>
      </c>
      <c r="C309" s="116" t="s">
        <v>204</v>
      </c>
      <c r="D309" s="115" t="s">
        <v>631</v>
      </c>
      <c r="E309" s="117" t="n">
        <v>1977</v>
      </c>
      <c r="F309" s="118" t="s">
        <v>62</v>
      </c>
      <c r="G309" s="118" t="n">
        <v>4</v>
      </c>
      <c r="H309" s="118" t="n"/>
      <c r="I309" s="119" t="n">
        <v>357.85</v>
      </c>
      <c r="J309" s="119" t="n">
        <v>357.85</v>
      </c>
      <c r="K309" s="119" t="n">
        <v>0</v>
      </c>
      <c r="L309" s="117" t="n">
        <v>2</v>
      </c>
      <c r="M309" s="120" t="n">
        <f aca="false" ca="false" dt2D="false" dtr="false" t="normal">SUM(N309:S309)</f>
        <v>924678.8200000001</v>
      </c>
      <c r="N309" s="120" t="n"/>
      <c r="O309" s="120" t="n"/>
      <c r="P309" s="120" t="n"/>
      <c r="Q309" s="120" t="n">
        <v>54579.28</v>
      </c>
      <c r="R309" s="120" t="n">
        <v>870099.54</v>
      </c>
      <c r="S309" s="120" t="n"/>
      <c r="T309" s="120" t="n">
        <f aca="false" ca="false" dt2D="false" dtr="false" t="normal">$M309/($J309+$K309)</f>
        <v>2583.9844068743887</v>
      </c>
      <c r="U309" s="120" t="n">
        <f aca="false" ca="false" dt2D="false" dtr="false" t="normal">$M309/($J309+$K309)</f>
        <v>2583.9844068743887</v>
      </c>
      <c r="V309" s="118" t="n">
        <v>2026</v>
      </c>
      <c r="W309" s="120" t="n"/>
      <c r="X309" s="121" t="n">
        <f aca="false" ca="false" dt2D="false" dtr="false" t="normal">AA309-R309</f>
        <v>226563.3600000001</v>
      </c>
      <c r="Y309" s="127" t="n">
        <v>0</v>
      </c>
      <c r="Z309" s="127" t="n">
        <f aca="false" ca="false" dt2D="false" dtr="false" t="normal">+(J309*12.71+K309*25.41)*12</f>
        <v>54579.28200000001</v>
      </c>
      <c r="AA309" s="127" t="n">
        <f aca="false" ca="false" dt2D="false" dtr="false" t="normal">+(J309*12.71+K309*25.41)*12*30-'[5]Лист1'!$AQ$119</f>
        <v>1096662.9000000001</v>
      </c>
      <c r="AB309" s="124" t="n">
        <f aca="false" ca="true" dt2D="false" dtr="false" t="normal">SUBTOTAL(9, AC309:AQ309)</f>
        <v>924678.8200000001</v>
      </c>
      <c r="AC309" s="124" t="n">
        <v>0</v>
      </c>
      <c r="AD309" s="132" t="n">
        <v>450540</v>
      </c>
      <c r="AE309" s="124" t="n"/>
      <c r="AF309" s="132" t="n">
        <v>430711.65</v>
      </c>
      <c r="AG309" s="124" t="n"/>
      <c r="AH309" s="124" t="n"/>
      <c r="AI309" s="124" t="n"/>
      <c r="AJ309" s="124" t="n"/>
      <c r="AK309" s="124" t="n"/>
      <c r="AL309" s="124" t="n"/>
      <c r="AM309" s="124" t="n"/>
      <c r="AN309" s="124" t="n"/>
      <c r="AO309" s="124" t="n">
        <v>19427.17</v>
      </c>
      <c r="AP309" s="124" t="n">
        <v>24000</v>
      </c>
      <c r="AQ309" s="124" t="n"/>
      <c r="AR309" s="128" t="n">
        <f aca="false" ca="false" dt2D="false" dtr="false" t="normal">COUNTIF(AC309:AN309, "&gt;0")</f>
        <v>2</v>
      </c>
      <c r="AS309" s="128" t="n">
        <f aca="false" ca="false" dt2D="false" dtr="false" t="normal">COUNTIF(AO309:AQ309, "&gt;0")</f>
        <v>2</v>
      </c>
      <c r="AT309" s="128" t="n">
        <f aca="false" ca="false" dt2D="false" dtr="false" t="normal">+AR309+AS309</f>
        <v>4</v>
      </c>
      <c r="AZ309" s="66" t="n"/>
    </row>
    <row customHeight="true" ht="12.75" outlineLevel="0" r="310">
      <c r="A310" s="115" t="n">
        <f aca="false" ca="false" dt2D="false" dtr="false" t="normal">+A309+1</f>
        <v>184</v>
      </c>
      <c r="B310" s="115" t="n">
        <f aca="false" ca="false" dt2D="false" dtr="false" t="normal">+B309+1</f>
        <v>84</v>
      </c>
      <c r="C310" s="116" t="s">
        <v>537</v>
      </c>
      <c r="D310" s="115" t="s">
        <v>636</v>
      </c>
      <c r="E310" s="117" t="s">
        <v>131</v>
      </c>
      <c r="F310" s="118" t="s">
        <v>62</v>
      </c>
      <c r="G310" s="118" t="n">
        <v>5</v>
      </c>
      <c r="H310" s="118" t="n">
        <v>2</v>
      </c>
      <c r="I310" s="119" t="n">
        <v>1544.4</v>
      </c>
      <c r="J310" s="119" t="n">
        <v>1295.3</v>
      </c>
      <c r="K310" s="119" t="n">
        <v>249.1</v>
      </c>
      <c r="L310" s="117" t="n">
        <v>31</v>
      </c>
      <c r="M310" s="120" t="n">
        <f aca="false" ca="false" dt2D="false" dtr="false" t="normal">SUM(N310:S310)</f>
        <v>3021321.59</v>
      </c>
      <c r="N310" s="120" t="n"/>
      <c r="O310" s="120" t="n"/>
      <c r="P310" s="120" t="n"/>
      <c r="Q310" s="120" t="n">
        <v>273514.73</v>
      </c>
      <c r="R310" s="120" t="n">
        <v>2747806.86</v>
      </c>
      <c r="S310" s="120" t="n"/>
      <c r="T310" s="120" t="n">
        <f aca="false" ca="false" dt2D="false" dtr="false" t="normal">$M310/($J310+$K310)</f>
        <v>1956.3076858326858</v>
      </c>
      <c r="U310" s="120" t="n">
        <f aca="false" ca="false" dt2D="false" dtr="false" t="normal">$M310/($J310+$K310)</f>
        <v>1956.3076858326858</v>
      </c>
      <c r="V310" s="118" t="n">
        <v>2026</v>
      </c>
      <c r="W310" s="120" t="n"/>
      <c r="X310" s="121" t="n">
        <f aca="false" ca="false" dt2D="false" dtr="false" t="normal">AA310-R310</f>
        <v>5163816.9</v>
      </c>
      <c r="Y310" s="127" t="n"/>
      <c r="Z310" s="127" t="n">
        <f aca="false" ca="false" dt2D="false" dtr="false" t="normal">+(J310*12.71+K310*25.41)*12</f>
        <v>273514.728</v>
      </c>
      <c r="AA310" s="127" t="n">
        <f aca="false" ca="false" dt2D="false" dtr="false" t="normal">+(J310*12.71+K310*25.41)*12*30-'[5]Лист1'!$AQ$126</f>
        <v>7911623.76</v>
      </c>
      <c r="AB310" s="124" t="n">
        <f aca="false" ca="false" dt2D="false" dtr="false" t="normal">SUM(AC310:AQ310)</f>
        <v>3021321.59</v>
      </c>
      <c r="AC310" s="124" t="n"/>
      <c r="AD310" s="124" t="n"/>
      <c r="AE310" s="124" t="n"/>
      <c r="AF310" s="132" t="n">
        <v>2972972.57</v>
      </c>
      <c r="AG310" s="124" t="n"/>
      <c r="AH310" s="124" t="n"/>
      <c r="AI310" s="124" t="n"/>
      <c r="AJ310" s="124" t="n"/>
      <c r="AK310" s="124" t="n"/>
      <c r="AL310" s="124" t="n"/>
      <c r="AM310" s="124" t="n"/>
      <c r="AN310" s="124" t="n"/>
      <c r="AO310" s="124" t="n">
        <v>24349.02</v>
      </c>
      <c r="AP310" s="124" t="n">
        <v>24000</v>
      </c>
      <c r="AQ310" s="124" t="n"/>
      <c r="AR310" s="128" t="n">
        <f aca="false" ca="false" dt2D="false" dtr="false" t="normal">COUNTIF(AC310:AN310, "&gt;0")</f>
        <v>1</v>
      </c>
      <c r="AS310" s="128" t="n">
        <f aca="false" ca="false" dt2D="false" dtr="false" t="normal">COUNTIF(AO310:AQ310, "&gt;0")</f>
        <v>2</v>
      </c>
      <c r="AT310" s="128" t="n">
        <f aca="false" ca="false" dt2D="false" dtr="false" t="normal">+AR310+AS310</f>
        <v>3</v>
      </c>
      <c r="AZ310" s="66" t="n"/>
    </row>
    <row customHeight="true" ht="12.75" outlineLevel="0" r="311">
      <c r="A311" s="115" t="n">
        <f aca="false" ca="false" dt2D="false" dtr="false" t="normal">+A310+1</f>
        <v>185</v>
      </c>
      <c r="B311" s="115" t="n">
        <f aca="false" ca="false" dt2D="false" dtr="false" t="normal">+B310+1</f>
        <v>85</v>
      </c>
      <c r="C311" s="116" t="s">
        <v>537</v>
      </c>
      <c r="D311" s="115" t="s">
        <v>748</v>
      </c>
      <c r="E311" s="117" t="n">
        <v>1976</v>
      </c>
      <c r="F311" s="118" t="s">
        <v>62</v>
      </c>
      <c r="G311" s="118" t="n">
        <v>3</v>
      </c>
      <c r="H311" s="118" t="n">
        <v>4</v>
      </c>
      <c r="I311" s="119" t="n">
        <v>2192.3</v>
      </c>
      <c r="J311" s="119" t="n">
        <v>2028.1</v>
      </c>
      <c r="K311" s="119" t="n">
        <v>0</v>
      </c>
      <c r="L311" s="117" t="n">
        <v>85</v>
      </c>
      <c r="M311" s="120" t="n">
        <f aca="false" ca="false" dt2D="false" dtr="false" t="normal">SUM(N311:S311)</f>
        <v>1825581.1500000001</v>
      </c>
      <c r="N311" s="120" t="n"/>
      <c r="O311" s="120" t="n"/>
      <c r="P311" s="120" t="n"/>
      <c r="Q311" s="120" t="n">
        <v>309325.81</v>
      </c>
      <c r="R311" s="120" t="n">
        <v>1516255.34</v>
      </c>
      <c r="S311" s="120" t="n"/>
      <c r="T311" s="120" t="n">
        <f aca="false" ca="false" dt2D="false" dtr="false" t="normal">$M311/($J311+$K311)</f>
        <v>900.1435580099602</v>
      </c>
      <c r="U311" s="120" t="n">
        <f aca="false" ca="false" dt2D="false" dtr="false" t="normal">$M311/($J311+$K311)</f>
        <v>900.1435580099602</v>
      </c>
      <c r="V311" s="118" t="n">
        <v>2026</v>
      </c>
      <c r="W311" s="120" t="n"/>
      <c r="X311" s="121" t="n">
        <f aca="false" ca="false" dt2D="false" dtr="false" t="normal">AA311-R311</f>
        <v>3159979.790000001</v>
      </c>
      <c r="Y311" s="127" t="n">
        <v>0</v>
      </c>
      <c r="Z311" s="127" t="n">
        <f aca="false" ca="false" dt2D="false" dtr="false" t="normal">+(J311*12.71+K311*25.41)*12</f>
        <v>309325.81200000003</v>
      </c>
      <c r="AA311" s="127" t="n">
        <f aca="false" ca="false" dt2D="false" dtr="false" t="normal">+(J311*12.71+K311*25.41)*12*30-'[3]Лист1'!$AQ$43</f>
        <v>4676235.130000001</v>
      </c>
      <c r="AB311" s="124" t="n">
        <f aca="false" ca="false" dt2D="false" dtr="false" t="normal">SUM(AC311:AQ311)</f>
        <v>1825581.15</v>
      </c>
      <c r="AC311" s="124" t="n"/>
      <c r="AD311" s="124" t="n"/>
      <c r="AE311" s="124" t="n"/>
      <c r="AF311" s="124" t="n"/>
      <c r="AG311" s="124" t="n"/>
      <c r="AH311" s="124" t="n"/>
      <c r="AI311" s="124" t="n"/>
      <c r="AJ311" s="124" t="n"/>
      <c r="AK311" s="124" t="n"/>
      <c r="AL311" s="124" t="n"/>
      <c r="AM311" s="124" t="n"/>
      <c r="AN311" s="124" t="n">
        <v>1825581.15</v>
      </c>
      <c r="AO311" s="124" t="n"/>
      <c r="AP311" s="124" t="n"/>
      <c r="AQ311" s="124" t="n"/>
      <c r="AR311" s="128" t="n">
        <f aca="false" ca="false" dt2D="false" dtr="false" t="normal">COUNTIF(AC311:AN311, "&gt;0")</f>
        <v>1</v>
      </c>
      <c r="AS311" s="128" t="n">
        <f aca="false" ca="false" dt2D="false" dtr="false" t="normal">COUNTIF(AO311:AQ311, "&gt;0")</f>
        <v>0</v>
      </c>
      <c r="AT311" s="128" t="n">
        <f aca="false" ca="false" dt2D="false" dtr="false" t="normal">+AR311+AS311</f>
        <v>1</v>
      </c>
      <c r="AZ311" s="66" t="n"/>
    </row>
    <row customHeight="true" ht="12.75" outlineLevel="0" r="312">
      <c r="A312" s="115" t="n">
        <f aca="false" ca="false" dt2D="false" dtr="false" t="normal">+A311+1</f>
        <v>186</v>
      </c>
      <c r="B312" s="115" t="n">
        <f aca="false" ca="false" dt2D="false" dtr="false" t="normal">+B311+1</f>
        <v>86</v>
      </c>
      <c r="C312" s="116" t="s">
        <v>537</v>
      </c>
      <c r="D312" s="115" t="s">
        <v>749</v>
      </c>
      <c r="E312" s="117" t="s">
        <v>750</v>
      </c>
      <c r="F312" s="118" t="s">
        <v>62</v>
      </c>
      <c r="G312" s="118" t="s">
        <v>118</v>
      </c>
      <c r="H312" s="118" t="s">
        <v>122</v>
      </c>
      <c r="I312" s="119" t="n">
        <v>2391.4</v>
      </c>
      <c r="J312" s="119" t="n">
        <v>1852</v>
      </c>
      <c r="K312" s="119" t="n">
        <v>0</v>
      </c>
      <c r="L312" s="117" t="n">
        <v>60</v>
      </c>
      <c r="M312" s="120" t="n">
        <f aca="false" ca="false" dt2D="false" dtr="false" t="normal">SUM(N312:S312)</f>
        <v>7027888.79</v>
      </c>
      <c r="N312" s="120" t="n"/>
      <c r="O312" s="120" t="n"/>
      <c r="P312" s="120" t="n">
        <v>1000000</v>
      </c>
      <c r="Q312" s="120" t="n">
        <v>1600299.74</v>
      </c>
      <c r="R312" s="120" t="n">
        <v>4427589.05</v>
      </c>
      <c r="S312" s="120" t="n"/>
      <c r="T312" s="120" t="n">
        <f aca="false" ca="false" dt2D="false" dtr="false" t="normal">$M312/($J312+$K312)</f>
        <v>3794.7563660907126</v>
      </c>
      <c r="U312" s="120" t="n">
        <f aca="false" ca="false" dt2D="false" dtr="false" t="normal">$M312/($J312+$K312)</f>
        <v>3794.7563660907126</v>
      </c>
      <c r="V312" s="118" t="n">
        <v>2026</v>
      </c>
      <c r="W312" s="120" t="n"/>
      <c r="X312" s="121" t="n">
        <f aca="false" ca="false" dt2D="false" dtr="false" t="normal">AA312-R312</f>
        <v>4046422.1500000013</v>
      </c>
      <c r="Y312" s="127" t="n">
        <v>1317832.7</v>
      </c>
      <c r="Z312" s="127" t="n">
        <f aca="false" ca="false" dt2D="false" dtr="false" t="normal">+(J312*12.71+K312*25.41)*12</f>
        <v>282467.04000000004</v>
      </c>
      <c r="AA312" s="127" t="n">
        <f aca="false" ca="false" dt2D="false" dtr="false" t="normal">+(J312*12.71+K312*25.41)*12*30</f>
        <v>8474011.200000001</v>
      </c>
      <c r="AB312" s="124" t="n">
        <f aca="false" ca="false" dt2D="false" dtr="false" t="normal">SUM(AC312:AQ312)</f>
        <v>7027888.79</v>
      </c>
      <c r="AC312" s="132" t="n">
        <v>6830143.32</v>
      </c>
      <c r="AD312" s="124" t="n"/>
      <c r="AE312" s="124" t="n"/>
      <c r="AF312" s="124" t="n"/>
      <c r="AG312" s="124" t="n"/>
      <c r="AH312" s="124" t="n"/>
      <c r="AI312" s="124" t="n"/>
      <c r="AJ312" s="124" t="n"/>
      <c r="AK312" s="124" t="n"/>
      <c r="AL312" s="124" t="n"/>
      <c r="AM312" s="124" t="n"/>
      <c r="AN312" s="124" t="n"/>
      <c r="AO312" s="124" t="n">
        <v>173745.47</v>
      </c>
      <c r="AP312" s="124" t="n">
        <v>24000</v>
      </c>
      <c r="AQ312" s="124" t="n"/>
      <c r="AR312" s="128" t="n">
        <f aca="false" ca="false" dt2D="false" dtr="false" t="normal">COUNTIF(AC312:AN312, "&gt;0")</f>
        <v>1</v>
      </c>
      <c r="AS312" s="128" t="n">
        <f aca="false" ca="false" dt2D="false" dtr="false" t="normal">COUNTIF(AO312:AQ312, "&gt;0")</f>
        <v>2</v>
      </c>
      <c r="AT312" s="128" t="n">
        <f aca="false" ca="false" dt2D="false" dtr="false" t="normal">+AR312+AS312</f>
        <v>3</v>
      </c>
      <c r="AZ312" s="66" t="n"/>
    </row>
    <row customHeight="true" ht="12.75" outlineLevel="0" r="313">
      <c r="A313" s="115" t="n">
        <f aca="false" ca="false" dt2D="false" dtr="false" t="normal">+A312+1</f>
        <v>187</v>
      </c>
      <c r="B313" s="115" t="s">
        <v>226</v>
      </c>
      <c r="C313" s="116" t="s">
        <v>537</v>
      </c>
      <c r="D313" s="115" t="s">
        <v>542</v>
      </c>
      <c r="E313" s="119" t="s">
        <v>159</v>
      </c>
      <c r="F313" s="118" t="s">
        <v>62</v>
      </c>
      <c r="G313" s="118" t="n">
        <v>2</v>
      </c>
      <c r="H313" s="118" t="n">
        <v>2</v>
      </c>
      <c r="I313" s="119" t="n">
        <v>438.4</v>
      </c>
      <c r="J313" s="119" t="n">
        <v>438.4</v>
      </c>
      <c r="K313" s="119" t="n">
        <v>0</v>
      </c>
      <c r="L313" s="117" t="n">
        <v>9</v>
      </c>
      <c r="M313" s="120" t="n">
        <f aca="false" ca="false" dt2D="false" dtr="false" t="normal">SUM(N313:R313)</f>
        <v>7685587.859999999</v>
      </c>
      <c r="N313" s="120" t="n"/>
      <c r="O313" s="120" t="n">
        <v>6724066.09</v>
      </c>
      <c r="P313" s="120" t="n"/>
      <c r="Q313" s="120" t="n">
        <v>54536.93</v>
      </c>
      <c r="R313" s="120" t="n">
        <v>906984.84</v>
      </c>
      <c r="S313" s="120" t="n"/>
      <c r="T313" s="120" t="n">
        <f aca="false" ca="false" dt2D="false" dtr="false" t="normal">$M313/($J313+$K313)</f>
        <v>17530.994206204377</v>
      </c>
      <c r="U313" s="120" t="n">
        <f aca="false" ca="false" dt2D="false" dtr="false" t="normal">$M313/($J313+$K313)</f>
        <v>17530.994206204377</v>
      </c>
      <c r="V313" s="118" t="n">
        <v>2026</v>
      </c>
      <c r="W313" s="120" t="n"/>
      <c r="X313" s="121" t="n">
        <f aca="false" ca="false" dt2D="false" dtr="false" t="normal">AA313-R313</f>
        <v>0</v>
      </c>
      <c r="Y313" s="127" t="n">
        <v>0</v>
      </c>
      <c r="Z313" s="127" t="n">
        <f aca="false" ca="false" dt2D="false" dtr="false" t="normal">+(J313*12.71+K313*25.41)*12</f>
        <v>66864.76800000001</v>
      </c>
      <c r="AA313" s="127" t="n">
        <f aca="false" ca="false" dt2D="false" dtr="false" t="normal">+(J313*12.71+K313*25.41)*12*30-'[5]Лист1'!$AQ$128</f>
        <v>906984.8400000003</v>
      </c>
      <c r="AB313" s="124" t="n">
        <f aca="false" ca="true" dt2D="false" dtr="false" t="normal">SUBTOTAL(9, AC313:AQ313)</f>
        <v>7685587.86</v>
      </c>
      <c r="AC313" s="124" t="n"/>
      <c r="AD313" s="124" t="n"/>
      <c r="AE313" s="124" t="n"/>
      <c r="AF313" s="132" t="n">
        <v>798203.62</v>
      </c>
      <c r="AG313" s="124" t="n"/>
      <c r="AH313" s="124" t="n"/>
      <c r="AI313" s="124" t="n">
        <v>0</v>
      </c>
      <c r="AJ313" s="124" t="n"/>
      <c r="AK313" s="124" t="n"/>
      <c r="AL313" s="124" t="n"/>
      <c r="AM313" s="124" t="n"/>
      <c r="AN313" s="132" t="n">
        <v>6646570.42</v>
      </c>
      <c r="AO313" s="132" t="n">
        <v>77762.87</v>
      </c>
      <c r="AP313" s="132" t="n">
        <v>16000</v>
      </c>
      <c r="AQ313" s="124" t="n">
        <v>147050.95</v>
      </c>
      <c r="AR313" s="128" t="n">
        <f aca="false" ca="false" dt2D="false" dtr="false" t="normal">COUNTIF(AC313:AN313, "&gt;0")</f>
        <v>2</v>
      </c>
      <c r="AS313" s="128" t="n">
        <f aca="false" ca="false" dt2D="false" dtr="false" t="normal">COUNTIF(AO313:AQ313, "&gt;0")</f>
        <v>3</v>
      </c>
      <c r="AT313" s="128" t="n">
        <f aca="false" ca="false" dt2D="false" dtr="false" t="normal">+AR313+AS313</f>
        <v>5</v>
      </c>
      <c r="AW313" s="3" t="n"/>
      <c r="AY313" s="129" t="n"/>
    </row>
    <row customHeight="true" ht="12.75" outlineLevel="0" r="314">
      <c r="A314" s="115" t="n">
        <f aca="false" ca="false" dt2D="false" dtr="false" t="normal">+A313+1</f>
        <v>188</v>
      </c>
      <c r="B314" s="115" t="n">
        <f aca="false" ca="false" dt2D="false" dtr="false" t="normal">B312+1</f>
        <v>87</v>
      </c>
      <c r="C314" s="116" t="s">
        <v>60</v>
      </c>
      <c r="D314" s="116" t="s">
        <v>751</v>
      </c>
      <c r="E314" s="117" t="n">
        <v>1993</v>
      </c>
      <c r="F314" s="118" t="s">
        <v>62</v>
      </c>
      <c r="G314" s="118" t="n">
        <v>9</v>
      </c>
      <c r="H314" s="118" t="n">
        <v>5</v>
      </c>
      <c r="I314" s="118" t="n">
        <v>19441.7</v>
      </c>
      <c r="J314" s="118" t="n">
        <v>13182.1</v>
      </c>
      <c r="K314" s="119" t="n">
        <v>0</v>
      </c>
      <c r="L314" s="117" t="n">
        <v>478</v>
      </c>
      <c r="M314" s="120" t="n">
        <f aca="false" ca="false" dt2D="false" dtr="false" t="normal">SUM(N314:S314)</f>
        <v>1658124.86</v>
      </c>
      <c r="N314" s="120" t="n"/>
      <c r="O314" s="120" t="n"/>
      <c r="P314" s="120" t="n"/>
      <c r="Q314" s="120" t="n">
        <v>1658124.86</v>
      </c>
      <c r="R314" s="120" t="n"/>
      <c r="S314" s="120" t="n"/>
      <c r="T314" s="120" t="n">
        <f aca="false" ca="false" dt2D="false" dtr="false" t="normal">$M314/($J314+$K314)</f>
        <v>125.7860932628337</v>
      </c>
      <c r="U314" s="120" t="n">
        <f aca="false" ca="false" dt2D="false" dtr="false" t="normal">$M314/($J314+$K314)</f>
        <v>125.7860932628337</v>
      </c>
      <c r="V314" s="118" t="n">
        <v>2026</v>
      </c>
      <c r="W314" s="120" t="n"/>
      <c r="X314" s="121" t="n">
        <f aca="false" ca="false" dt2D="false" dtr="false" t="normal">AA314-R314</f>
        <v>56758425.66000002</v>
      </c>
      <c r="Y314" s="127" t="n">
        <v>0</v>
      </c>
      <c r="Z314" s="127" t="n">
        <f aca="false" ca="false" dt2D="false" dtr="false" t="normal">+(J314*16.89+K314*28.62)*12</f>
        <v>2671748.0280000004</v>
      </c>
      <c r="AA314" s="127" t="n">
        <f aca="false" ca="false" dt2D="false" dtr="false" t="normal">+(J314*16.89+K314*28.62)*12*30-'[3]Лист1'!$AQ$204</f>
        <v>56758425.66000002</v>
      </c>
      <c r="AB314" s="124" t="n">
        <f aca="false" ca="false" dt2D="false" dtr="false" t="normal">SUM(AC314:AQ314)</f>
        <v>1658124.86</v>
      </c>
      <c r="AC314" s="124" t="n"/>
      <c r="AD314" s="124" t="n"/>
      <c r="AE314" s="132" t="n">
        <v>1658124.86</v>
      </c>
      <c r="AF314" s="124" t="n"/>
      <c r="AG314" s="124" t="n"/>
      <c r="AH314" s="124" t="n"/>
      <c r="AI314" s="124" t="n"/>
      <c r="AJ314" s="124" t="n"/>
      <c r="AK314" s="124" t="n"/>
      <c r="AL314" s="124" t="n"/>
      <c r="AM314" s="124" t="n"/>
      <c r="AN314" s="124" t="n"/>
      <c r="AO314" s="124" t="n"/>
      <c r="AP314" s="124" t="n"/>
      <c r="AQ314" s="124" t="n"/>
      <c r="AR314" s="128" t="n">
        <f aca="false" ca="false" dt2D="false" dtr="false" t="normal">COUNTIF(AC314:AN314, "&gt;0")</f>
        <v>1</v>
      </c>
      <c r="AS314" s="128" t="n">
        <f aca="false" ca="false" dt2D="false" dtr="false" t="normal">COUNTIF(AO314:AQ314, "&gt;0")</f>
        <v>0</v>
      </c>
      <c r="AT314" s="128" t="n">
        <f aca="false" ca="false" dt2D="false" dtr="false" t="normal">+AR314+AS314</f>
        <v>1</v>
      </c>
      <c r="AZ314" s="66" t="n"/>
      <c r="BA314" s="66" t="n"/>
    </row>
    <row customHeight="true" ht="12.75" outlineLevel="0" r="315">
      <c r="A315" s="115" t="n">
        <f aca="false" ca="false" dt2D="false" dtr="false" t="normal">+A314+1</f>
        <v>189</v>
      </c>
      <c r="B315" s="115" t="n">
        <f aca="false" ca="false" dt2D="false" dtr="false" t="normal">B314+1</f>
        <v>88</v>
      </c>
      <c r="C315" s="116" t="s">
        <v>60</v>
      </c>
      <c r="D315" s="115" t="s">
        <v>752</v>
      </c>
      <c r="E315" s="119" t="s">
        <v>453</v>
      </c>
      <c r="F315" s="118" t="s">
        <v>62</v>
      </c>
      <c r="G315" s="118" t="n">
        <v>3</v>
      </c>
      <c r="H315" s="118" t="n">
        <v>3</v>
      </c>
      <c r="I315" s="119" t="n">
        <v>1316.3</v>
      </c>
      <c r="J315" s="119" t="n">
        <v>1158.4</v>
      </c>
      <c r="K315" s="119" t="n">
        <v>157.9</v>
      </c>
      <c r="L315" s="117" t="n">
        <v>40</v>
      </c>
      <c r="M315" s="120" t="n">
        <f aca="false" ca="false" dt2D="false" dtr="false" t="normal">SUM(N315:R315)</f>
        <v>3802432.22</v>
      </c>
      <c r="N315" s="120" t="n"/>
      <c r="O315" s="120" t="n">
        <v>455568.48</v>
      </c>
      <c r="P315" s="120" t="n"/>
      <c r="Q315" s="120" t="n">
        <v>224826.04</v>
      </c>
      <c r="R315" s="120" t="n">
        <v>3122037.7</v>
      </c>
      <c r="S315" s="120" t="n"/>
      <c r="T315" s="120" t="n">
        <f aca="false" ca="false" dt2D="false" dtr="false" t="normal">$M315/($J315+$K315)</f>
        <v>2888.727660867583</v>
      </c>
      <c r="U315" s="120" t="n">
        <f aca="false" ca="false" dt2D="false" dtr="false" t="normal">$M315/($J315+$K315)</f>
        <v>2888.727660867583</v>
      </c>
      <c r="V315" s="118" t="n">
        <v>2026</v>
      </c>
      <c r="W315" s="120" t="n"/>
      <c r="X315" s="121" t="n">
        <f aca="false" ca="false" dt2D="false" dtr="false" t="normal">AA315-R315</f>
        <v>0</v>
      </c>
      <c r="Y315" s="127" t="n">
        <v>0</v>
      </c>
      <c r="Z315" s="127" t="n">
        <f aca="false" ca="false" dt2D="false" dtr="false" t="normal">+(J315*12.71+K315*25.41)*12</f>
        <v>224826.03600000005</v>
      </c>
      <c r="AA315" s="127" t="n">
        <f aca="false" ca="false" dt2D="false" dtr="false" t="normal">+(J315*12.71+K315*25.41)*12*30-'[5]Лист1'!$AQ$406</f>
        <v>3122037.700000002</v>
      </c>
      <c r="AB315" s="124" t="n">
        <f aca="false" ca="true" dt2D="false" dtr="false" t="normal">SUBTOTAL(9, AC315:AQ315)</f>
        <v>3802432.22</v>
      </c>
      <c r="AC315" s="124" t="n"/>
      <c r="AD315" s="124" t="n"/>
      <c r="AE315" s="124" t="n"/>
      <c r="AF315" s="124" t="n"/>
      <c r="AG315" s="124" t="n"/>
      <c r="AH315" s="124" t="n"/>
      <c r="AI315" s="124" t="n">
        <v>0</v>
      </c>
      <c r="AJ315" s="124" t="n"/>
      <c r="AK315" s="124" t="n"/>
      <c r="AL315" s="124" t="n"/>
      <c r="AM315" s="124" t="n"/>
      <c r="AN315" s="124" t="n">
        <v>3582987.2</v>
      </c>
      <c r="AO315" s="124" t="n">
        <v>114072.97</v>
      </c>
      <c r="AP315" s="124" t="n">
        <v>24000</v>
      </c>
      <c r="AQ315" s="124" t="n">
        <v>81372.05</v>
      </c>
      <c r="AR315" s="128" t="n">
        <f aca="false" ca="false" dt2D="false" dtr="false" t="normal">COUNTIF(AC315:AN315, "&gt;0")</f>
        <v>1</v>
      </c>
      <c r="AS315" s="128" t="n">
        <f aca="false" ca="false" dt2D="false" dtr="false" t="normal">COUNTIF(AO315:AQ315, "&gt;0")</f>
        <v>3</v>
      </c>
      <c r="AT315" s="128" t="n">
        <f aca="false" ca="false" dt2D="false" dtr="false" t="normal">+AR315+AS315</f>
        <v>4</v>
      </c>
      <c r="AW315" s="3" t="n"/>
      <c r="AY315" s="129" t="n"/>
    </row>
    <row customHeight="true" ht="12.75" outlineLevel="0" r="316">
      <c r="A316" s="115" t="n">
        <f aca="false" ca="false" dt2D="false" dtr="false" t="normal">+A315+1</f>
        <v>190</v>
      </c>
      <c r="B316" s="115" t="n">
        <f aca="false" ca="false" dt2D="false" dtr="false" t="normal">B315+1</f>
        <v>89</v>
      </c>
      <c r="C316" s="116" t="s">
        <v>60</v>
      </c>
      <c r="D316" s="116" t="s">
        <v>702</v>
      </c>
      <c r="E316" s="119" t="s">
        <v>187</v>
      </c>
      <c r="F316" s="118" t="s">
        <v>62</v>
      </c>
      <c r="G316" s="118" t="n">
        <v>4</v>
      </c>
      <c r="H316" s="118" t="n">
        <v>4</v>
      </c>
      <c r="I316" s="118" t="n">
        <v>2443.1</v>
      </c>
      <c r="J316" s="118" t="n">
        <v>2443.1</v>
      </c>
      <c r="K316" s="119" t="n">
        <v>0</v>
      </c>
      <c r="L316" s="117" t="n">
        <v>95</v>
      </c>
      <c r="M316" s="120" t="n">
        <f aca="false" ca="false" dt2D="false" dtr="false" t="normal">SUM(N316:R316)</f>
        <v>3266498</v>
      </c>
      <c r="N316" s="120" t="n"/>
      <c r="O316" s="120" t="n"/>
      <c r="P316" s="120" t="n"/>
      <c r="Q316" s="120" t="n">
        <v>372621.61</v>
      </c>
      <c r="R316" s="120" t="n">
        <v>2893876.39</v>
      </c>
      <c r="S316" s="120" t="n"/>
      <c r="T316" s="120" t="n">
        <f aca="false" ca="false" dt2D="false" dtr="false" t="normal">$M316/($J316+$K316)</f>
        <v>1337.0300028652123</v>
      </c>
      <c r="U316" s="120" t="n">
        <f aca="false" ca="false" dt2D="false" dtr="false" t="normal">$M316/($J316+$K316)</f>
        <v>1337.0300028652123</v>
      </c>
      <c r="V316" s="118" t="n">
        <v>2026</v>
      </c>
      <c r="W316" s="120" t="n"/>
      <c r="X316" s="121" t="n">
        <f aca="false" ca="false" dt2D="false" dtr="false" t="normal">AA316-R316</f>
        <v>2245459.779999999</v>
      </c>
      <c r="Y316" s="127" t="n">
        <v>0</v>
      </c>
      <c r="Z316" s="127" t="n">
        <f aca="false" ca="false" dt2D="false" dtr="false" t="normal">+(J316*12.71+K316*25.41)*12</f>
        <v>372621.61199999996</v>
      </c>
      <c r="AA316" s="127" t="n">
        <f aca="false" ca="false" dt2D="false" dtr="false" t="normal">+(J316*12.71+K316*25.41)*12*30-'[5]Лист1'!$AQ$408</f>
        <v>5139336.169999999</v>
      </c>
      <c r="AB316" s="124" t="n">
        <f aca="false" ca="true" dt2D="false" dtr="false" t="normal">SUBTOTAL(9, AC316:AQ316)</f>
        <v>3266498</v>
      </c>
      <c r="AC316" s="124" t="n"/>
      <c r="AD316" s="124" t="n">
        <v>3074600</v>
      </c>
      <c r="AE316" s="124" t="n"/>
      <c r="AF316" s="124" t="n"/>
      <c r="AG316" s="124" t="n"/>
      <c r="AH316" s="124" t="n"/>
      <c r="AI316" s="124" t="n">
        <v>0</v>
      </c>
      <c r="AJ316" s="124" t="n"/>
      <c r="AK316" s="124" t="n"/>
      <c r="AL316" s="124" t="n"/>
      <c r="AM316" s="124" t="n"/>
      <c r="AN316" s="124" t="n"/>
      <c r="AO316" s="124" t="n">
        <v>97994.94</v>
      </c>
      <c r="AP316" s="124" t="n">
        <v>24000</v>
      </c>
      <c r="AQ316" s="124" t="n">
        <v>69903.06</v>
      </c>
      <c r="AR316" s="128" t="n">
        <f aca="false" ca="false" dt2D="false" dtr="false" t="normal">COUNTIF(AC316:AN316, "&gt;0")</f>
        <v>1</v>
      </c>
      <c r="AS316" s="128" t="n">
        <f aca="false" ca="false" dt2D="false" dtr="false" t="normal">COUNTIF(AO316:AQ316, "&gt;0")</f>
        <v>3</v>
      </c>
      <c r="AT316" s="128" t="n">
        <f aca="false" ca="false" dt2D="false" dtr="false" t="normal">+AR316+AS316</f>
        <v>4</v>
      </c>
      <c r="AW316" s="3" t="n"/>
      <c r="AY316" s="129" t="n"/>
    </row>
    <row customHeight="true" ht="12.75" outlineLevel="0" r="317">
      <c r="A317" s="115" t="n">
        <f aca="false" ca="false" dt2D="false" dtr="false" t="normal">+A316+1</f>
        <v>191</v>
      </c>
      <c r="B317" s="115" t="n">
        <f aca="false" ca="false" dt2D="false" dtr="false" t="normal">B316+1</f>
        <v>90</v>
      </c>
      <c r="C317" s="116" t="s">
        <v>60</v>
      </c>
      <c r="D317" s="116" t="s">
        <v>703</v>
      </c>
      <c r="E317" s="119" t="s">
        <v>194</v>
      </c>
      <c r="F317" s="118" t="s">
        <v>62</v>
      </c>
      <c r="G317" s="118" t="n">
        <v>4</v>
      </c>
      <c r="H317" s="118" t="n">
        <v>4</v>
      </c>
      <c r="I317" s="118" t="n">
        <v>2454.8</v>
      </c>
      <c r="J317" s="118" t="n">
        <v>2363</v>
      </c>
      <c r="K317" s="119" t="n">
        <v>91.8000000000002</v>
      </c>
      <c r="L317" s="117" t="n">
        <v>100</v>
      </c>
      <c r="M317" s="120" t="n">
        <f aca="false" ca="false" dt2D="false" dtr="false" t="normal">SUM(N317:R317)</f>
        <v>3282141.2399999998</v>
      </c>
      <c r="N317" s="120" t="n"/>
      <c r="O317" s="120" t="n"/>
      <c r="P317" s="120" t="n"/>
      <c r="Q317" s="120" t="n">
        <v>388396.42</v>
      </c>
      <c r="R317" s="120" t="n">
        <v>2893744.82</v>
      </c>
      <c r="S317" s="120" t="n"/>
      <c r="T317" s="120" t="n">
        <f aca="false" ca="false" dt2D="false" dtr="false" t="normal">$M317/($J317+$K317)</f>
        <v>1337.0299983705393</v>
      </c>
      <c r="U317" s="120" t="n">
        <f aca="false" ca="false" dt2D="false" dtr="false" t="normal">$M317/($J317+$K317)</f>
        <v>1337.0299983705393</v>
      </c>
      <c r="V317" s="118" t="n">
        <v>2026</v>
      </c>
      <c r="W317" s="120" t="n"/>
      <c r="X317" s="121" t="n">
        <f aca="false" ca="false" dt2D="false" dtr="false" t="normal">AA317-R317</f>
        <v>2312204.5700000026</v>
      </c>
      <c r="Y317" s="127" t="n">
        <v>0</v>
      </c>
      <c r="Z317" s="127" t="n">
        <f aca="false" ca="false" dt2D="false" dtr="false" t="normal">+(J317*12.71+K317*25.41)*12</f>
        <v>388396.4160000001</v>
      </c>
      <c r="AA317" s="127" t="n">
        <f aca="false" ca="false" dt2D="false" dtr="false" t="normal">+(J317*12.71+K317*25.41)*12*30-'[5]Лист1'!$AQ$409</f>
        <v>5205949.390000002</v>
      </c>
      <c r="AB317" s="124" t="n">
        <f aca="false" ca="true" dt2D="false" dtr="false" t="normal">SUBTOTAL(9, AC317:AQ317)</f>
        <v>3282141.24</v>
      </c>
      <c r="AC317" s="124" t="n"/>
      <c r="AD317" s="124" t="n">
        <v>3089439.18</v>
      </c>
      <c r="AE317" s="124" t="n"/>
      <c r="AF317" s="124" t="n"/>
      <c r="AG317" s="124" t="n"/>
      <c r="AH317" s="124" t="n"/>
      <c r="AI317" s="124" t="n">
        <v>0</v>
      </c>
      <c r="AJ317" s="124" t="n"/>
      <c r="AK317" s="124" t="n"/>
      <c r="AL317" s="124" t="n"/>
      <c r="AM317" s="124" t="n"/>
      <c r="AN317" s="124" t="n"/>
      <c r="AO317" s="124" t="n">
        <v>98464.24</v>
      </c>
      <c r="AP317" s="124" t="n">
        <v>24000</v>
      </c>
      <c r="AQ317" s="124" t="n">
        <v>70237.82</v>
      </c>
      <c r="AR317" s="128" t="n">
        <f aca="false" ca="false" dt2D="false" dtr="false" t="normal">COUNTIF(AC317:AN317, "&gt;0")</f>
        <v>1</v>
      </c>
      <c r="AS317" s="128" t="n">
        <f aca="false" ca="false" dt2D="false" dtr="false" t="normal">COUNTIF(AO317:AQ317, "&gt;0")</f>
        <v>3</v>
      </c>
      <c r="AT317" s="128" t="n">
        <f aca="false" ca="false" dt2D="false" dtr="false" t="normal">+AR317+AS317</f>
        <v>4</v>
      </c>
      <c r="AW317" s="3" t="n"/>
      <c r="AY317" s="129" t="n"/>
    </row>
    <row customHeight="true" ht="12.75" outlineLevel="0" r="318">
      <c r="A318" s="115" t="n">
        <f aca="false" ca="false" dt2D="false" dtr="false" t="normal">+A317+1</f>
        <v>192</v>
      </c>
      <c r="B318" s="115" t="n">
        <f aca="false" ca="false" dt2D="false" dtr="false" t="normal">B317+1</f>
        <v>91</v>
      </c>
      <c r="C318" s="116" t="s">
        <v>709</v>
      </c>
      <c r="D318" s="115" t="s">
        <v>711</v>
      </c>
      <c r="E318" s="119" t="s">
        <v>453</v>
      </c>
      <c r="F318" s="118" t="s">
        <v>62</v>
      </c>
      <c r="G318" s="118" t="n">
        <v>3</v>
      </c>
      <c r="H318" s="118" t="n">
        <v>2</v>
      </c>
      <c r="I318" s="119" t="n">
        <v>938.6</v>
      </c>
      <c r="J318" s="119" t="n">
        <v>938.6</v>
      </c>
      <c r="K318" s="119" t="n">
        <v>0</v>
      </c>
      <c r="L318" s="117" t="n">
        <v>33</v>
      </c>
      <c r="M318" s="120" t="n">
        <f aca="false" ca="false" dt2D="false" dtr="false" t="normal">SUM(N318:R318)</f>
        <v>10776938.87</v>
      </c>
      <c r="N318" s="120" t="n"/>
      <c r="O318" s="120" t="n">
        <v>7639067.7</v>
      </c>
      <c r="P318" s="120" t="n"/>
      <c r="Q318" s="120" t="n">
        <v>143155.27</v>
      </c>
      <c r="R318" s="120" t="n">
        <v>2994715.9</v>
      </c>
      <c r="S318" s="120" t="n"/>
      <c r="T318" s="120" t="n">
        <f aca="false" ca="false" dt2D="false" dtr="false" t="normal">$M318/($J318+$K318)</f>
        <v>11481.929330918389</v>
      </c>
      <c r="U318" s="120" t="n">
        <f aca="false" ca="false" dt2D="false" dtr="false" t="normal">$M318/($J318+$K318)</f>
        <v>11481.929330918389</v>
      </c>
      <c r="V318" s="118" t="n">
        <v>2026</v>
      </c>
      <c r="W318" s="120" t="n"/>
      <c r="X318" s="121" t="n">
        <f aca="false" ca="false" dt2D="false" dtr="false" t="normal">AA318-R318</f>
        <v>0</v>
      </c>
      <c r="Y318" s="127" t="n">
        <v>0</v>
      </c>
      <c r="Z318" s="127" t="n">
        <f aca="false" ca="false" dt2D="false" dtr="false" t="normal">+(J318*12.71+K318*25.41)*12</f>
        <v>143155.27200000003</v>
      </c>
      <c r="AA318" s="127" t="n">
        <f aca="false" ca="false" dt2D="false" dtr="false" t="normal">+(J318*12.71+K318*25.41)*12*30-'[5]Лист1'!$AQ$420</f>
        <v>2994715.9000000013</v>
      </c>
      <c r="AB318" s="124" t="n">
        <f aca="false" ca="true" dt2D="false" dtr="false" t="normal">SUBTOTAL(9, AC318:AQ318)</f>
        <v>10776938.870000001</v>
      </c>
      <c r="AC318" s="124" t="n"/>
      <c r="AD318" s="124" t="n"/>
      <c r="AE318" s="124" t="n"/>
      <c r="AF318" s="124" t="n"/>
      <c r="AG318" s="124" t="n"/>
      <c r="AH318" s="124" t="n"/>
      <c r="AI318" s="124" t="n">
        <v>0</v>
      </c>
      <c r="AJ318" s="124" t="n"/>
      <c r="AK318" s="124" t="n">
        <v>10199004.21</v>
      </c>
      <c r="AL318" s="124" t="n"/>
      <c r="AM318" s="124" t="n"/>
      <c r="AN318" s="124" t="n"/>
      <c r="AO318" s="124" t="n">
        <v>323308.17</v>
      </c>
      <c r="AP318" s="124" t="n">
        <v>24000</v>
      </c>
      <c r="AQ318" s="124" t="n">
        <v>230626.49</v>
      </c>
      <c r="AR318" s="128" t="n">
        <f aca="false" ca="false" dt2D="false" dtr="false" t="normal">COUNTIF(AC318:AN318, "&gt;0")</f>
        <v>1</v>
      </c>
      <c r="AS318" s="128" t="n">
        <f aca="false" ca="false" dt2D="false" dtr="false" t="normal">COUNTIF(AO318:AQ318, "&gt;0")</f>
        <v>3</v>
      </c>
      <c r="AT318" s="128" t="n">
        <f aca="false" ca="false" dt2D="false" dtr="false" t="normal">+AR318+AS318</f>
        <v>4</v>
      </c>
      <c r="AW318" s="3" t="n"/>
      <c r="AY318" s="129" t="n"/>
    </row>
    <row customHeight="true" ht="12.75" outlineLevel="0" r="319">
      <c r="A319" s="115" t="n">
        <f aca="false" ca="false" dt2D="false" dtr="false" t="normal">+A318+1</f>
        <v>193</v>
      </c>
      <c r="B319" s="115" t="n">
        <f aca="false" ca="false" dt2D="false" dtr="false" t="normal">B318+1</f>
        <v>92</v>
      </c>
      <c r="C319" s="116" t="s">
        <v>709</v>
      </c>
      <c r="D319" s="115" t="s">
        <v>712</v>
      </c>
      <c r="E319" s="119" t="s">
        <v>128</v>
      </c>
      <c r="F319" s="118" t="s">
        <v>62</v>
      </c>
      <c r="G319" s="118" t="n">
        <v>3</v>
      </c>
      <c r="H319" s="118" t="n">
        <v>4</v>
      </c>
      <c r="I319" s="119" t="n">
        <v>1849.2</v>
      </c>
      <c r="J319" s="119" t="n">
        <v>1849.2</v>
      </c>
      <c r="K319" s="119" t="n">
        <v>0</v>
      </c>
      <c r="L319" s="117" t="n">
        <v>67</v>
      </c>
      <c r="M319" s="120" t="n">
        <f aca="false" ca="false" dt2D="false" dtr="false" t="normal">SUM(N319:R319)</f>
        <v>5341835.19</v>
      </c>
      <c r="N319" s="120" t="n"/>
      <c r="O319" s="120" t="n">
        <v>4797188.83</v>
      </c>
      <c r="P319" s="120" t="n"/>
      <c r="Q319" s="120" t="n">
        <v>282039.98</v>
      </c>
      <c r="R319" s="120" t="n">
        <v>262606.38</v>
      </c>
      <c r="S319" s="120" t="n"/>
      <c r="T319" s="120" t="n">
        <f aca="false" ca="false" dt2D="false" dtr="false" t="normal">$M319/($J319+$K319)</f>
        <v>2888.7276606099936</v>
      </c>
      <c r="U319" s="120" t="n">
        <f aca="false" ca="false" dt2D="false" dtr="false" t="normal">$M319/($J319+$K319)</f>
        <v>2888.7276606099936</v>
      </c>
      <c r="V319" s="118" t="n">
        <v>2026</v>
      </c>
      <c r="W319" s="120" t="n"/>
      <c r="X319" s="121" t="n">
        <f aca="false" ca="false" dt2D="false" dtr="false" t="normal">AA319-R319</f>
        <v>0.0000000017462298274040222</v>
      </c>
      <c r="Y319" s="127" t="n">
        <v>0</v>
      </c>
      <c r="Z319" s="127" t="n">
        <f aca="false" ca="false" dt2D="false" dtr="false" t="normal">+(J319*12.71+K319*25.41)*12</f>
        <v>282039.98400000005</v>
      </c>
      <c r="AA319" s="127" t="n">
        <f aca="false" ca="false" dt2D="false" dtr="false" t="normal">+(J319*12.71+K319*25.41)*12*30-'[5]Лист1'!$AQ$421</f>
        <v>262606.38000000175</v>
      </c>
      <c r="AB319" s="124" t="n">
        <f aca="false" ca="true" dt2D="false" dtr="false" t="normal">SUBTOTAL(9, AC319:AQ319)</f>
        <v>5341835.1899999995</v>
      </c>
      <c r="AC319" s="124" t="n"/>
      <c r="AD319" s="124" t="n"/>
      <c r="AE319" s="124" t="n"/>
      <c r="AF319" s="124" t="n"/>
      <c r="AG319" s="124" t="n"/>
      <c r="AH319" s="124" t="n"/>
      <c r="AI319" s="124" t="n">
        <v>0</v>
      </c>
      <c r="AJ319" s="124" t="n"/>
      <c r="AK319" s="124" t="n"/>
      <c r="AL319" s="124" t="n"/>
      <c r="AM319" s="124" t="n"/>
      <c r="AN319" s="124" t="n">
        <v>5043264.86</v>
      </c>
      <c r="AO319" s="124" t="n">
        <v>160255.06</v>
      </c>
      <c r="AP319" s="124" t="n">
        <v>24000</v>
      </c>
      <c r="AQ319" s="124" t="n">
        <v>114315.27</v>
      </c>
      <c r="AR319" s="128" t="n">
        <f aca="false" ca="false" dt2D="false" dtr="false" t="normal">COUNTIF(AC319:AN319, "&gt;0")</f>
        <v>1</v>
      </c>
      <c r="AS319" s="128" t="n">
        <f aca="false" ca="false" dt2D="false" dtr="false" t="normal">COUNTIF(AO319:AQ319, "&gt;0")</f>
        <v>3</v>
      </c>
      <c r="AT319" s="128" t="n">
        <f aca="false" ca="false" dt2D="false" dtr="false" t="normal">+AR319+AS319</f>
        <v>4</v>
      </c>
      <c r="AW319" s="3" t="n"/>
      <c r="AY319" s="129" t="n"/>
    </row>
    <row customHeight="true" ht="12.75" outlineLevel="0" r="320">
      <c r="A320" s="115" t="n">
        <f aca="false" ca="false" dt2D="false" dtr="false" t="normal">+A319+1</f>
        <v>194</v>
      </c>
      <c r="B320" s="115" t="n">
        <f aca="false" ca="false" dt2D="false" dtr="false" t="normal">B319+1</f>
        <v>93</v>
      </c>
      <c r="C320" s="116" t="s">
        <v>709</v>
      </c>
      <c r="D320" s="115" t="s">
        <v>714</v>
      </c>
      <c r="E320" s="119" t="s">
        <v>162</v>
      </c>
      <c r="F320" s="118" t="s">
        <v>62</v>
      </c>
      <c r="G320" s="118" t="n">
        <v>3</v>
      </c>
      <c r="H320" s="118" t="n">
        <v>1</v>
      </c>
      <c r="I320" s="119" t="n">
        <v>843.6</v>
      </c>
      <c r="J320" s="119" t="n">
        <v>843.6</v>
      </c>
      <c r="K320" s="119" t="n">
        <v>0</v>
      </c>
      <c r="L320" s="117" t="n">
        <v>37</v>
      </c>
      <c r="M320" s="120" t="n">
        <f aca="false" ca="false" dt2D="false" dtr="false" t="normal">SUM(N320:R320)</f>
        <v>4272203.390000001</v>
      </c>
      <c r="N320" s="120" t="n"/>
      <c r="O320" s="120" t="n"/>
      <c r="P320" s="120" t="n"/>
      <c r="Q320" s="120" t="n">
        <v>615872.94</v>
      </c>
      <c r="R320" s="120" t="n">
        <v>3656330.45</v>
      </c>
      <c r="S320" s="120" t="n"/>
      <c r="T320" s="120" t="n">
        <f aca="false" ca="false" dt2D="false" dtr="false" t="normal">$M320/($J320+$K320)</f>
        <v>5064.252477477478</v>
      </c>
      <c r="U320" s="120" t="n">
        <f aca="false" ca="false" dt2D="false" dtr="false" t="normal">$M320/($J320+$K320)</f>
        <v>5064.252477477478</v>
      </c>
      <c r="V320" s="118" t="n">
        <v>2026</v>
      </c>
      <c r="W320" s="120" t="n"/>
      <c r="X320" s="121" t="n">
        <f aca="false" ca="false" dt2D="false" dtr="false" t="normal">AA320-R320</f>
        <v>203645.70999999996</v>
      </c>
      <c r="Y320" s="127" t="n">
        <v>487207.07</v>
      </c>
      <c r="Z320" s="127" t="n">
        <f aca="false" ca="false" dt2D="false" dtr="false" t="normal">+(J320*12.71+K320*25.41)*12</f>
        <v>128665.872</v>
      </c>
      <c r="AA320" s="127" t="n">
        <f aca="false" ca="false" dt2D="false" dtr="false" t="normal">+(J320*12.71+K320*25.41)*12*30</f>
        <v>3859976.16</v>
      </c>
      <c r="AB320" s="124" t="n">
        <f aca="false" ca="true" dt2D="false" dtr="false" t="normal">SUBTOTAL(9, AC320:AQ320)</f>
        <v>4272203.390000001</v>
      </c>
      <c r="AC320" s="124" t="n">
        <v>4028612.14</v>
      </c>
      <c r="AD320" s="124" t="n"/>
      <c r="AE320" s="124" t="n"/>
      <c r="AF320" s="124" t="n"/>
      <c r="AG320" s="124" t="n"/>
      <c r="AH320" s="124" t="n"/>
      <c r="AI320" s="124" t="n">
        <v>0</v>
      </c>
      <c r="AJ320" s="124" t="n"/>
      <c r="AK320" s="124" t="n"/>
      <c r="AL320" s="124" t="n"/>
      <c r="AM320" s="124" t="n"/>
      <c r="AN320" s="124" t="n"/>
      <c r="AO320" s="124" t="n">
        <v>128166.1</v>
      </c>
      <c r="AP320" s="124" t="n">
        <v>24000</v>
      </c>
      <c r="AQ320" s="124" t="n">
        <v>91425.15</v>
      </c>
      <c r="AR320" s="128" t="n">
        <f aca="false" ca="false" dt2D="false" dtr="false" t="normal">COUNTIF(AC320:AN320, "&gt;0")</f>
        <v>1</v>
      </c>
      <c r="AS320" s="128" t="n">
        <f aca="false" ca="false" dt2D="false" dtr="false" t="normal">COUNTIF(AO320:AQ320, "&gt;0")</f>
        <v>3</v>
      </c>
      <c r="AT320" s="128" t="n">
        <f aca="false" ca="false" dt2D="false" dtr="false" t="normal">+AR320+AS320</f>
        <v>4</v>
      </c>
      <c r="AW320" s="3" t="n"/>
      <c r="AY320" s="129" t="n"/>
    </row>
    <row customHeight="true" ht="12.75" outlineLevel="0" r="321">
      <c r="A321" s="115" t="n">
        <f aca="false" ca="false" dt2D="false" dtr="false" t="normal">+A320+1</f>
        <v>195</v>
      </c>
      <c r="B321" s="115" t="n">
        <f aca="false" ca="false" dt2D="false" dtr="false" t="normal">B320+1</f>
        <v>94</v>
      </c>
      <c r="C321" s="116" t="s">
        <v>709</v>
      </c>
      <c r="D321" s="115" t="s">
        <v>715</v>
      </c>
      <c r="E321" s="119" t="s">
        <v>453</v>
      </c>
      <c r="F321" s="118" t="s">
        <v>62</v>
      </c>
      <c r="G321" s="118" t="n">
        <v>2</v>
      </c>
      <c r="H321" s="118" t="n"/>
      <c r="I321" s="119" t="n">
        <v>615.2</v>
      </c>
      <c r="J321" s="119" t="n">
        <v>615.2</v>
      </c>
      <c r="K321" s="119" t="n">
        <v>0</v>
      </c>
      <c r="L321" s="117" t="n">
        <v>35</v>
      </c>
      <c r="M321" s="120" t="n">
        <f aca="false" ca="false" dt2D="false" dtr="false" t="normal">SUM(N321:R321)</f>
        <v>3115528.12</v>
      </c>
      <c r="N321" s="120" t="n"/>
      <c r="O321" s="120" t="n"/>
      <c r="P321" s="120" t="n"/>
      <c r="Q321" s="120" t="n">
        <v>359602.77</v>
      </c>
      <c r="R321" s="120" t="n">
        <v>2755925.35</v>
      </c>
      <c r="S321" s="120" t="n"/>
      <c r="T321" s="120" t="n">
        <f aca="false" ca="false" dt2D="false" dtr="false" t="normal">$M321/($J321+$K321)</f>
        <v>5064.252470741222</v>
      </c>
      <c r="U321" s="120" t="n">
        <f aca="false" ca="false" dt2D="false" dtr="false" t="normal">$M321/($J321+$K321)</f>
        <v>5064.252470741222</v>
      </c>
      <c r="V321" s="118" t="n">
        <v>2026</v>
      </c>
      <c r="W321" s="120" t="n"/>
      <c r="X321" s="121" t="n">
        <f aca="false" ca="false" dt2D="false" dtr="false" t="normal">AA321-R321</f>
        <v>58983.77000000002</v>
      </c>
      <c r="Y321" s="127" t="n">
        <v>265772.47</v>
      </c>
      <c r="Z321" s="127" t="n">
        <f aca="false" ca="false" dt2D="false" dtr="false" t="normal">+(J321*12.71+K321*25.41)*12</f>
        <v>93830.304</v>
      </c>
      <c r="AA321" s="127" t="n">
        <f aca="false" ca="false" dt2D="false" dtr="false" t="normal">+(J321*12.71+K321*25.41)*12*30</f>
        <v>2814909.12</v>
      </c>
      <c r="AB321" s="124" t="n">
        <f aca="false" ca="true" dt2D="false" dtr="false" t="normal">SUBTOTAL(9, AC321:AQ321)</f>
        <v>3115528.1199999996</v>
      </c>
      <c r="AC321" s="124" t="n">
        <v>2931389.98</v>
      </c>
      <c r="AD321" s="124" t="n"/>
      <c r="AE321" s="124" t="n"/>
      <c r="AF321" s="124" t="n"/>
      <c r="AG321" s="124" t="n"/>
      <c r="AH321" s="124" t="n"/>
      <c r="AI321" s="124" t="n">
        <v>0</v>
      </c>
      <c r="AJ321" s="124" t="n"/>
      <c r="AK321" s="124" t="n"/>
      <c r="AL321" s="124" t="n"/>
      <c r="AM321" s="124" t="n"/>
      <c r="AN321" s="124" t="n"/>
      <c r="AO321" s="124" t="n">
        <v>93465.84</v>
      </c>
      <c r="AP321" s="124" t="n">
        <v>24000</v>
      </c>
      <c r="AQ321" s="124" t="n">
        <v>66672.3</v>
      </c>
      <c r="AR321" s="128" t="n">
        <f aca="false" ca="false" dt2D="false" dtr="false" t="normal">COUNTIF(AC321:AN321, "&gt;0")</f>
        <v>1</v>
      </c>
      <c r="AS321" s="128" t="n">
        <f aca="false" ca="false" dt2D="false" dtr="false" t="normal">COUNTIF(AO321:AQ321, "&gt;0")</f>
        <v>3</v>
      </c>
      <c r="AT321" s="128" t="n">
        <f aca="false" ca="false" dt2D="false" dtr="false" t="normal">+AR321+AS321</f>
        <v>4</v>
      </c>
      <c r="AW321" s="3" t="n"/>
      <c r="AY321" s="129" t="n"/>
    </row>
    <row customHeight="true" ht="12.75" outlineLevel="0" r="322">
      <c r="A322" s="115" t="n">
        <f aca="false" ca="false" dt2D="false" dtr="false" t="normal">+A321+1</f>
        <v>196</v>
      </c>
      <c r="B322" s="115" t="n">
        <f aca="false" ca="false" dt2D="false" dtr="false" t="normal">B321+1</f>
        <v>95</v>
      </c>
      <c r="C322" s="116" t="s">
        <v>64</v>
      </c>
      <c r="D322" s="115" t="s">
        <v>716</v>
      </c>
      <c r="E322" s="119" t="s">
        <v>117</v>
      </c>
      <c r="F322" s="118" t="s">
        <v>62</v>
      </c>
      <c r="G322" s="118" t="n">
        <v>4</v>
      </c>
      <c r="H322" s="118" t="n">
        <v>2</v>
      </c>
      <c r="I322" s="119" t="n">
        <v>1858.5</v>
      </c>
      <c r="J322" s="119" t="n">
        <v>1387.1</v>
      </c>
      <c r="K322" s="119" t="n">
        <v>471.4</v>
      </c>
      <c r="L322" s="117" t="n">
        <v>77</v>
      </c>
      <c r="M322" s="120" t="n">
        <f aca="false" ca="false" dt2D="false" dtr="false" t="normal">SUM(N322:R322)</f>
        <v>12498059.38</v>
      </c>
      <c r="N322" s="120" t="n"/>
      <c r="O322" s="120" t="n">
        <v>1292066.21</v>
      </c>
      <c r="P322" s="120" t="n"/>
      <c r="Q322" s="120" t="n">
        <v>546999.77</v>
      </c>
      <c r="R322" s="120" t="n">
        <v>10658993.4</v>
      </c>
      <c r="S322" s="120" t="n"/>
      <c r="T322" s="120" t="n">
        <f aca="false" ca="false" dt2D="false" dtr="false" t="normal">$M322/($J322+$K322)</f>
        <v>6724.809997309659</v>
      </c>
      <c r="U322" s="120" t="n">
        <f aca="false" ca="false" dt2D="false" dtr="false" t="normal">$M322/($J322+$K322)</f>
        <v>6724.809997309659</v>
      </c>
      <c r="V322" s="118" t="n">
        <v>2026</v>
      </c>
      <c r="W322" s="120" t="n"/>
      <c r="X322" s="121" t="n">
        <f aca="false" ca="false" dt2D="false" dtr="false" t="normal">AA322-R322</f>
        <v>0</v>
      </c>
      <c r="Y322" s="127" t="n">
        <v>191699.99</v>
      </c>
      <c r="Z322" s="127" t="n">
        <f aca="false" ca="false" dt2D="false" dtr="false" t="normal">+(J322*12.71+K322*25.41)*12</f>
        <v>355299.78</v>
      </c>
      <c r="AA322" s="127" t="n">
        <f aca="false" ca="false" dt2D="false" dtr="false" t="normal">+(J322*12.71+K322*25.41)*12*30</f>
        <v>10658993.4</v>
      </c>
      <c r="AB322" s="124" t="n">
        <f aca="false" ca="true" dt2D="false" dtr="false" t="normal">SUBTOTAL(9, AC322:AQ322)</f>
        <v>12498059.38</v>
      </c>
      <c r="AC322" s="124" t="n"/>
      <c r="AD322" s="124" t="n"/>
      <c r="AE322" s="124" t="n"/>
      <c r="AF322" s="124" t="n"/>
      <c r="AG322" s="124" t="n"/>
      <c r="AH322" s="124" t="n"/>
      <c r="AI322" s="124" t="n">
        <v>0</v>
      </c>
      <c r="AJ322" s="124" t="n"/>
      <c r="AK322" s="124" t="n">
        <v>11831659.13</v>
      </c>
      <c r="AL322" s="124" t="n"/>
      <c r="AM322" s="124" t="n"/>
      <c r="AN322" s="124" t="n"/>
      <c r="AO322" s="124" t="n">
        <v>374941.78</v>
      </c>
      <c r="AP322" s="124" t="n">
        <v>24000</v>
      </c>
      <c r="AQ322" s="124" t="n">
        <v>267458.47</v>
      </c>
      <c r="AR322" s="128" t="n">
        <f aca="false" ca="false" dt2D="false" dtr="false" t="normal">COUNTIF(AC322:AN322, "&gt;0")</f>
        <v>1</v>
      </c>
      <c r="AS322" s="128" t="n">
        <f aca="false" ca="false" dt2D="false" dtr="false" t="normal">COUNTIF(AO322:AQ322, "&gt;0")</f>
        <v>3</v>
      </c>
      <c r="AT322" s="128" t="n">
        <f aca="false" ca="false" dt2D="false" dtr="false" t="normal">+AR322+AS322</f>
        <v>4</v>
      </c>
      <c r="AW322" s="3" t="n"/>
      <c r="AY322" s="129" t="n"/>
    </row>
    <row customHeight="true" ht="12.75" outlineLevel="0" r="323">
      <c r="A323" s="115" t="n">
        <f aca="false" ca="false" dt2D="false" dtr="false" t="normal">+A322+1</f>
        <v>197</v>
      </c>
      <c r="B323" s="115" t="n">
        <f aca="false" ca="false" dt2D="false" dtr="false" t="normal">B322+1</f>
        <v>96</v>
      </c>
      <c r="C323" s="116" t="s">
        <v>64</v>
      </c>
      <c r="D323" s="116" t="s">
        <v>758</v>
      </c>
      <c r="E323" s="117" t="n">
        <v>1996</v>
      </c>
      <c r="F323" s="118" t="s">
        <v>62</v>
      </c>
      <c r="G323" s="118" t="n">
        <v>5</v>
      </c>
      <c r="H323" s="118" t="n">
        <v>4</v>
      </c>
      <c r="I323" s="118" t="n">
        <v>3635.6</v>
      </c>
      <c r="J323" s="118" t="n">
        <v>3076.7</v>
      </c>
      <c r="K323" s="119" t="n">
        <v>0</v>
      </c>
      <c r="L323" s="117" t="n">
        <v>122</v>
      </c>
      <c r="M323" s="120" t="n">
        <f aca="false" ca="false" dt2D="false" dtr="false" t="normal">SUM(N323:S323)</f>
        <v>1933399.02</v>
      </c>
      <c r="N323" s="120" t="n"/>
      <c r="O323" s="120" t="n"/>
      <c r="P323" s="120" t="n"/>
      <c r="Q323" s="120" t="n">
        <v>469258.28</v>
      </c>
      <c r="R323" s="120" t="n">
        <v>1464140.74</v>
      </c>
      <c r="S323" s="120" t="n"/>
      <c r="T323" s="120" t="n">
        <f aca="false" ca="false" dt2D="false" dtr="false" t="normal">$M323/($J323+$K323)</f>
        <v>628.4002405174375</v>
      </c>
      <c r="U323" s="120" t="n">
        <f aca="false" ca="false" dt2D="false" dtr="false" t="normal">$M323/($J323+$K323)</f>
        <v>628.4002405174375</v>
      </c>
      <c r="V323" s="118" t="n">
        <v>2026</v>
      </c>
      <c r="W323" s="120" t="n"/>
      <c r="X323" s="121" t="n">
        <f aca="false" ca="false" dt2D="false" dtr="false" t="normal">AA323-R323</f>
        <v>10163111.38</v>
      </c>
      <c r="Y323" s="127" t="n">
        <v>0</v>
      </c>
      <c r="Z323" s="127" t="n">
        <f aca="false" ca="false" dt2D="false" dtr="false" t="normal">+(J323*12.71+K323*25.41)*12</f>
        <v>469258.28400000004</v>
      </c>
      <c r="AA323" s="127" t="n">
        <f aca="false" ca="false" dt2D="false" dtr="false" t="normal">+(J323*12.71+K323*25.41)*12*30-'[3]Лист1'!$AQ$221</f>
        <v>11627252.120000001</v>
      </c>
      <c r="AB323" s="124" t="n">
        <f aca="false" ca="false" dt2D="false" dtr="false" t="normal">SUM(AC323:AQ323)</f>
        <v>1933399.02</v>
      </c>
      <c r="AC323" s="124" t="n"/>
      <c r="AD323" s="124" t="n"/>
      <c r="AE323" s="132" t="n">
        <v>1933399.02</v>
      </c>
      <c r="AF323" s="124" t="n"/>
      <c r="AG323" s="124" t="n"/>
      <c r="AH323" s="124" t="n"/>
      <c r="AI323" s="124" t="n"/>
      <c r="AJ323" s="124" t="n"/>
      <c r="AK323" s="124" t="n"/>
      <c r="AL323" s="124" t="n"/>
      <c r="AM323" s="124" t="n"/>
      <c r="AN323" s="124" t="n"/>
      <c r="AO323" s="124" t="n"/>
      <c r="AP323" s="124" t="n"/>
      <c r="AQ323" s="124" t="n"/>
      <c r="AR323" s="128" t="n">
        <f aca="false" ca="false" dt2D="false" dtr="false" t="normal">COUNTIF(AC323:AN323, "&gt;0")</f>
        <v>1</v>
      </c>
      <c r="AS323" s="128" t="n">
        <f aca="false" ca="false" dt2D="false" dtr="false" t="normal">COUNTIF(AO323:AQ323, "&gt;0")</f>
        <v>0</v>
      </c>
      <c r="AT323" s="128" t="n">
        <f aca="false" ca="false" dt2D="false" dtr="false" t="normal">+AR323+AS323</f>
        <v>1</v>
      </c>
      <c r="BA323" s="66" t="n"/>
    </row>
    <row customHeight="true" ht="12.75" outlineLevel="0" r="324">
      <c r="A324" s="115" t="n">
        <f aca="false" ca="false" dt2D="false" dtr="false" t="normal">+A323+1</f>
        <v>198</v>
      </c>
      <c r="B324" s="115" t="n">
        <f aca="false" ca="false" dt2D="false" dtr="false" t="normal">B323+1</f>
        <v>97</v>
      </c>
      <c r="C324" s="116" t="s">
        <v>64</v>
      </c>
      <c r="D324" s="115" t="s">
        <v>717</v>
      </c>
      <c r="E324" s="119" t="s">
        <v>149</v>
      </c>
      <c r="F324" s="118" t="s">
        <v>62</v>
      </c>
      <c r="G324" s="118" t="n">
        <v>4</v>
      </c>
      <c r="H324" s="118" t="n">
        <v>4</v>
      </c>
      <c r="I324" s="119" t="n">
        <v>2070.1</v>
      </c>
      <c r="J324" s="119" t="n">
        <v>2070.1</v>
      </c>
      <c r="K324" s="119" t="n">
        <v>0</v>
      </c>
      <c r="L324" s="117" t="n">
        <v>76</v>
      </c>
      <c r="M324" s="120" t="n">
        <f aca="false" ca="false" dt2D="false" dtr="false" t="normal">SUM(N324:R324)</f>
        <v>13921029.18</v>
      </c>
      <c r="N324" s="120" t="n"/>
      <c r="O324" s="120" t="n">
        <v>3980794.91</v>
      </c>
      <c r="P324" s="120" t="n"/>
      <c r="Q324" s="120" t="n">
        <v>468284.71</v>
      </c>
      <c r="R324" s="120" t="n">
        <v>9471949.56</v>
      </c>
      <c r="S324" s="120" t="n"/>
      <c r="T324" s="120" t="n">
        <f aca="false" ca="false" dt2D="false" dtr="false" t="normal">$M324/($J324+$K324)</f>
        <v>6724.809999516931</v>
      </c>
      <c r="U324" s="120" t="n">
        <f aca="false" ca="false" dt2D="false" dtr="false" t="normal">$M324/($J324+$K324)</f>
        <v>6724.809999516931</v>
      </c>
      <c r="V324" s="118" t="n">
        <v>2026</v>
      </c>
      <c r="W324" s="120" t="n"/>
      <c r="X324" s="121" t="n">
        <f aca="false" ca="false" dt2D="false" dtr="false" t="normal">AA324-R324</f>
        <v>0</v>
      </c>
      <c r="Y324" s="127" t="n">
        <v>152553.06</v>
      </c>
      <c r="Z324" s="127" t="n">
        <f aca="false" ca="false" dt2D="false" dtr="false" t="normal">+(J324*12.71+K324*25.41)*12</f>
        <v>315731.652</v>
      </c>
      <c r="AA324" s="127" t="n">
        <f aca="false" ca="false" dt2D="false" dtr="false" t="normal">+(J324*12.71+K324*25.41)*12*30</f>
        <v>9471949.56</v>
      </c>
      <c r="AB324" s="124" t="n">
        <f aca="false" ca="true" dt2D="false" dtr="false" t="normal">SUBTOTAL(9, AC324:AQ324)</f>
        <v>13921029.18</v>
      </c>
      <c r="AC324" s="124" t="n"/>
      <c r="AD324" s="124" t="n"/>
      <c r="AE324" s="124" t="n"/>
      <c r="AF324" s="124" t="n"/>
      <c r="AG324" s="124" t="n"/>
      <c r="AH324" s="124" t="n"/>
      <c r="AI324" s="124" t="n">
        <v>0</v>
      </c>
      <c r="AJ324" s="124" t="n"/>
      <c r="AK324" s="124" t="n">
        <v>13181488.28</v>
      </c>
      <c r="AL324" s="124" t="n"/>
      <c r="AM324" s="124" t="n"/>
      <c r="AN324" s="124" t="n"/>
      <c r="AO324" s="124" t="n">
        <v>417630.88</v>
      </c>
      <c r="AP324" s="124" t="n">
        <v>24000</v>
      </c>
      <c r="AQ324" s="124" t="n">
        <v>297910.02</v>
      </c>
      <c r="AR324" s="128" t="n">
        <f aca="false" ca="false" dt2D="false" dtr="false" t="normal">COUNTIF(AC324:AN324, "&gt;0")</f>
        <v>1</v>
      </c>
      <c r="AS324" s="128" t="n">
        <f aca="false" ca="false" dt2D="false" dtr="false" t="normal">COUNTIF(AO324:AQ324, "&gt;0")</f>
        <v>3</v>
      </c>
      <c r="AT324" s="128" t="n">
        <f aca="false" ca="false" dt2D="false" dtr="false" t="normal">+AR324+AS324</f>
        <v>4</v>
      </c>
      <c r="AW324" s="3" t="n"/>
      <c r="AY324" s="129" t="n"/>
    </row>
    <row customHeight="true" ht="12.75" outlineLevel="0" r="325">
      <c r="A325" s="115" t="n">
        <f aca="false" ca="false" dt2D="false" dtr="false" t="normal">+A324+1</f>
        <v>199</v>
      </c>
      <c r="B325" s="115" t="n">
        <f aca="false" ca="false" dt2D="false" dtr="false" t="normal">B324+1</f>
        <v>98</v>
      </c>
      <c r="C325" s="116" t="s">
        <v>64</v>
      </c>
      <c r="D325" s="116" t="s">
        <v>761</v>
      </c>
      <c r="E325" s="117" t="n">
        <v>1985</v>
      </c>
      <c r="F325" s="118" t="s">
        <v>62</v>
      </c>
      <c r="G325" s="118" t="n">
        <v>4</v>
      </c>
      <c r="H325" s="118" t="n">
        <v>2</v>
      </c>
      <c r="I325" s="118" t="n">
        <v>1511.1</v>
      </c>
      <c r="J325" s="118" t="n">
        <v>1366.85</v>
      </c>
      <c r="K325" s="119" t="n">
        <v>0</v>
      </c>
      <c r="L325" s="117" t="n">
        <v>62</v>
      </c>
      <c r="M325" s="120" t="n">
        <f aca="false" ca="false" dt2D="false" dtr="false" t="normal">SUM(N325:S325)</f>
        <v>3147383.68</v>
      </c>
      <c r="N325" s="120" t="n"/>
      <c r="O325" s="120" t="n"/>
      <c r="P325" s="120" t="n"/>
      <c r="Q325" s="120" t="n">
        <v>208471.96</v>
      </c>
      <c r="R325" s="120" t="n">
        <v>2938911.72</v>
      </c>
      <c r="S325" s="120" t="n"/>
      <c r="T325" s="120" t="n">
        <f aca="false" ca="false" dt2D="false" dtr="false" t="normal">$M325/($J325+$K325)</f>
        <v>2302.654775578886</v>
      </c>
      <c r="U325" s="120" t="n">
        <f aca="false" ca="false" dt2D="false" dtr="false" t="normal">$M325/($J325+$K325)</f>
        <v>2302.654775578886</v>
      </c>
      <c r="V325" s="118" t="n">
        <v>2026</v>
      </c>
      <c r="W325" s="120" t="n"/>
      <c r="X325" s="121" t="n">
        <f aca="false" ca="false" dt2D="false" dtr="false" t="normal">AA325-R325</f>
        <v>275449.26000000024</v>
      </c>
      <c r="Y325" s="127" t="n">
        <v>0</v>
      </c>
      <c r="Z325" s="127" t="n">
        <f aca="false" ca="false" dt2D="false" dtr="false" t="normal">+(J325*12.71+K325*25.41)*12</f>
        <v>208471.962</v>
      </c>
      <c r="AA325" s="127" t="n">
        <f aca="false" ca="false" dt2D="false" dtr="false" t="normal">+(J325*12.71+K325*25.41)*12*30-'[3]Лист1'!$AQ$219</f>
        <v>3214360.9800000004</v>
      </c>
      <c r="AB325" s="124" t="n">
        <f aca="false" ca="false" dt2D="false" dtr="false" t="normal">SUM(AC325:AQ325)</f>
        <v>3147383.68</v>
      </c>
      <c r="AC325" s="124" t="n">
        <v>0</v>
      </c>
      <c r="AD325" s="124" t="n">
        <v>0</v>
      </c>
      <c r="AE325" s="124" t="n">
        <v>0</v>
      </c>
      <c r="AF325" s="124" t="n">
        <v>0</v>
      </c>
      <c r="AG325" s="124" t="n">
        <v>0</v>
      </c>
      <c r="AH325" s="124" t="n"/>
      <c r="AI325" s="124" t="n"/>
      <c r="AJ325" s="124" t="n">
        <v>0</v>
      </c>
      <c r="AK325" s="124" t="n">
        <v>0</v>
      </c>
      <c r="AL325" s="124" t="n"/>
      <c r="AM325" s="124" t="n">
        <v>3110879.85</v>
      </c>
      <c r="AN325" s="124" t="n"/>
      <c r="AO325" s="124" t="n"/>
      <c r="AP325" s="124" t="n"/>
      <c r="AQ325" s="132" t="n">
        <v>36503.83</v>
      </c>
      <c r="AR325" s="128" t="n">
        <f aca="false" ca="false" dt2D="false" dtr="false" t="normal">COUNTIF(AC325:AN325, "&gt;0")</f>
        <v>1</v>
      </c>
      <c r="AS325" s="128" t="n">
        <f aca="false" ca="false" dt2D="false" dtr="false" t="normal">COUNTIF(AO325:AQ325, "&gt;0")</f>
        <v>1</v>
      </c>
      <c r="AT325" s="128" t="n">
        <f aca="false" ca="false" dt2D="false" dtr="false" t="normal">+AR325+AS325</f>
        <v>2</v>
      </c>
      <c r="AZ325" s="66" t="n"/>
      <c r="BA325" s="66" t="n"/>
    </row>
    <row customHeight="true" ht="12.75" outlineLevel="0" r="326">
      <c r="A326" s="115" t="n">
        <f aca="false" ca="false" dt2D="false" dtr="false" t="normal">+A325+1</f>
        <v>200</v>
      </c>
      <c r="B326" s="115" t="n">
        <f aca="false" ca="false" dt2D="false" dtr="false" t="normal">B325+1</f>
        <v>99</v>
      </c>
      <c r="C326" s="116" t="s">
        <v>64</v>
      </c>
      <c r="D326" s="115" t="s">
        <v>720</v>
      </c>
      <c r="E326" s="119" t="s">
        <v>243</v>
      </c>
      <c r="F326" s="118" t="s">
        <v>62</v>
      </c>
      <c r="G326" s="118" t="n">
        <v>4</v>
      </c>
      <c r="H326" s="118" t="n">
        <v>4</v>
      </c>
      <c r="I326" s="119" t="n">
        <v>2073</v>
      </c>
      <c r="J326" s="119" t="n">
        <v>2073</v>
      </c>
      <c r="K326" s="119" t="n">
        <v>0</v>
      </c>
      <c r="L326" s="117" t="n">
        <v>74</v>
      </c>
      <c r="M326" s="120" t="n">
        <f aca="false" ca="false" dt2D="false" dtr="false" t="normal">SUM(N326:R326)</f>
        <v>13940531.13</v>
      </c>
      <c r="N326" s="120" t="n"/>
      <c r="O326" s="120" t="n">
        <v>4070534.97</v>
      </c>
      <c r="P326" s="120" t="n"/>
      <c r="Q326" s="120" t="n">
        <v>384777.36</v>
      </c>
      <c r="R326" s="120" t="n">
        <v>9485218.8</v>
      </c>
      <c r="S326" s="120" t="n"/>
      <c r="T326" s="120" t="n">
        <f aca="false" ca="false" dt2D="false" dtr="false" t="normal">$M326/($J326+$K326)</f>
        <v>6724.81</v>
      </c>
      <c r="U326" s="120" t="n">
        <f aca="false" ca="false" dt2D="false" dtr="false" t="normal">$M326/($J326+$K326)</f>
        <v>6724.81</v>
      </c>
      <c r="V326" s="118" t="n">
        <v>2026</v>
      </c>
      <c r="W326" s="120" t="n"/>
      <c r="X326" s="121" t="n">
        <f aca="false" ca="false" dt2D="false" dtr="false" t="normal">AA326-R326</f>
        <v>0</v>
      </c>
      <c r="Y326" s="127" t="n">
        <v>68603.4</v>
      </c>
      <c r="Z326" s="127" t="n">
        <f aca="false" ca="false" dt2D="false" dtr="false" t="normal">+(J326*12.71+K326*25.41)*12</f>
        <v>316173.96</v>
      </c>
      <c r="AA326" s="127" t="n">
        <f aca="false" ca="false" dt2D="false" dtr="false" t="normal">+(J326*12.71+K326*25.41)*12*30</f>
        <v>9485218.8</v>
      </c>
      <c r="AB326" s="124" t="n">
        <f aca="false" ca="true" dt2D="false" dtr="false" t="normal">SUBTOTAL(9, AC326:AQ326)</f>
        <v>13940531.129999999</v>
      </c>
      <c r="AC326" s="124" t="n"/>
      <c r="AD326" s="124" t="n"/>
      <c r="AE326" s="124" t="n"/>
      <c r="AF326" s="124" t="n"/>
      <c r="AG326" s="124" t="n"/>
      <c r="AH326" s="124" t="n"/>
      <c r="AI326" s="124" t="n">
        <v>0</v>
      </c>
      <c r="AJ326" s="124" t="n"/>
      <c r="AK326" s="124" t="n">
        <v>13199987.83</v>
      </c>
      <c r="AL326" s="124" t="n"/>
      <c r="AM326" s="124" t="n"/>
      <c r="AN326" s="124" t="n"/>
      <c r="AO326" s="124" t="n">
        <v>418215.93</v>
      </c>
      <c r="AP326" s="124" t="n">
        <v>24000</v>
      </c>
      <c r="AQ326" s="124" t="n">
        <v>298327.37</v>
      </c>
      <c r="AR326" s="128" t="n">
        <f aca="false" ca="false" dt2D="false" dtr="false" t="normal">COUNTIF(AC326:AN326, "&gt;0")</f>
        <v>1</v>
      </c>
      <c r="AS326" s="128" t="n">
        <f aca="false" ca="false" dt2D="false" dtr="false" t="normal">COUNTIF(AO326:AQ326, "&gt;0")</f>
        <v>3</v>
      </c>
      <c r="AT326" s="128" t="n">
        <f aca="false" ca="false" dt2D="false" dtr="false" t="normal">+AR326+AS326</f>
        <v>4</v>
      </c>
      <c r="AW326" s="3" t="n"/>
      <c r="AY326" s="129" t="n"/>
    </row>
    <row customHeight="true" ht="12.75" outlineLevel="0" r="327">
      <c r="A327" s="115" t="n">
        <f aca="false" ca="false" dt2D="false" dtr="false" t="normal">+A326+1</f>
        <v>201</v>
      </c>
      <c r="B327" s="115" t="n">
        <f aca="false" ca="false" dt2D="false" dtr="false" t="normal">B326+1</f>
        <v>100</v>
      </c>
      <c r="C327" s="116" t="s">
        <v>64</v>
      </c>
      <c r="D327" s="115" t="s">
        <v>721</v>
      </c>
      <c r="E327" s="119" t="s">
        <v>315</v>
      </c>
      <c r="F327" s="118" t="s">
        <v>62</v>
      </c>
      <c r="G327" s="118" t="n">
        <v>4</v>
      </c>
      <c r="H327" s="118" t="n">
        <v>4</v>
      </c>
      <c r="I327" s="119" t="n">
        <v>2082.67</v>
      </c>
      <c r="J327" s="119" t="n">
        <v>2027.07</v>
      </c>
      <c r="K327" s="119" t="n">
        <v>55.6000000000001</v>
      </c>
      <c r="L327" s="117" t="n">
        <v>71</v>
      </c>
      <c r="M327" s="120" t="n">
        <f aca="false" ca="false" dt2D="false" dtr="false" t="normal">SUM(N327:R327)</f>
        <v>5894809.99</v>
      </c>
      <c r="N327" s="120" t="n"/>
      <c r="O327" s="120" t="n"/>
      <c r="P327" s="120" t="n"/>
      <c r="Q327" s="120" t="n">
        <v>369469.92</v>
      </c>
      <c r="R327" s="120" t="n">
        <v>5525340.07</v>
      </c>
      <c r="S327" s="120" t="n"/>
      <c r="T327" s="120" t="n">
        <f aca="false" ca="false" dt2D="false" dtr="false" t="normal">$M327/($J327+$K327)</f>
        <v>2830.4099977432816</v>
      </c>
      <c r="U327" s="120" t="n">
        <f aca="false" ca="false" dt2D="false" dtr="false" t="normal">$M327/($J327+$K327)</f>
        <v>2830.4099977432816</v>
      </c>
      <c r="V327" s="118" t="n">
        <v>2026</v>
      </c>
      <c r="W327" s="120" t="n"/>
      <c r="X327" s="121" t="n">
        <f aca="false" ca="false" dt2D="false" dtr="false" t="normal">AA327-R327</f>
        <v>4258327.982000001</v>
      </c>
      <c r="Y327" s="127" t="n">
        <v>43347.65</v>
      </c>
      <c r="Z327" s="127" t="n">
        <f aca="false" ca="false" dt2D="false" dtr="false" t="normal">+(J327*12.71+K327*25.41)*12</f>
        <v>326122.26840000006</v>
      </c>
      <c r="AA327" s="127" t="n">
        <f aca="false" ca="false" dt2D="false" dtr="false" t="normal">+(J327*12.71+K327*25.41)*12*30</f>
        <v>9783668.052000001</v>
      </c>
      <c r="AB327" s="124" t="n">
        <f aca="false" ca="true" dt2D="false" dtr="false" t="normal">SUBTOTAL(9, AC327:AQ327)</f>
        <v>5894809.989999999</v>
      </c>
      <c r="AC327" s="124" t="n">
        <v>5567816.76</v>
      </c>
      <c r="AD327" s="124" t="n"/>
      <c r="AE327" s="124" t="n"/>
      <c r="AF327" s="124" t="n"/>
      <c r="AG327" s="124" t="n"/>
      <c r="AH327" s="124" t="n"/>
      <c r="AI327" s="124" t="n">
        <v>0</v>
      </c>
      <c r="AJ327" s="124" t="n"/>
      <c r="AK327" s="124" t="n"/>
      <c r="AL327" s="124" t="n"/>
      <c r="AM327" s="124" t="n"/>
      <c r="AN327" s="124" t="n"/>
      <c r="AO327" s="124" t="n">
        <v>176844.3</v>
      </c>
      <c r="AP327" s="124" t="n">
        <v>24000</v>
      </c>
      <c r="AQ327" s="124" t="n">
        <v>126148.93</v>
      </c>
      <c r="AR327" s="128" t="n">
        <f aca="false" ca="false" dt2D="false" dtr="false" t="normal">COUNTIF(AC327:AN327, "&gt;0")</f>
        <v>1</v>
      </c>
      <c r="AS327" s="128" t="n">
        <f aca="false" ca="false" dt2D="false" dtr="false" t="normal">COUNTIF(AO327:AQ327, "&gt;0")</f>
        <v>3</v>
      </c>
      <c r="AT327" s="128" t="n">
        <f aca="false" ca="false" dt2D="false" dtr="false" t="normal">+AR327+AS327</f>
        <v>4</v>
      </c>
      <c r="AW327" s="3" t="n"/>
      <c r="AY327" s="129" t="n"/>
    </row>
    <row customHeight="true" ht="12.75" outlineLevel="0" r="328">
      <c r="A328" s="115" t="n">
        <f aca="false" ca="false" dt2D="false" dtr="false" t="normal">+A327+1</f>
        <v>202</v>
      </c>
      <c r="B328" s="115" t="n">
        <f aca="false" ca="false" dt2D="false" dtr="false" t="normal">B327+1</f>
        <v>101</v>
      </c>
      <c r="C328" s="116" t="s">
        <v>64</v>
      </c>
      <c r="D328" s="116" t="s">
        <v>766</v>
      </c>
      <c r="E328" s="117" t="s">
        <v>100</v>
      </c>
      <c r="F328" s="118" t="s">
        <v>62</v>
      </c>
      <c r="G328" s="118" t="n">
        <v>5</v>
      </c>
      <c r="H328" s="118" t="n">
        <v>6</v>
      </c>
      <c r="I328" s="118" t="n">
        <v>4621.34</v>
      </c>
      <c r="J328" s="118" t="n">
        <v>4621.34</v>
      </c>
      <c r="K328" s="119" t="n">
        <v>0</v>
      </c>
      <c r="L328" s="117" t="n">
        <v>157</v>
      </c>
      <c r="M328" s="120" t="n">
        <f aca="false" ca="false" dt2D="false" dtr="false" t="normal">SUM(N328:S328)</f>
        <v>11673633.709999999</v>
      </c>
      <c r="N328" s="120" t="n"/>
      <c r="O328" s="120" t="n"/>
      <c r="P328" s="120" t="n"/>
      <c r="Q328" s="120" t="n">
        <v>704846.78</v>
      </c>
      <c r="R328" s="120" t="n">
        <v>10968786.93</v>
      </c>
      <c r="S328" s="120" t="n"/>
      <c r="T328" s="120" t="n">
        <f aca="false" ca="false" dt2D="false" dtr="false" t="normal">$M328/($J328+$K328)</f>
        <v>2526.0278858512897</v>
      </c>
      <c r="U328" s="120" t="n">
        <f aca="false" ca="false" dt2D="false" dtr="false" t="normal">$M328/($J328+$K328)</f>
        <v>2526.0278858512897</v>
      </c>
      <c r="V328" s="118" t="n">
        <v>2026</v>
      </c>
      <c r="W328" s="120" t="n"/>
      <c r="X328" s="121" t="n">
        <f aca="false" ca="false" dt2D="false" dtr="false" t="normal">AA328-R328</f>
        <v>5359603.604000006</v>
      </c>
      <c r="Y328" s="127" t="n">
        <v>0</v>
      </c>
      <c r="Z328" s="127" t="n">
        <f aca="false" ca="false" dt2D="false" dtr="false" t="normal">+(J328*12.71+K328*25.41)*12</f>
        <v>704846.7768000001</v>
      </c>
      <c r="AA328" s="127" t="n">
        <f aca="false" ca="false" dt2D="false" dtr="false" t="normal">+(J328*12.71+K328*25.41)*12*30-'[5]Лист1'!$AQ$430</f>
        <v>16328390.534000006</v>
      </c>
      <c r="AB328" s="124" t="n">
        <f aca="false" ca="true" dt2D="false" dtr="false" t="normal">SUBTOTAL(9, AC328:AQ328)</f>
        <v>11673633.71</v>
      </c>
      <c r="AC328" s="124" t="n"/>
      <c r="AD328" s="124" t="n"/>
      <c r="AE328" s="124" t="n"/>
      <c r="AF328" s="124" t="n"/>
      <c r="AG328" s="124" t="n"/>
      <c r="AH328" s="124" t="n"/>
      <c r="AI328" s="124" t="n"/>
      <c r="AJ328" s="124" t="n"/>
      <c r="AK328" s="124" t="n"/>
      <c r="AL328" s="124" t="n"/>
      <c r="AM328" s="124" t="n"/>
      <c r="AN328" s="124" t="n">
        <v>11673633.71</v>
      </c>
      <c r="AO328" s="124" t="n"/>
      <c r="AP328" s="124" t="n"/>
      <c r="AQ328" s="124" t="n"/>
      <c r="AR328" s="128" t="n">
        <f aca="false" ca="false" dt2D="false" dtr="false" t="normal">COUNTIF(AC328:AN328, "&gt;0")</f>
        <v>1</v>
      </c>
      <c r="AS328" s="128" t="n">
        <f aca="false" ca="false" dt2D="false" dtr="false" t="normal">COUNTIF(AO328:AQ328, "&gt;0")</f>
        <v>0</v>
      </c>
      <c r="AT328" s="128" t="n">
        <f aca="false" ca="false" dt2D="false" dtr="false" t="normal">+AR328+AS328</f>
        <v>1</v>
      </c>
      <c r="AZ328" s="66" t="n"/>
      <c r="BA328" s="66" t="n"/>
    </row>
    <row customHeight="true" ht="12.75" outlineLevel="0" r="329">
      <c r="A329" s="115" t="n">
        <f aca="false" ca="false" dt2D="false" dtr="false" t="normal">+A328+1</f>
        <v>203</v>
      </c>
      <c r="B329" s="115" t="n">
        <f aca="false" ca="false" dt2D="false" dtr="false" t="normal">B328+1</f>
        <v>102</v>
      </c>
      <c r="C329" s="116" t="s">
        <v>64</v>
      </c>
      <c r="D329" s="115" t="s">
        <v>722</v>
      </c>
      <c r="E329" s="119" t="s">
        <v>73</v>
      </c>
      <c r="F329" s="118" t="s">
        <v>62</v>
      </c>
      <c r="G329" s="118" t="n">
        <v>2</v>
      </c>
      <c r="H329" s="118" t="n">
        <v>2</v>
      </c>
      <c r="I329" s="119" t="n">
        <v>579.8</v>
      </c>
      <c r="J329" s="119" t="n">
        <v>579.8</v>
      </c>
      <c r="K329" s="119" t="n">
        <v>0</v>
      </c>
      <c r="L329" s="117" t="n">
        <v>28</v>
      </c>
      <c r="M329" s="120" t="n">
        <f aca="false" ca="false" dt2D="false" dtr="false" t="normal">SUM(N329:R329)</f>
        <v>348062.02999999997</v>
      </c>
      <c r="N329" s="120" t="n"/>
      <c r="O329" s="120" t="n"/>
      <c r="P329" s="120" t="n"/>
      <c r="Q329" s="120" t="n">
        <v>248474.27</v>
      </c>
      <c r="R329" s="120" t="n">
        <v>99587.76</v>
      </c>
      <c r="S329" s="120" t="n"/>
      <c r="T329" s="120" t="n">
        <f aca="false" ca="false" dt2D="false" dtr="false" t="normal">$M329/($J329+$K329)</f>
        <v>600.3139530872714</v>
      </c>
      <c r="U329" s="120" t="n">
        <f aca="false" ca="false" dt2D="false" dtr="false" t="normal">$M329/($J329+$K329)</f>
        <v>600.3139530872714</v>
      </c>
      <c r="V329" s="118" t="n">
        <v>2026</v>
      </c>
      <c r="W329" s="120" t="n"/>
      <c r="X329" s="121" t="n">
        <f aca="false" ca="false" dt2D="false" dtr="false" t="normal">AA329-R329</f>
        <v>2553345.12</v>
      </c>
      <c r="Y329" s="127" t="n">
        <v>160043.17</v>
      </c>
      <c r="Z329" s="127" t="n">
        <f aca="false" ca="false" dt2D="false" dtr="false" t="normal">+(J329*12.71+K329*25.41)*12</f>
        <v>88431.09599999999</v>
      </c>
      <c r="AA329" s="127" t="n">
        <f aca="false" ca="false" dt2D="false" dtr="false" t="normal">+(J329*12.71+K329*25.41)*12*30</f>
        <v>2652932.88</v>
      </c>
      <c r="AB329" s="124" t="n">
        <f aca="false" ca="true" dt2D="false" dtr="false" t="normal">SUBTOTAL(9, AC329:AQ329)</f>
        <v>348062.03</v>
      </c>
      <c r="AC329" s="124" t="n"/>
      <c r="AD329" s="124" t="n"/>
      <c r="AE329" s="124" t="n"/>
      <c r="AF329" s="124" t="n">
        <v>306171.64</v>
      </c>
      <c r="AG329" s="124" t="n"/>
      <c r="AH329" s="124" t="n"/>
      <c r="AI329" s="124" t="n">
        <v>0</v>
      </c>
      <c r="AJ329" s="124" t="n"/>
      <c r="AK329" s="124" t="n"/>
      <c r="AL329" s="124" t="n"/>
      <c r="AM329" s="124" t="n"/>
      <c r="AN329" s="124" t="n"/>
      <c r="AO329" s="124" t="n">
        <v>10441.86</v>
      </c>
      <c r="AP329" s="124" t="n">
        <v>24000</v>
      </c>
      <c r="AQ329" s="124" t="n">
        <v>7448.53</v>
      </c>
      <c r="AR329" s="128" t="n">
        <f aca="false" ca="false" dt2D="false" dtr="false" t="normal">COUNTIF(AC329:AN329, "&gt;0")</f>
        <v>1</v>
      </c>
      <c r="AS329" s="128" t="n">
        <f aca="false" ca="false" dt2D="false" dtr="false" t="normal">COUNTIF(AO329:AQ329, "&gt;0")</f>
        <v>3</v>
      </c>
      <c r="AT329" s="128" t="n">
        <f aca="false" ca="false" dt2D="false" dtr="false" t="normal">+AR329+AS329</f>
        <v>4</v>
      </c>
      <c r="AW329" s="3" t="n"/>
      <c r="AY329" s="129" t="n"/>
    </row>
    <row customHeight="true" ht="12.75" outlineLevel="0" r="330">
      <c r="A330" s="115" t="n">
        <f aca="false" ca="false" dt2D="false" dtr="false" t="normal">+A329+1</f>
        <v>204</v>
      </c>
      <c r="B330" s="115" t="n">
        <f aca="false" ca="false" dt2D="false" dtr="false" t="normal">B329+1</f>
        <v>103</v>
      </c>
      <c r="C330" s="116" t="s">
        <v>64</v>
      </c>
      <c r="D330" s="115" t="s">
        <v>769</v>
      </c>
      <c r="E330" s="119" t="s">
        <v>117</v>
      </c>
      <c r="F330" s="118" t="s">
        <v>62</v>
      </c>
      <c r="G330" s="118" t="n">
        <v>4</v>
      </c>
      <c r="H330" s="118" t="n">
        <v>2</v>
      </c>
      <c r="I330" s="119" t="n">
        <v>1428</v>
      </c>
      <c r="J330" s="119" t="n">
        <v>1428</v>
      </c>
      <c r="K330" s="119" t="n">
        <v>0</v>
      </c>
      <c r="L330" s="117" t="n">
        <v>61</v>
      </c>
      <c r="M330" s="120" t="n">
        <f aca="false" ca="false" dt2D="false" dtr="false" t="normal">SUM(N330:R330)</f>
        <v>5655494.04</v>
      </c>
      <c r="N330" s="120" t="n"/>
      <c r="O330" s="120" t="n"/>
      <c r="P330" s="120" t="n"/>
      <c r="Q330" s="120" t="n">
        <v>217798.56</v>
      </c>
      <c r="R330" s="120" t="n">
        <v>5437695.48</v>
      </c>
      <c r="S330" s="120" t="n"/>
      <c r="T330" s="120" t="n">
        <f aca="false" ca="false" dt2D="false" dtr="false" t="normal">$M330/($J330+$K330)</f>
        <v>3960.43</v>
      </c>
      <c r="U330" s="120" t="n">
        <f aca="false" ca="false" dt2D="false" dtr="false" t="normal">$M330/($J330+$K330)</f>
        <v>3960.43</v>
      </c>
      <c r="V330" s="118" t="n">
        <v>2026</v>
      </c>
      <c r="W330" s="120" t="n"/>
      <c r="X330" s="121" t="n">
        <f aca="false" ca="false" dt2D="false" dtr="false" t="normal">AA330-R330</f>
        <v>1096261.3199999994</v>
      </c>
      <c r="Y330" s="127" t="n">
        <v>74081.66</v>
      </c>
      <c r="Z330" s="127" t="n">
        <f aca="false" ca="false" dt2D="false" dtr="false" t="normal">+(J330*12.71+K330*25.41)*12</f>
        <v>217798.56</v>
      </c>
      <c r="AA330" s="127" t="n">
        <f aca="false" ca="false" dt2D="false" dtr="false" t="normal">+(J330*12.71+K330*25.41)*12*30</f>
        <v>6533956.8</v>
      </c>
      <c r="AB330" s="124" t="n">
        <f aca="false" ca="true" dt2D="false" dtr="false" t="normal">SUBTOTAL(9, AC330:AQ330)</f>
        <v>5655494.040000001</v>
      </c>
      <c r="AC330" s="124" t="n">
        <v>3822075.65</v>
      </c>
      <c r="AD330" s="124" t="n"/>
      <c r="AE330" s="124" t="n"/>
      <c r="AF330" s="124" t="n">
        <v>1518726</v>
      </c>
      <c r="AG330" s="124" t="n"/>
      <c r="AH330" s="124" t="n"/>
      <c r="AI330" s="124" t="n">
        <v>0</v>
      </c>
      <c r="AJ330" s="124" t="n"/>
      <c r="AK330" s="124" t="n"/>
      <c r="AL330" s="124" t="n"/>
      <c r="AM330" s="124" t="n"/>
      <c r="AN330" s="124" t="n"/>
      <c r="AO330" s="124" t="n">
        <v>169664.82</v>
      </c>
      <c r="AP330" s="124" t="n">
        <v>24000</v>
      </c>
      <c r="AQ330" s="124" t="n">
        <v>121027.57</v>
      </c>
      <c r="AR330" s="128" t="n">
        <f aca="false" ca="false" dt2D="false" dtr="false" t="normal">COUNTIF(AC330:AN330, "&gt;0")</f>
        <v>2</v>
      </c>
      <c r="AS330" s="128" t="n">
        <f aca="false" ca="false" dt2D="false" dtr="false" t="normal">COUNTIF(AO330:AQ330, "&gt;0")</f>
        <v>3</v>
      </c>
      <c r="AT330" s="128" t="n">
        <f aca="false" ca="false" dt2D="false" dtr="false" t="normal">+AR330+AS330</f>
        <v>5</v>
      </c>
      <c r="AW330" s="3" t="n"/>
      <c r="AY330" s="129" t="n"/>
    </row>
    <row customHeight="true" ht="11.25" outlineLevel="0" r="331">
      <c r="A331" s="115" t="n">
        <f aca="false" ca="false" dt2D="false" dtr="false" t="normal">+A330+1</f>
        <v>205</v>
      </c>
      <c r="B331" s="115" t="n">
        <f aca="false" ca="false" dt2D="false" dtr="false" t="normal">B330+1</f>
        <v>104</v>
      </c>
      <c r="C331" s="116" t="s">
        <v>64</v>
      </c>
      <c r="D331" s="115" t="s">
        <v>770</v>
      </c>
      <c r="E331" s="119" t="s">
        <v>302</v>
      </c>
      <c r="F331" s="118" t="s">
        <v>62</v>
      </c>
      <c r="G331" s="118" t="n">
        <v>2</v>
      </c>
      <c r="H331" s="118" t="n">
        <v>4</v>
      </c>
      <c r="I331" s="119" t="n">
        <v>692.07</v>
      </c>
      <c r="J331" s="119" t="n">
        <v>692.07</v>
      </c>
      <c r="K331" s="119" t="n">
        <v>0</v>
      </c>
      <c r="L331" s="117" t="n">
        <v>61</v>
      </c>
      <c r="M331" s="120" t="n">
        <f aca="false" ca="false" dt2D="false" dtr="false" t="normal">SUM(N331:R331)</f>
        <v>415459.28</v>
      </c>
      <c r="N331" s="120" t="n"/>
      <c r="O331" s="120" t="n"/>
      <c r="P331" s="120" t="n"/>
      <c r="Q331" s="120" t="n">
        <v>105554.52</v>
      </c>
      <c r="R331" s="120" t="n">
        <v>309904.76</v>
      </c>
      <c r="S331" s="120" t="n"/>
      <c r="T331" s="120" t="n">
        <f aca="false" ca="false" dt2D="false" dtr="false" t="normal">$M331/($J331+$K331)</f>
        <v>600.3139566806826</v>
      </c>
      <c r="U331" s="120" t="n">
        <f aca="false" ca="false" dt2D="false" dtr="false" t="normal">$M331/($J331+$K331)</f>
        <v>600.3139566806826</v>
      </c>
      <c r="V331" s="118" t="n">
        <v>2026</v>
      </c>
      <c r="W331" s="120" t="n"/>
      <c r="X331" s="121" t="n">
        <f aca="false" ca="false" dt2D="false" dtr="false" t="normal">AA331-R331</f>
        <v>2276526.592</v>
      </c>
      <c r="Y331" s="127" t="n">
        <v>0</v>
      </c>
      <c r="Z331" s="127" t="n">
        <f aca="false" ca="false" dt2D="false" dtr="false" t="normal">+(J331*12.71+K331*25.41)*12</f>
        <v>105554.51640000002</v>
      </c>
      <c r="AA331" s="127" t="n">
        <f aca="false" ca="false" dt2D="false" dtr="false" t="normal">+(J331*12.71+K331*25.41)*12*30-'[5]Лист1'!$AQ$437</f>
        <v>2586431.3520000004</v>
      </c>
      <c r="AB331" s="124" t="n">
        <f aca="false" ca="true" dt2D="false" dtr="false" t="normal">SUBTOTAL(9, AC331:AQ331)</f>
        <v>415459.28</v>
      </c>
      <c r="AC331" s="124" t="n"/>
      <c r="AD331" s="124" t="n"/>
      <c r="AE331" s="124" t="n"/>
      <c r="AF331" s="124" t="n">
        <v>370104.67</v>
      </c>
      <c r="AG331" s="124" t="n"/>
      <c r="AH331" s="124" t="n"/>
      <c r="AI331" s="124" t="n">
        <v>0</v>
      </c>
      <c r="AJ331" s="124" t="n"/>
      <c r="AK331" s="124" t="n"/>
      <c r="AL331" s="124" t="n"/>
      <c r="AM331" s="124" t="n"/>
      <c r="AN331" s="124" t="n"/>
      <c r="AO331" s="124" t="n">
        <v>12463.78</v>
      </c>
      <c r="AP331" s="124" t="n">
        <v>24000</v>
      </c>
      <c r="AQ331" s="124" t="n">
        <v>8890.83</v>
      </c>
      <c r="AR331" s="128" t="n">
        <f aca="false" ca="false" dt2D="false" dtr="false" t="normal">COUNTIF(AC331:AN331, "&gt;0")</f>
        <v>1</v>
      </c>
      <c r="AS331" s="128" t="n">
        <f aca="false" ca="false" dt2D="false" dtr="false" t="normal">COUNTIF(AO331:AQ331, "&gt;0")</f>
        <v>3</v>
      </c>
      <c r="AT331" s="128" t="n">
        <f aca="false" ca="false" dt2D="false" dtr="false" t="normal">+AR331+AS331</f>
        <v>4</v>
      </c>
      <c r="AW331" s="3" t="n"/>
      <c r="AY331" s="129" t="n"/>
    </row>
    <row customHeight="true" ht="12.75" outlineLevel="0" r="332">
      <c r="A332" s="115" t="n">
        <f aca="false" ca="false" dt2D="false" dtr="false" t="normal">+A331+1</f>
        <v>206</v>
      </c>
      <c r="B332" s="115" t="n">
        <f aca="false" ca="false" dt2D="false" dtr="false" t="normal">B331+1</f>
        <v>105</v>
      </c>
      <c r="C332" s="116" t="s">
        <v>64</v>
      </c>
      <c r="D332" s="115" t="s">
        <v>727</v>
      </c>
      <c r="E332" s="119" t="s">
        <v>355</v>
      </c>
      <c r="F332" s="118" t="s">
        <v>62</v>
      </c>
      <c r="G332" s="118" t="n">
        <v>2</v>
      </c>
      <c r="H332" s="118" t="n">
        <v>2</v>
      </c>
      <c r="I332" s="119" t="n">
        <v>1159.7</v>
      </c>
      <c r="J332" s="119" t="n">
        <v>834.7</v>
      </c>
      <c r="K332" s="119" t="n">
        <v>325</v>
      </c>
      <c r="L332" s="117" t="n">
        <v>43</v>
      </c>
      <c r="M332" s="120" t="n">
        <f aca="false" ca="false" dt2D="false" dtr="false" t="normal">SUM(N332:R332)</f>
        <v>5873013.609999999</v>
      </c>
      <c r="N332" s="120" t="n"/>
      <c r="O332" s="120" t="n"/>
      <c r="P332" s="120" t="n"/>
      <c r="Q332" s="120" t="n">
        <v>650171.89</v>
      </c>
      <c r="R332" s="120" t="n">
        <v>5222841.72</v>
      </c>
      <c r="S332" s="120" t="n"/>
      <c r="T332" s="120" t="n">
        <f aca="false" ca="false" dt2D="false" dtr="false" t="normal">$M332/($J332+$K332)</f>
        <v>5064.252487712339</v>
      </c>
      <c r="U332" s="120" t="n">
        <f aca="false" ca="false" dt2D="false" dtr="false" t="normal">$M332/($J332+$K332)</f>
        <v>5064.252487712339</v>
      </c>
      <c r="V332" s="118" t="n">
        <v>2026</v>
      </c>
      <c r="W332" s="120" t="n"/>
      <c r="X332" s="121" t="n">
        <f aca="false" ca="false" dt2D="false" dtr="false" t="normal">AA332-R332</f>
        <v>1569381.6000000015</v>
      </c>
      <c r="Y332" s="127" t="n">
        <v>423764.45</v>
      </c>
      <c r="Z332" s="127" t="n">
        <f aca="false" ca="false" dt2D="false" dtr="false" t="normal">+(J332*12.71+K332*25.41)*12</f>
        <v>226407.44400000005</v>
      </c>
      <c r="AA332" s="127" t="n">
        <f aca="false" ca="false" dt2D="false" dtr="false" t="normal">+(J332*12.71+K332*25.41)*12*30</f>
        <v>6792223.320000001</v>
      </c>
      <c r="AB332" s="124" t="n">
        <f aca="false" ca="true" dt2D="false" dtr="false" t="normal">SUBTOTAL(9, AC332:AQ332)</f>
        <v>5873013.61</v>
      </c>
      <c r="AC332" s="124" t="n">
        <v>5547140.71</v>
      </c>
      <c r="AD332" s="124" t="n"/>
      <c r="AE332" s="124" t="n"/>
      <c r="AF332" s="124" t="n"/>
      <c r="AG332" s="124" t="n"/>
      <c r="AH332" s="124" t="n"/>
      <c r="AI332" s="124" t="n">
        <v>0</v>
      </c>
      <c r="AJ332" s="124" t="n"/>
      <c r="AK332" s="124" t="n"/>
      <c r="AL332" s="124" t="n"/>
      <c r="AM332" s="124" t="n"/>
      <c r="AN332" s="124" t="n"/>
      <c r="AO332" s="124" t="n">
        <v>176190.41</v>
      </c>
      <c r="AP332" s="124" t="n">
        <v>24000</v>
      </c>
      <c r="AQ332" s="124" t="n">
        <v>125682.49</v>
      </c>
      <c r="AR332" s="128" t="n">
        <f aca="false" ca="false" dt2D="false" dtr="false" t="normal">COUNTIF(AC332:AN332, "&gt;0")</f>
        <v>1</v>
      </c>
      <c r="AS332" s="128" t="n">
        <f aca="false" ca="false" dt2D="false" dtr="false" t="normal">COUNTIF(AO332:AQ332, "&gt;0")</f>
        <v>3</v>
      </c>
      <c r="AT332" s="128" t="n">
        <f aca="false" ca="false" dt2D="false" dtr="false" t="normal">+AR332+AS332</f>
        <v>4</v>
      </c>
      <c r="AW332" s="3" t="n"/>
      <c r="AY332" s="129" t="n"/>
    </row>
    <row customHeight="true" ht="12.75" outlineLevel="0" r="333">
      <c r="A333" s="115" t="n">
        <f aca="false" ca="false" dt2D="false" dtr="false" t="normal">+A332+1</f>
        <v>207</v>
      </c>
      <c r="B333" s="115" t="s">
        <v>226</v>
      </c>
      <c r="C333" s="116" t="s">
        <v>66</v>
      </c>
      <c r="D333" s="115" t="s">
        <v>365</v>
      </c>
      <c r="E333" s="117" t="s">
        <v>83</v>
      </c>
      <c r="F333" s="118" t="s">
        <v>62</v>
      </c>
      <c r="G333" s="118" t="n">
        <v>9</v>
      </c>
      <c r="H333" s="118" t="n">
        <v>1</v>
      </c>
      <c r="I333" s="119" t="n">
        <v>3731.8</v>
      </c>
      <c r="J333" s="119" t="n">
        <v>3731.8</v>
      </c>
      <c r="K333" s="119" t="n">
        <v>0</v>
      </c>
      <c r="L333" s="117" t="n">
        <v>151</v>
      </c>
      <c r="M333" s="120" t="n">
        <f aca="false" ca="false" dt2D="false" dtr="false" t="normal">SUM(N333:S333)</f>
        <v>6597906.65</v>
      </c>
      <c r="N333" s="120" t="n"/>
      <c r="O333" s="120" t="n"/>
      <c r="P333" s="120" t="n"/>
      <c r="Q333" s="120" t="n">
        <v>343047.46</v>
      </c>
      <c r="R333" s="120" t="n">
        <v>6254859.19</v>
      </c>
      <c r="S333" s="120" t="n"/>
      <c r="T333" s="120" t="n">
        <f aca="false" ca="false" dt2D="false" dtr="false" t="normal">$M333/($J333+$K333)</f>
        <v>1768.0225762366686</v>
      </c>
      <c r="U333" s="120" t="n">
        <f aca="false" ca="false" dt2D="false" dtr="false" t="normal">$M333/($J333+$K333)</f>
        <v>1768.0225762366686</v>
      </c>
      <c r="V333" s="118" t="n">
        <v>2026</v>
      </c>
      <c r="W333" s="120" t="n"/>
      <c r="X333" s="121" t="n">
        <f aca="false" ca="false" dt2D="false" dtr="false" t="normal">AA333-R333</f>
        <v>16042311.23</v>
      </c>
      <c r="Y333" s="127" t="n">
        <v>0</v>
      </c>
      <c r="Z333" s="127" t="n">
        <f aca="false" ca="false" dt2D="false" dtr="false" t="normal">+(J333*16.89+K333*28.62)*12</f>
        <v>756361.224</v>
      </c>
      <c r="AA333" s="127" t="n">
        <f aca="false" ca="false" dt2D="false" dtr="false" t="normal">+(J333*16.89+K333*28.62)*12*30-'[5]Лист1'!$AQ$260</f>
        <v>22297170.42</v>
      </c>
      <c r="AB333" s="124" t="n">
        <f aca="false" ca="true" dt2D="false" dtr="false" t="normal">SUBTOTAL(9, AC333:AQ333)</f>
        <v>6597906.65</v>
      </c>
      <c r="AC333" s="124" t="n"/>
      <c r="AD333" s="132" t="n">
        <v>4371482.23</v>
      </c>
      <c r="AE333" s="124" t="n"/>
      <c r="AF333" s="152" t="n">
        <v>2023877.62</v>
      </c>
      <c r="AG333" s="124" t="n"/>
      <c r="AH333" s="124" t="n"/>
      <c r="AI333" s="124" t="n"/>
      <c r="AJ333" s="124" t="n"/>
      <c r="AK333" s="124" t="n"/>
      <c r="AL333" s="124" t="n"/>
      <c r="AM333" s="124" t="n"/>
      <c r="AN333" s="124" t="n"/>
      <c r="AO333" s="124" t="n">
        <v>178546.8</v>
      </c>
      <c r="AP333" s="124" t="n">
        <v>24000</v>
      </c>
      <c r="AQ333" s="124" t="n"/>
      <c r="AR333" s="128" t="n">
        <f aca="false" ca="false" dt2D="false" dtr="false" t="normal">COUNTIF(AC333:AN333, "&gt;0")</f>
        <v>2</v>
      </c>
      <c r="AS333" s="128" t="n">
        <f aca="false" ca="false" dt2D="false" dtr="false" t="normal">COUNTIF(AO333:AQ333, "&gt;0")</f>
        <v>2</v>
      </c>
      <c r="AT333" s="128" t="n">
        <f aca="false" ca="false" dt2D="false" dtr="false" t="normal">+AR333+AS333</f>
        <v>4</v>
      </c>
      <c r="BA333" s="66" t="n"/>
    </row>
    <row customHeight="true" ht="12.75" outlineLevel="0" r="334">
      <c r="A334" s="115" t="n">
        <f aca="false" ca="false" dt2D="false" dtr="false" t="normal">+A333+1</f>
        <v>208</v>
      </c>
      <c r="B334" s="115" t="n">
        <f aca="false" ca="false" dt2D="false" dtr="false" t="normal">+B332+1</f>
        <v>106</v>
      </c>
      <c r="C334" s="116" t="s">
        <v>66</v>
      </c>
      <c r="D334" s="115" t="s">
        <v>645</v>
      </c>
      <c r="E334" s="119" t="s">
        <v>320</v>
      </c>
      <c r="F334" s="118" t="s">
        <v>62</v>
      </c>
      <c r="G334" s="118" t="n">
        <v>5</v>
      </c>
      <c r="H334" s="118" t="n">
        <v>4</v>
      </c>
      <c r="I334" s="119" t="n">
        <v>3075.8</v>
      </c>
      <c r="J334" s="119" t="n">
        <v>3075.8</v>
      </c>
      <c r="K334" s="119" t="n">
        <v>0</v>
      </c>
      <c r="L334" s="117" t="n">
        <v>133</v>
      </c>
      <c r="M334" s="120" t="n">
        <f aca="false" ca="false" dt2D="false" dtr="false" t="normal">SUM(N334:R334)</f>
        <v>6291641.18</v>
      </c>
      <c r="N334" s="120" t="n"/>
      <c r="O334" s="120" t="n"/>
      <c r="P334" s="120" t="n"/>
      <c r="Q334" s="120" t="n">
        <v>469121.02</v>
      </c>
      <c r="R334" s="120" t="n">
        <v>5822520.16</v>
      </c>
      <c r="S334" s="120" t="n"/>
      <c r="T334" s="120" t="n">
        <f aca="false" ca="false" dt2D="false" dtr="false" t="normal">$M334/($J334+$K334)</f>
        <v>2045.5300019507117</v>
      </c>
      <c r="U334" s="120" t="n">
        <f aca="false" ca="false" dt2D="false" dtr="false" t="normal">$M334/($J334+$K334)</f>
        <v>2045.5300019507117</v>
      </c>
      <c r="V334" s="118" t="n">
        <v>2026</v>
      </c>
      <c r="W334" s="120" t="n"/>
      <c r="X334" s="121" t="n">
        <f aca="false" ca="false" dt2D="false" dtr="false" t="normal">AA334-R334</f>
        <v>6044946.9700000025</v>
      </c>
      <c r="Y334" s="127" t="n">
        <v>0</v>
      </c>
      <c r="Z334" s="127" t="n">
        <f aca="false" ca="false" dt2D="false" dtr="false" t="normal">+(J334*12.71+K334*25.41)*12</f>
        <v>469121.01600000006</v>
      </c>
      <c r="AA334" s="127" t="n">
        <f aca="false" ca="false" dt2D="false" dtr="false" t="normal">+(J334*12.71+K334*25.41)*12*30-'[5]Лист1'!$AQ$261</f>
        <v>11867467.130000003</v>
      </c>
      <c r="AB334" s="124" t="n">
        <f aca="false" ca="true" dt2D="false" dtr="false" t="normal">SUBTOTAL(9, AC334:AQ334)</f>
        <v>6291641.180000001</v>
      </c>
      <c r="AC334" s="124" t="n"/>
      <c r="AD334" s="124" t="n"/>
      <c r="AE334" s="124" t="n"/>
      <c r="AF334" s="124" t="n"/>
      <c r="AG334" s="124" t="n"/>
      <c r="AH334" s="124" t="n"/>
      <c r="AI334" s="124" t="n">
        <v>0</v>
      </c>
      <c r="AJ334" s="124" t="n"/>
      <c r="AK334" s="124" t="n"/>
      <c r="AL334" s="124" t="n">
        <v>5944250.82</v>
      </c>
      <c r="AM334" s="124" t="n"/>
      <c r="AN334" s="124" t="n"/>
      <c r="AO334" s="124" t="n">
        <v>188749.24</v>
      </c>
      <c r="AP334" s="124" t="n">
        <v>24000</v>
      </c>
      <c r="AQ334" s="124" t="n">
        <v>134641.12</v>
      </c>
      <c r="AR334" s="128" t="n">
        <f aca="false" ca="false" dt2D="false" dtr="false" t="normal">COUNTIF(AC334:AN334, "&gt;0")</f>
        <v>1</v>
      </c>
      <c r="AS334" s="128" t="n">
        <f aca="false" ca="false" dt2D="false" dtr="false" t="normal">COUNTIF(AO334:AQ334, "&gt;0")</f>
        <v>3</v>
      </c>
      <c r="AT334" s="128" t="n">
        <f aca="false" ca="false" dt2D="false" dtr="false" t="normal">+AR334+AS334</f>
        <v>4</v>
      </c>
      <c r="AW334" s="3" t="n"/>
      <c r="AY334" s="129" t="n"/>
    </row>
    <row customHeight="true" ht="12.75" outlineLevel="0" r="335">
      <c r="A335" s="115" t="n">
        <f aca="false" ca="false" dt2D="false" dtr="false" t="normal">+A334+1</f>
        <v>209</v>
      </c>
      <c r="B335" s="115" t="n">
        <f aca="false" ca="false" dt2D="false" dtr="false" t="normal">+B334+1</f>
        <v>107</v>
      </c>
      <c r="C335" s="116" t="s">
        <v>66</v>
      </c>
      <c r="D335" s="115" t="s">
        <v>650</v>
      </c>
      <c r="E335" s="119" t="s">
        <v>320</v>
      </c>
      <c r="F335" s="118" t="s">
        <v>62</v>
      </c>
      <c r="G335" s="118" t="n">
        <v>5</v>
      </c>
      <c r="H335" s="118" t="n">
        <v>2</v>
      </c>
      <c r="I335" s="119" t="n">
        <v>1835.9</v>
      </c>
      <c r="J335" s="119" t="n">
        <v>1835.9</v>
      </c>
      <c r="K335" s="119" t="n">
        <v>0</v>
      </c>
      <c r="L335" s="117" t="n">
        <v>64</v>
      </c>
      <c r="M335" s="120" t="n">
        <f aca="false" ca="false" dt2D="false" dtr="false" t="normal">SUM(N335:R335)</f>
        <v>3755388.5300000003</v>
      </c>
      <c r="N335" s="120" t="n"/>
      <c r="O335" s="120" t="n"/>
      <c r="P335" s="120" t="n"/>
      <c r="Q335" s="120" t="n">
        <v>280011.47</v>
      </c>
      <c r="R335" s="120" t="n">
        <v>3475377.06</v>
      </c>
      <c r="S335" s="120" t="n"/>
      <c r="T335" s="120" t="n">
        <f aca="false" ca="false" dt2D="false" dtr="false" t="normal">$M335/($J335+$K335)</f>
        <v>2045.530001634076</v>
      </c>
      <c r="U335" s="120" t="n">
        <f aca="false" ca="false" dt2D="false" dtr="false" t="normal">$M335/($J335+$K335)</f>
        <v>2045.530001634076</v>
      </c>
      <c r="V335" s="118" t="n">
        <v>2026</v>
      </c>
      <c r="W335" s="120" t="n"/>
      <c r="X335" s="121" t="n">
        <f aca="false" ca="false" dt2D="false" dtr="false" t="normal">AA335-R335</f>
        <v>3940259.640000001</v>
      </c>
      <c r="Y335" s="127" t="n">
        <v>0</v>
      </c>
      <c r="Z335" s="127" t="n">
        <f aca="false" ca="false" dt2D="false" dtr="false" t="normal">+(J335*12.71+K335*25.41)*12</f>
        <v>280011.46800000005</v>
      </c>
      <c r="AA335" s="127" t="n">
        <f aca="false" ca="false" dt2D="false" dtr="false" t="normal">+(J335*12.71+K335*25.41)*12*30-'[5]Лист1'!$AQ$265</f>
        <v>7415636.700000001</v>
      </c>
      <c r="AB335" s="124" t="n">
        <f aca="false" ca="true" dt2D="false" dtr="false" t="normal">SUBTOTAL(9, AC335:AQ335)</f>
        <v>3755388.5300000003</v>
      </c>
      <c r="AC335" s="124" t="n"/>
      <c r="AD335" s="124" t="n"/>
      <c r="AE335" s="124" t="n"/>
      <c r="AF335" s="124" t="n"/>
      <c r="AG335" s="124" t="n"/>
      <c r="AH335" s="124" t="n"/>
      <c r="AI335" s="124" t="n">
        <v>0</v>
      </c>
      <c r="AJ335" s="124" t="n"/>
      <c r="AK335" s="124" t="n"/>
      <c r="AL335" s="124" t="n">
        <v>3538361.56</v>
      </c>
      <c r="AM335" s="124" t="n"/>
      <c r="AN335" s="124" t="n"/>
      <c r="AO335" s="124" t="n">
        <v>112661.66</v>
      </c>
      <c r="AP335" s="124" t="n">
        <v>24000</v>
      </c>
      <c r="AQ335" s="124" t="n">
        <v>80365.31</v>
      </c>
      <c r="AR335" s="128" t="n">
        <f aca="false" ca="false" dt2D="false" dtr="false" t="normal">COUNTIF(AC335:AN335, "&gt;0")</f>
        <v>1</v>
      </c>
      <c r="AS335" s="128" t="n">
        <f aca="false" ca="false" dt2D="false" dtr="false" t="normal">COUNTIF(AO335:AQ335, "&gt;0")</f>
        <v>3</v>
      </c>
      <c r="AT335" s="128" t="n">
        <f aca="false" ca="false" dt2D="false" dtr="false" t="normal">+AR335+AS335</f>
        <v>4</v>
      </c>
      <c r="AW335" s="3" t="n"/>
      <c r="AY335" s="129" t="n"/>
    </row>
    <row customHeight="true" ht="12.75" outlineLevel="0" r="336">
      <c r="A336" s="115" t="n">
        <f aca="false" ca="false" dt2D="false" dtr="false" t="normal">+A335+1</f>
        <v>210</v>
      </c>
      <c r="B336" s="115" t="n">
        <f aca="false" ca="false" dt2D="false" dtr="false" t="normal">+B335+1</f>
        <v>108</v>
      </c>
      <c r="C336" s="116" t="s">
        <v>66</v>
      </c>
      <c r="D336" s="115" t="s">
        <v>772</v>
      </c>
      <c r="E336" s="119" t="s">
        <v>73</v>
      </c>
      <c r="F336" s="118" t="s">
        <v>62</v>
      </c>
      <c r="G336" s="118" t="n">
        <v>4</v>
      </c>
      <c r="H336" s="118" t="n">
        <v>6</v>
      </c>
      <c r="I336" s="119" t="n">
        <v>3528</v>
      </c>
      <c r="J336" s="119" t="n">
        <v>3528</v>
      </c>
      <c r="K336" s="119" t="n">
        <v>0</v>
      </c>
      <c r="L336" s="117" t="n">
        <v>151</v>
      </c>
      <c r="M336" s="120" t="n">
        <f aca="false" ca="false" dt2D="false" dtr="false" t="normal">SUM(N336:R336)</f>
        <v>7216629.85</v>
      </c>
      <c r="N336" s="120" t="n"/>
      <c r="O336" s="120" t="n"/>
      <c r="P336" s="120" t="n"/>
      <c r="Q336" s="120" t="n">
        <v>1380415.94</v>
      </c>
      <c r="R336" s="120" t="n">
        <v>5836213.91</v>
      </c>
      <c r="S336" s="120" t="n"/>
      <c r="T336" s="120" t="n">
        <f aca="false" ca="false" dt2D="false" dtr="false" t="normal">$M336/($J336+$K336)</f>
        <v>2045.530002834467</v>
      </c>
      <c r="U336" s="120" t="n">
        <f aca="false" ca="false" dt2D="false" dtr="false" t="normal">$M336/($J336+$K336)</f>
        <v>2045.530002834467</v>
      </c>
      <c r="V336" s="118" t="n">
        <v>2026</v>
      </c>
      <c r="W336" s="120" t="n"/>
      <c r="X336" s="121" t="n">
        <f aca="false" ca="false" dt2D="false" dtr="false" t="normal">AA336-R336</f>
        <v>10306502.89</v>
      </c>
      <c r="Y336" s="127" t="n">
        <v>842325.38</v>
      </c>
      <c r="Z336" s="127" t="n">
        <f aca="false" ca="false" dt2D="false" dtr="false" t="normal">+(J336*12.71+K336*25.41)*12</f>
        <v>538090.56</v>
      </c>
      <c r="AA336" s="127" t="n">
        <f aca="false" ca="false" dt2D="false" dtr="false" t="normal">+(J336*12.71+K336*25.41)*12*30</f>
        <v>16142716.8</v>
      </c>
      <c r="AB336" s="124" t="n">
        <f aca="false" ca="true" dt2D="false" dtr="false" t="normal">SUBTOTAL(9, AC336:AQ336)</f>
        <v>7216629.850000001</v>
      </c>
      <c r="AC336" s="124" t="n"/>
      <c r="AD336" s="124" t="n"/>
      <c r="AE336" s="124" t="n"/>
      <c r="AF336" s="124" t="n"/>
      <c r="AG336" s="124" t="n"/>
      <c r="AH336" s="124" t="n"/>
      <c r="AI336" s="124" t="n">
        <v>0</v>
      </c>
      <c r="AJ336" s="124" t="n"/>
      <c r="AK336" s="124" t="n"/>
      <c r="AL336" s="124" t="n">
        <v>6821695.07</v>
      </c>
      <c r="AM336" s="124" t="n"/>
      <c r="AN336" s="124" t="n"/>
      <c r="AO336" s="124" t="n">
        <v>216498.9</v>
      </c>
      <c r="AP336" s="124" t="n">
        <v>24000</v>
      </c>
      <c r="AQ336" s="124" t="n">
        <v>154435.88</v>
      </c>
      <c r="AR336" s="128" t="n">
        <f aca="false" ca="false" dt2D="false" dtr="false" t="normal">COUNTIF(AC336:AN336, "&gt;0")</f>
        <v>1</v>
      </c>
      <c r="AS336" s="128" t="n">
        <f aca="false" ca="false" dt2D="false" dtr="false" t="normal">COUNTIF(AO336:AQ336, "&gt;0")</f>
        <v>3</v>
      </c>
      <c r="AT336" s="128" t="n">
        <f aca="false" ca="false" dt2D="false" dtr="false" t="normal">+AR336+AS336</f>
        <v>4</v>
      </c>
      <c r="AW336" s="3" t="n"/>
      <c r="AY336" s="129" t="n"/>
    </row>
    <row customHeight="true" ht="12.75" outlineLevel="0" r="337">
      <c r="A337" s="115" t="n">
        <f aca="false" ca="false" dt2D="false" dtr="false" t="normal">+A336+1</f>
        <v>211</v>
      </c>
      <c r="B337" s="115" t="n">
        <f aca="false" ca="false" dt2D="false" dtr="false" t="normal">+B336+1</f>
        <v>109</v>
      </c>
      <c r="C337" s="116" t="s">
        <v>66</v>
      </c>
      <c r="D337" s="115" t="s">
        <v>773</v>
      </c>
      <c r="E337" s="117" t="s">
        <v>126</v>
      </c>
      <c r="F337" s="118" t="s">
        <v>62</v>
      </c>
      <c r="G337" s="118" t="n">
        <v>9</v>
      </c>
      <c r="H337" s="118" t="n">
        <v>1</v>
      </c>
      <c r="I337" s="119" t="n">
        <v>2673.1</v>
      </c>
      <c r="J337" s="119" t="n">
        <v>2673.1</v>
      </c>
      <c r="K337" s="119" t="n">
        <v>0</v>
      </c>
      <c r="L337" s="117" t="n">
        <v>96</v>
      </c>
      <c r="M337" s="120" t="n">
        <f aca="false" ca="false" dt2D="false" dtr="false" t="normal">SUM(N337:S337)</f>
        <v>5885017.75</v>
      </c>
      <c r="N337" s="120" t="n"/>
      <c r="O337" s="120" t="n"/>
      <c r="P337" s="120" t="n"/>
      <c r="Q337" s="120" t="n">
        <v>541783.91</v>
      </c>
      <c r="R337" s="120" t="n">
        <v>5343233.84</v>
      </c>
      <c r="S337" s="120" t="n"/>
      <c r="T337" s="120" t="n">
        <f aca="false" ca="false" dt2D="false" dtr="false" t="normal">$M337/($J337+$K337)</f>
        <v>2201.5703677378324</v>
      </c>
      <c r="U337" s="120" t="n">
        <f aca="false" ca="false" dt2D="false" dtr="false" t="normal">$M337/($J337+$K337)</f>
        <v>2201.5703677378324</v>
      </c>
      <c r="V337" s="118" t="n">
        <v>2026</v>
      </c>
      <c r="W337" s="120" t="n"/>
      <c r="X337" s="121" t="n">
        <f aca="false" ca="false" dt2D="false" dtr="false" t="normal">AA337-R337</f>
        <v>9419073.290000003</v>
      </c>
      <c r="Y337" s="127" t="n">
        <v>0</v>
      </c>
      <c r="Z337" s="127" t="n">
        <f aca="false" ca="false" dt2D="false" dtr="false" t="normal">+(J337*16.89+K337*28.62)*12</f>
        <v>541783.908</v>
      </c>
      <c r="AA337" s="127" t="n">
        <f aca="false" ca="false" dt2D="false" dtr="false" t="normal">+(J337*16.89+K337*28.62)*12*30-'[5]Лист1'!$AQ$272</f>
        <v>14762307.130000003</v>
      </c>
      <c r="AB337" s="124" t="n">
        <f aca="false" ca="false" dt2D="false" dtr="false" t="normal">SUM(AC337:AQ337)</f>
        <v>5885017.75</v>
      </c>
      <c r="AC337" s="124" t="n"/>
      <c r="AD337" s="124" t="n"/>
      <c r="AE337" s="132" t="n">
        <v>2187791.9</v>
      </c>
      <c r="AF337" s="124" t="n"/>
      <c r="AG337" s="124" t="n"/>
      <c r="AH337" s="124" t="n"/>
      <c r="AI337" s="124" t="n"/>
      <c r="AJ337" s="124" t="n"/>
      <c r="AK337" s="132" t="n">
        <v>3501376.22</v>
      </c>
      <c r="AL337" s="124" t="n"/>
      <c r="AM337" s="124" t="n"/>
      <c r="AN337" s="124" t="n"/>
      <c r="AO337" s="132" t="n">
        <v>147849.63</v>
      </c>
      <c r="AP337" s="132" t="n">
        <v>48000</v>
      </c>
      <c r="AQ337" s="124" t="n"/>
      <c r="AR337" s="128" t="n">
        <f aca="false" ca="false" dt2D="false" dtr="false" t="normal">COUNTIF(AC337:AN337, "&gt;0")</f>
        <v>2</v>
      </c>
      <c r="AS337" s="128" t="n">
        <f aca="false" ca="false" dt2D="false" dtr="false" t="normal">COUNTIF(AO337:AQ337, "&gt;0")</f>
        <v>2</v>
      </c>
      <c r="AT337" s="128" t="n">
        <f aca="false" ca="false" dt2D="false" dtr="false" t="normal">+AR337+AS337</f>
        <v>4</v>
      </c>
      <c r="AZ337" s="66" t="n"/>
    </row>
    <row customHeight="true" ht="12.75" outlineLevel="0" r="338">
      <c r="A338" s="115" t="n">
        <f aca="false" ca="false" dt2D="false" dtr="false" t="normal">+A337+1</f>
        <v>212</v>
      </c>
      <c r="B338" s="115" t="n">
        <f aca="false" ca="false" dt2D="false" dtr="false" t="normal">+B337+1</f>
        <v>110</v>
      </c>
      <c r="C338" s="116" t="s">
        <v>66</v>
      </c>
      <c r="D338" s="115" t="s">
        <v>774</v>
      </c>
      <c r="E338" s="119" t="s">
        <v>126</v>
      </c>
      <c r="F338" s="118" t="s">
        <v>62</v>
      </c>
      <c r="G338" s="118" t="n">
        <v>9</v>
      </c>
      <c r="H338" s="118" t="n">
        <v>1</v>
      </c>
      <c r="I338" s="119" t="n">
        <v>2679.36</v>
      </c>
      <c r="J338" s="119" t="n">
        <v>2679.36</v>
      </c>
      <c r="K338" s="119" t="n">
        <v>0</v>
      </c>
      <c r="L338" s="117" t="n">
        <v>125</v>
      </c>
      <c r="M338" s="120" t="n">
        <f aca="false" ca="false" dt2D="false" dtr="false" t="normal">SUM(N338:R338)</f>
        <v>3794011.55</v>
      </c>
      <c r="N338" s="120" t="n"/>
      <c r="O338" s="120" t="n"/>
      <c r="P338" s="120" t="n"/>
      <c r="Q338" s="120" t="n">
        <v>1265908.78</v>
      </c>
      <c r="R338" s="120" t="n">
        <v>2528102.77</v>
      </c>
      <c r="S338" s="120" t="n"/>
      <c r="T338" s="120" t="n">
        <f aca="false" ca="false" dt2D="false" dtr="false" t="normal">$M338/($J338+$K338)</f>
        <v>1416.0141041144152</v>
      </c>
      <c r="U338" s="120" t="n">
        <f aca="false" ca="false" dt2D="false" dtr="false" t="normal">$M338/($J338+$K338)</f>
        <v>1416.0141041144152</v>
      </c>
      <c r="V338" s="118" t="n">
        <v>2026</v>
      </c>
      <c r="W338" s="120" t="n"/>
      <c r="X338" s="121" t="n">
        <f aca="false" ca="false" dt2D="false" dtr="false" t="normal">AA338-R338</f>
        <v>13763477.774000002</v>
      </c>
      <c r="Y338" s="127" t="n">
        <v>722856.1</v>
      </c>
      <c r="Z338" s="127" t="n">
        <f aca="false" ca="false" dt2D="false" dtr="false" t="normal">+(J338*16.89+K338*28.62)*12</f>
        <v>543052.6848</v>
      </c>
      <c r="AA338" s="127" t="n">
        <f aca="false" ca="false" dt2D="false" dtr="false" t="normal">+(J338*16.89+K338*28.62)*12*30</f>
        <v>16291580.544000002</v>
      </c>
      <c r="AB338" s="124" t="n">
        <f aca="false" ca="true" dt2D="false" dtr="false" t="normal">SUBTOTAL(9, AC338:AQ338)</f>
        <v>3794011.5500000003</v>
      </c>
      <c r="AC338" s="124" t="n"/>
      <c r="AD338" s="124" t="n"/>
      <c r="AE338" s="124" t="n"/>
      <c r="AF338" s="124" t="n"/>
      <c r="AG338" s="124" t="n"/>
      <c r="AH338" s="124" t="n"/>
      <c r="AI338" s="124" t="n">
        <v>0</v>
      </c>
      <c r="AJ338" s="124" t="n"/>
      <c r="AK338" s="124" t="n">
        <v>3574999.35</v>
      </c>
      <c r="AL338" s="124" t="n"/>
      <c r="AM338" s="124" t="n"/>
      <c r="AN338" s="124" t="n"/>
      <c r="AO338" s="124" t="n">
        <v>113820.35</v>
      </c>
      <c r="AP338" s="124" t="n">
        <v>24000</v>
      </c>
      <c r="AQ338" s="124" t="n">
        <v>81191.85</v>
      </c>
      <c r="AR338" s="128" t="n">
        <f aca="false" ca="false" dt2D="false" dtr="false" t="normal">COUNTIF(AC338:AN338, "&gt;0")</f>
        <v>1</v>
      </c>
      <c r="AS338" s="128" t="n">
        <f aca="false" ca="false" dt2D="false" dtr="false" t="normal">COUNTIF(AO338:AQ338, "&gt;0")</f>
        <v>3</v>
      </c>
      <c r="AT338" s="128" t="n">
        <f aca="false" ca="false" dt2D="false" dtr="false" t="normal">+AR338+AS338</f>
        <v>4</v>
      </c>
      <c r="AW338" s="3" t="n"/>
      <c r="AY338" s="129" t="n"/>
    </row>
    <row customHeight="true" ht="12.75" outlineLevel="0" r="339">
      <c r="A339" s="115" t="n">
        <f aca="false" ca="false" dt2D="false" dtr="false" t="normal">+A338+1</f>
        <v>213</v>
      </c>
      <c r="B339" s="115" t="n">
        <f aca="false" ca="false" dt2D="false" dtr="false" t="normal">+B338+1</f>
        <v>111</v>
      </c>
      <c r="C339" s="116" t="s">
        <v>66</v>
      </c>
      <c r="D339" s="115" t="s">
        <v>776</v>
      </c>
      <c r="E339" s="119" t="s">
        <v>83</v>
      </c>
      <c r="F339" s="118" t="s">
        <v>62</v>
      </c>
      <c r="G339" s="118" t="n">
        <v>9</v>
      </c>
      <c r="H339" s="118" t="n">
        <v>1</v>
      </c>
      <c r="I339" s="119" t="n">
        <v>2452.7</v>
      </c>
      <c r="J339" s="119" t="n">
        <v>2452.7</v>
      </c>
      <c r="K339" s="119" t="n">
        <v>0</v>
      </c>
      <c r="L339" s="117" t="n">
        <v>98</v>
      </c>
      <c r="M339" s="120" t="n">
        <f aca="false" ca="false" dt2D="false" dtr="false" t="normal">SUM(N339:R339)</f>
        <v>13693223.649999999</v>
      </c>
      <c r="N339" s="120" t="n"/>
      <c r="O339" s="120" t="n"/>
      <c r="P339" s="120" t="n"/>
      <c r="Q339" s="120" t="n">
        <v>1780965.37</v>
      </c>
      <c r="R339" s="120" t="n">
        <v>11912258.28</v>
      </c>
      <c r="S339" s="120" t="n"/>
      <c r="T339" s="120" t="n">
        <f aca="false" ca="false" dt2D="false" dtr="false" t="normal">$M339/($J339+$K339)</f>
        <v>5582.918273739145</v>
      </c>
      <c r="U339" s="120" t="n">
        <f aca="false" ca="false" dt2D="false" dtr="false" t="normal">$M339/($J339+$K339)</f>
        <v>5582.918273739145</v>
      </c>
      <c r="V339" s="118" t="n">
        <v>2026</v>
      </c>
      <c r="W339" s="120" t="n"/>
      <c r="X339" s="121" t="n">
        <f aca="false" ca="false" dt2D="false" dtr="false" t="normal">AA339-R339</f>
        <v>3001138.799999999</v>
      </c>
      <c r="Y339" s="127" t="n">
        <v>1283852.13</v>
      </c>
      <c r="Z339" s="127" t="n">
        <f aca="false" ca="false" dt2D="false" dtr="false" t="normal">+(J339*16.89+K339*28.62)*12</f>
        <v>497113.2359999999</v>
      </c>
      <c r="AA339" s="127" t="n">
        <f aca="false" ca="false" dt2D="false" dtr="false" t="normal">+(J339*16.89+K339*28.62)*12*30</f>
        <v>14913397.079999998</v>
      </c>
      <c r="AB339" s="124" t="n">
        <f aca="false" ca="true" dt2D="false" dtr="false" t="normal">SUBTOTAL(9, AC339:AQ339)</f>
        <v>13693223.65</v>
      </c>
      <c r="AC339" s="124" t="n">
        <v>7437261.57</v>
      </c>
      <c r="AD339" s="124" t="n"/>
      <c r="AE339" s="124" t="n">
        <v>2241587.77</v>
      </c>
      <c r="AF339" s="124" t="n"/>
      <c r="AG339" s="124" t="n"/>
      <c r="AH339" s="124" t="n"/>
      <c r="AI339" s="124" t="n">
        <v>0</v>
      </c>
      <c r="AJ339" s="124" t="n"/>
      <c r="AK339" s="124" t="n">
        <v>3286542.61</v>
      </c>
      <c r="AL339" s="124" t="n"/>
      <c r="AM339" s="124" t="n"/>
      <c r="AN339" s="124" t="n"/>
      <c r="AO339" s="124" t="n">
        <v>410796.71</v>
      </c>
      <c r="AP339" s="124" t="n">
        <v>24000</v>
      </c>
      <c r="AQ339" s="124" t="n">
        <v>293034.99</v>
      </c>
      <c r="AR339" s="128" t="n">
        <f aca="false" ca="false" dt2D="false" dtr="false" t="normal">COUNTIF(AC339:AN339, "&gt;0")</f>
        <v>3</v>
      </c>
      <c r="AS339" s="128" t="n">
        <f aca="false" ca="false" dt2D="false" dtr="false" t="normal">COUNTIF(AO339:AQ339, "&gt;0")</f>
        <v>3</v>
      </c>
      <c r="AT339" s="128" t="n">
        <f aca="false" ca="false" dt2D="false" dtr="false" t="normal">+AR339+AS339</f>
        <v>6</v>
      </c>
      <c r="AW339" s="3" t="n"/>
      <c r="AY339" s="129" t="n"/>
    </row>
    <row customHeight="true" ht="12" outlineLevel="0" r="340">
      <c r="A340" s="115" t="n">
        <f aca="false" ca="false" dt2D="false" dtr="false" t="normal">+A339+1</f>
        <v>214</v>
      </c>
      <c r="B340" s="115" t="n">
        <f aca="false" ca="false" dt2D="false" dtr="false" t="normal">+B339+1</f>
        <v>112</v>
      </c>
      <c r="C340" s="116" t="s">
        <v>66</v>
      </c>
      <c r="D340" s="115" t="s">
        <v>778</v>
      </c>
      <c r="E340" s="119" t="s">
        <v>131</v>
      </c>
      <c r="F340" s="118" t="s">
        <v>62</v>
      </c>
      <c r="G340" s="118" t="n">
        <v>9</v>
      </c>
      <c r="H340" s="118" t="n">
        <v>5</v>
      </c>
      <c r="I340" s="119" t="n">
        <v>9672.5</v>
      </c>
      <c r="J340" s="119" t="n">
        <v>9496.8</v>
      </c>
      <c r="K340" s="119" t="n">
        <v>175.700000000001</v>
      </c>
      <c r="L340" s="117" t="n">
        <v>406</v>
      </c>
      <c r="M340" s="120" t="n">
        <f aca="false" ca="false" dt2D="false" dtr="false" t="normal">SUM(N340:R340)</f>
        <v>9352207.379999999</v>
      </c>
      <c r="N340" s="120" t="n"/>
      <c r="O340" s="120" t="n"/>
      <c r="P340" s="120" t="n"/>
      <c r="Q340" s="120" t="n">
        <v>1985153.83</v>
      </c>
      <c r="R340" s="120" t="n">
        <v>7367053.55</v>
      </c>
      <c r="S340" s="120" t="n"/>
      <c r="T340" s="120" t="n">
        <f aca="false" ca="false" dt2D="false" dtr="false" t="normal">$M340/($J340+$K340)</f>
        <v>966.8862631170844</v>
      </c>
      <c r="U340" s="120" t="n">
        <f aca="false" ca="false" dt2D="false" dtr="false" t="normal">$M340/($J340+$K340)</f>
        <v>966.8862631170844</v>
      </c>
      <c r="V340" s="118" t="n">
        <v>2026</v>
      </c>
      <c r="W340" s="120" t="n"/>
      <c r="X340" s="121" t="n">
        <f aca="false" ca="false" dt2D="false" dtr="false" t="normal">AA340-R340</f>
        <v>50202635.23000001</v>
      </c>
      <c r="Y340" s="127" t="n">
        <v>0</v>
      </c>
      <c r="Z340" s="127" t="n">
        <f aca="false" ca="false" dt2D="false" dtr="false" t="normal">+(J340*16.89+K340*28.62)*12</f>
        <v>1985153.8320000004</v>
      </c>
      <c r="AA340" s="127" t="n">
        <f aca="false" ca="false" dt2D="false" dtr="false" t="normal">+(J340*16.89+K340*28.62)*12*30-'[5]Лист1'!$AQ$276</f>
        <v>57569688.78000001</v>
      </c>
      <c r="AB340" s="124" t="n">
        <f aca="false" ca="true" dt2D="false" dtr="false" t="normal">SUBTOTAL(9, AC340:AQ340)</f>
        <v>9352207.38</v>
      </c>
      <c r="AC340" s="124" t="n"/>
      <c r="AD340" s="124" t="n"/>
      <c r="AE340" s="124" t="n">
        <v>8847503.92</v>
      </c>
      <c r="AF340" s="124" t="n"/>
      <c r="AG340" s="124" t="n"/>
      <c r="AH340" s="124" t="n"/>
      <c r="AI340" s="124" t="n">
        <v>0</v>
      </c>
      <c r="AJ340" s="124" t="n"/>
      <c r="AK340" s="124" t="n"/>
      <c r="AL340" s="124" t="n"/>
      <c r="AM340" s="124" t="n"/>
      <c r="AN340" s="124" t="n"/>
      <c r="AO340" s="124" t="n">
        <v>280566.22</v>
      </c>
      <c r="AP340" s="124" t="n">
        <v>24000</v>
      </c>
      <c r="AQ340" s="124" t="n">
        <v>200137.24</v>
      </c>
      <c r="AR340" s="128" t="n">
        <f aca="false" ca="false" dt2D="false" dtr="false" t="normal">COUNTIF(AC340:AN340, "&gt;0")</f>
        <v>1</v>
      </c>
      <c r="AS340" s="128" t="n">
        <f aca="false" ca="false" dt2D="false" dtr="false" t="normal">COUNTIF(AO340:AQ340, "&gt;0")</f>
        <v>3</v>
      </c>
      <c r="AT340" s="128" t="n">
        <f aca="false" ca="false" dt2D="false" dtr="false" t="normal">+AR340+AS340</f>
        <v>4</v>
      </c>
      <c r="AW340" s="3" t="n"/>
      <c r="AY340" s="129" t="n"/>
    </row>
    <row customHeight="true" ht="12" outlineLevel="0" r="341">
      <c r="A341" s="115" t="n">
        <f aca="false" ca="false" dt2D="false" dtr="false" t="normal">+A340+1</f>
        <v>215</v>
      </c>
      <c r="B341" s="115" t="n">
        <f aca="false" ca="false" dt2D="false" dtr="false" t="normal">+B340+1</f>
        <v>113</v>
      </c>
      <c r="C341" s="116" t="s">
        <v>66</v>
      </c>
      <c r="D341" s="115" t="s">
        <v>780</v>
      </c>
      <c r="E341" s="119" t="s">
        <v>83</v>
      </c>
      <c r="F341" s="118" t="s">
        <v>62</v>
      </c>
      <c r="G341" s="118" t="n">
        <v>9</v>
      </c>
      <c r="H341" s="118" t="n">
        <v>2</v>
      </c>
      <c r="I341" s="119" t="n">
        <v>5089.5</v>
      </c>
      <c r="J341" s="119" t="n">
        <v>4917.7</v>
      </c>
      <c r="K341" s="119" t="n">
        <v>171.8</v>
      </c>
      <c r="L341" s="117" t="n">
        <v>159</v>
      </c>
      <c r="M341" s="120" t="n">
        <f aca="false" ca="false" dt2D="false" dtr="false" t="normal">SUM(N341:R341)</f>
        <v>4920967.64</v>
      </c>
      <c r="N341" s="120" t="n"/>
      <c r="O341" s="120" t="n"/>
      <c r="P341" s="120" t="n"/>
      <c r="Q341" s="120" t="n">
        <v>1055722.43</v>
      </c>
      <c r="R341" s="120" t="n">
        <v>3865245.21</v>
      </c>
      <c r="S341" s="120" t="n"/>
      <c r="T341" s="120" t="n">
        <f aca="false" ca="false" dt2D="false" dtr="false" t="normal">$M341/($J341+$K341)</f>
        <v>966.8862638766086</v>
      </c>
      <c r="U341" s="120" t="n">
        <f aca="false" ca="false" dt2D="false" dtr="false" t="normal">$M341/($J341+$K341)</f>
        <v>966.8862638766086</v>
      </c>
      <c r="V341" s="118" t="n">
        <v>2026</v>
      </c>
      <c r="W341" s="120" t="n"/>
      <c r="X341" s="121" t="n">
        <f aca="false" ca="false" dt2D="false" dtr="false" t="normal">AA341-R341</f>
        <v>22019798.259999994</v>
      </c>
      <c r="Y341" s="127" t="n">
        <v>0</v>
      </c>
      <c r="Z341" s="127" t="n">
        <f aca="false" ca="false" dt2D="false" dtr="false" t="normal">+(J341*16.89+K341*28.62)*12</f>
        <v>1055722.4279999998</v>
      </c>
      <c r="AA341" s="127" t="n">
        <f aca="false" ca="false" dt2D="false" dtr="false" t="normal">+(J341*16.89+K341*28.62)*12*30-'[5]Лист1'!$AQ$277</f>
        <v>25885043.469999995</v>
      </c>
      <c r="AB341" s="124" t="n">
        <f aca="false" ca="true" dt2D="false" dtr="false" t="normal">SUBTOTAL(9, AC341:AQ341)</f>
        <v>4920967.640000001</v>
      </c>
      <c r="AC341" s="124" t="n"/>
      <c r="AD341" s="124" t="n"/>
      <c r="AE341" s="124" t="n">
        <v>4644029.9</v>
      </c>
      <c r="AF341" s="124" t="n"/>
      <c r="AG341" s="124" t="n"/>
      <c r="AH341" s="124" t="n"/>
      <c r="AI341" s="124" t="n">
        <v>0</v>
      </c>
      <c r="AJ341" s="124" t="n"/>
      <c r="AK341" s="124" t="n"/>
      <c r="AL341" s="124" t="n"/>
      <c r="AM341" s="124" t="n"/>
      <c r="AN341" s="124" t="n"/>
      <c r="AO341" s="124" t="n">
        <v>147629.03</v>
      </c>
      <c r="AP341" s="124" t="n">
        <v>24000</v>
      </c>
      <c r="AQ341" s="124" t="n">
        <v>105308.71</v>
      </c>
      <c r="AR341" s="128" t="n">
        <f aca="false" ca="false" dt2D="false" dtr="false" t="normal">COUNTIF(AC341:AN341, "&gt;0")</f>
        <v>1</v>
      </c>
      <c r="AS341" s="128" t="n">
        <f aca="false" ca="false" dt2D="false" dtr="false" t="normal">COUNTIF(AO341:AQ341, "&gt;0")</f>
        <v>3</v>
      </c>
      <c r="AT341" s="128" t="n">
        <f aca="false" ca="false" dt2D="false" dtr="false" t="normal">+AR341+AS341</f>
        <v>4</v>
      </c>
      <c r="AW341" s="3" t="n"/>
      <c r="AY341" s="129" t="n"/>
    </row>
    <row customHeight="true" ht="12.75" outlineLevel="0" r="342">
      <c r="A342" s="115" t="n">
        <f aca="false" ca="false" dt2D="false" dtr="false" t="normal">+A341+1</f>
        <v>216</v>
      </c>
      <c r="B342" s="115" t="n">
        <f aca="false" ca="false" dt2D="false" dtr="false" t="normal">+B341+1</f>
        <v>114</v>
      </c>
      <c r="C342" s="116" t="s">
        <v>66</v>
      </c>
      <c r="D342" s="115" t="s">
        <v>782</v>
      </c>
      <c r="E342" s="119" t="s">
        <v>320</v>
      </c>
      <c r="F342" s="118" t="s">
        <v>62</v>
      </c>
      <c r="G342" s="118" t="n">
        <v>9</v>
      </c>
      <c r="H342" s="118" t="n">
        <v>1</v>
      </c>
      <c r="I342" s="119" t="n">
        <v>2810.7</v>
      </c>
      <c r="J342" s="119" t="n">
        <v>2417.5</v>
      </c>
      <c r="K342" s="119" t="n">
        <v>393.2</v>
      </c>
      <c r="L342" s="117" t="n">
        <v>71</v>
      </c>
      <c r="M342" s="120" t="n">
        <f aca="false" ca="false" dt2D="false" dtr="false" t="normal">SUM(N342:R342)</f>
        <v>4514897.75</v>
      </c>
      <c r="N342" s="120" t="n"/>
      <c r="O342" s="120" t="n"/>
      <c r="P342" s="120" t="n"/>
      <c r="Q342" s="120" t="n">
        <v>625019.51</v>
      </c>
      <c r="R342" s="120" t="n">
        <v>3889878.24</v>
      </c>
      <c r="S342" s="120" t="n"/>
      <c r="T342" s="120" t="n">
        <f aca="false" ca="false" dt2D="false" dtr="false" t="normal">$M342/($J342+$K342)</f>
        <v>1606.3250257942861</v>
      </c>
      <c r="U342" s="120" t="n">
        <f aca="false" ca="false" dt2D="false" dtr="false" t="normal">$M342/($J342+$K342)</f>
        <v>1606.3250257942861</v>
      </c>
      <c r="V342" s="118" t="n">
        <v>2026</v>
      </c>
      <c r="W342" s="120" t="n"/>
      <c r="X342" s="121" t="n">
        <f aca="false" ca="false" dt2D="false" dtr="false" t="normal">AA342-R342</f>
        <v>11866427.920000002</v>
      </c>
      <c r="Y342" s="127" t="n">
        <v>0</v>
      </c>
      <c r="Z342" s="127" t="n">
        <f aca="false" ca="false" dt2D="false" dtr="false" t="normal">+(J342*16.89+K342*28.62)*12</f>
        <v>625019.508</v>
      </c>
      <c r="AA342" s="127" t="n">
        <f aca="false" ca="false" dt2D="false" dtr="false" t="normal">+(J342*16.89+K342*28.62)*12*30-'[5]Лист1'!$AQ$278</f>
        <v>15756306.160000002</v>
      </c>
      <c r="AB342" s="124" t="n">
        <f aca="false" ca="true" dt2D="false" dtr="false" t="normal">SUBTOTAL(9, AC342:AQ342)</f>
        <v>4514897.749999999</v>
      </c>
      <c r="AC342" s="124" t="n"/>
      <c r="AD342" s="124" t="n"/>
      <c r="AE342" s="124" t="n">
        <v>2565941.18</v>
      </c>
      <c r="AF342" s="124" t="n">
        <v>1692890.83</v>
      </c>
      <c r="AG342" s="124" t="n"/>
      <c r="AH342" s="124" t="n"/>
      <c r="AI342" s="124" t="n">
        <v>0</v>
      </c>
      <c r="AJ342" s="124" t="n"/>
      <c r="AK342" s="124" t="n"/>
      <c r="AL342" s="124" t="n"/>
      <c r="AM342" s="124" t="n"/>
      <c r="AN342" s="124" t="n"/>
      <c r="AO342" s="124" t="n">
        <v>135446.93</v>
      </c>
      <c r="AP342" s="124" t="n">
        <v>24000</v>
      </c>
      <c r="AQ342" s="124" t="n">
        <v>96618.81</v>
      </c>
      <c r="AR342" s="128" t="n">
        <f aca="false" ca="false" dt2D="false" dtr="false" t="normal">COUNTIF(AC342:AN342, "&gt;0")</f>
        <v>2</v>
      </c>
      <c r="AS342" s="128" t="n">
        <f aca="false" ca="false" dt2D="false" dtr="false" t="normal">COUNTIF(AO342:AQ342, "&gt;0")</f>
        <v>3</v>
      </c>
      <c r="AT342" s="128" t="n">
        <f aca="false" ca="false" dt2D="false" dtr="false" t="normal">+AR342+AS342</f>
        <v>5</v>
      </c>
      <c r="AW342" s="3" t="n"/>
      <c r="AY342" s="129" t="n"/>
    </row>
    <row customHeight="true" ht="12.75" outlineLevel="0" r="343">
      <c r="A343" s="115" t="n">
        <f aca="false" ca="false" dt2D="false" dtr="false" t="normal">+A342+1</f>
        <v>217</v>
      </c>
      <c r="B343" s="115" t="s">
        <v>226</v>
      </c>
      <c r="C343" s="116" t="s">
        <v>66</v>
      </c>
      <c r="D343" s="115" t="s">
        <v>383</v>
      </c>
      <c r="E343" s="117" t="s">
        <v>131</v>
      </c>
      <c r="F343" s="118" t="s">
        <v>62</v>
      </c>
      <c r="G343" s="118" t="n">
        <v>9</v>
      </c>
      <c r="H343" s="118" t="n">
        <v>5</v>
      </c>
      <c r="I343" s="119" t="n">
        <v>9603</v>
      </c>
      <c r="J343" s="119" t="n">
        <v>9272.3</v>
      </c>
      <c r="K343" s="119" t="n">
        <v>330.700000000001</v>
      </c>
      <c r="L343" s="117" t="n">
        <v>376</v>
      </c>
      <c r="M343" s="120" t="n">
        <f aca="false" ca="false" dt2D="false" dtr="false" t="normal">SUM(N343:S343)</f>
        <v>18454893.37</v>
      </c>
      <c r="N343" s="120" t="n"/>
      <c r="O343" s="120" t="n"/>
      <c r="P343" s="120" t="n"/>
      <c r="Q343" s="120" t="n">
        <v>1424217.03</v>
      </c>
      <c r="R343" s="120" t="n">
        <v>17030676.34</v>
      </c>
      <c r="S343" s="120" t="n"/>
      <c r="T343" s="120" t="n">
        <f aca="false" ca="false" dt2D="false" dtr="false" t="normal">$M343/($J343+$K343)</f>
        <v>1921.784168489014</v>
      </c>
      <c r="U343" s="120" t="n">
        <f aca="false" ca="false" dt2D="false" dtr="false" t="normal">$M343/($J343+$K343)</f>
        <v>1921.784168489014</v>
      </c>
      <c r="V343" s="118" t="n">
        <v>2026</v>
      </c>
      <c r="W343" s="120" t="n"/>
      <c r="X343" s="121" t="n">
        <f aca="false" ca="false" dt2D="false" dtr="false" t="normal">AA343-R343</f>
        <v>30291956.360000003</v>
      </c>
      <c r="Y343" s="127" t="n">
        <v>0</v>
      </c>
      <c r="Z343" s="127" t="n">
        <f aca="false" ca="false" dt2D="false" dtr="false" t="normal">+(J343*16.89+K343*28.62)*12</f>
        <v>1992885.3720000002</v>
      </c>
      <c r="AA343" s="127" t="n">
        <f aca="false" ca="false" dt2D="false" dtr="false" t="normal">+(J343*16.89+K343*28.62)*12*30-'[5]Лист1'!$AQ$279</f>
        <v>47322632.7</v>
      </c>
      <c r="AB343" s="124" t="n">
        <f aca="false" ca="true" dt2D="false" dtr="false" t="normal">SUBTOTAL(9, AC343:AQ343)</f>
        <v>18454893.369999997</v>
      </c>
      <c r="AC343" s="124" t="n"/>
      <c r="AD343" s="124" t="n"/>
      <c r="AE343" s="124" t="n">
        <v>0</v>
      </c>
      <c r="AF343" s="152" t="n">
        <v>5400315.79</v>
      </c>
      <c r="AG343" s="124" t="n"/>
      <c r="AH343" s="124" t="n"/>
      <c r="AI343" s="124" t="n"/>
      <c r="AJ343" s="124" t="n"/>
      <c r="AK343" s="132" t="n">
        <v>12568150.18</v>
      </c>
      <c r="AL343" s="124" t="n"/>
      <c r="AM343" s="124" t="n"/>
      <c r="AN343" s="124" t="n"/>
      <c r="AO343" s="132" t="n">
        <v>462427.4</v>
      </c>
      <c r="AP343" s="124" t="n">
        <v>24000</v>
      </c>
      <c r="AQ343" s="124" t="n"/>
      <c r="AR343" s="128" t="n">
        <f aca="false" ca="false" dt2D="false" dtr="false" t="normal">COUNTIF(AC343:AN343, "&gt;0")</f>
        <v>2</v>
      </c>
      <c r="AS343" s="128" t="n">
        <f aca="false" ca="false" dt2D="false" dtr="false" t="normal">COUNTIF(AO343:AQ343, "&gt;0")</f>
        <v>2</v>
      </c>
      <c r="AT343" s="128" t="n">
        <f aca="false" ca="false" dt2D="false" dtr="false" t="normal">+AR343+AS343</f>
        <v>4</v>
      </c>
      <c r="AZ343" s="66" t="n"/>
    </row>
    <row customHeight="true" ht="12.75" outlineLevel="0" r="344">
      <c r="A344" s="115" t="n">
        <f aca="false" ca="false" dt2D="false" dtr="false" t="normal">+A343+1</f>
        <v>218</v>
      </c>
      <c r="B344" s="115" t="n">
        <f aca="false" ca="false" dt2D="false" dtr="false" t="normal">+B342+1</f>
        <v>115</v>
      </c>
      <c r="C344" s="116" t="s">
        <v>66</v>
      </c>
      <c r="D344" s="115" t="s">
        <v>784</v>
      </c>
      <c r="E344" s="119" t="s">
        <v>320</v>
      </c>
      <c r="F344" s="118" t="s">
        <v>62</v>
      </c>
      <c r="G344" s="118" t="n">
        <v>9</v>
      </c>
      <c r="H344" s="118" t="n">
        <v>2</v>
      </c>
      <c r="I344" s="119" t="n">
        <v>5518.3</v>
      </c>
      <c r="J344" s="119" t="n">
        <v>4717</v>
      </c>
      <c r="K344" s="119" t="n">
        <v>801.3</v>
      </c>
      <c r="L344" s="117" t="n">
        <v>154</v>
      </c>
      <c r="M344" s="120" t="n">
        <f aca="false" ca="false" dt2D="false" dtr="false" t="normal">SUM(N344:R344)</f>
        <v>33746757.29</v>
      </c>
      <c r="N344" s="120" t="n"/>
      <c r="O344" s="120" t="n"/>
      <c r="P344" s="120" t="n"/>
      <c r="Q344" s="120" t="n">
        <v>1779459.6</v>
      </c>
      <c r="R344" s="120" t="n">
        <v>31967297.69</v>
      </c>
      <c r="S344" s="120" t="n"/>
      <c r="T344" s="120" t="n">
        <f aca="false" ca="false" dt2D="false" dtr="false" t="normal">$M344/($J344+$K344)</f>
        <v>6115.42636137941</v>
      </c>
      <c r="U344" s="120" t="n">
        <f aca="false" ca="false" dt2D="false" dtr="false" t="normal">$M344/($J344+$K344)</f>
        <v>6115.42636137941</v>
      </c>
      <c r="V344" s="118" t="n">
        <v>2026</v>
      </c>
      <c r="W344" s="120" t="n"/>
      <c r="X344" s="121" t="n">
        <f aca="false" ca="false" dt2D="false" dtr="false" t="normal">AA344-R344</f>
        <v>4969903.27</v>
      </c>
      <c r="Y344" s="127" t="n">
        <v>548219.57</v>
      </c>
      <c r="Z344" s="127" t="n">
        <f aca="false" ca="false" dt2D="false" dtr="false" t="normal">+(J344*16.89+K344*28.62)*12</f>
        <v>1231240.0320000001</v>
      </c>
      <c r="AA344" s="127" t="n">
        <f aca="false" ca="false" dt2D="false" dtr="false" t="normal">+(J344*16.89+K344*28.62)*12*30</f>
        <v>36937200.96</v>
      </c>
      <c r="AB344" s="124" t="n">
        <f aca="false" ca="true" dt2D="false" dtr="false" t="normal">SUBTOTAL(9, AC344:AQ344)</f>
        <v>33746757.29</v>
      </c>
      <c r="AC344" s="124" t="n">
        <v>16745003.75</v>
      </c>
      <c r="AD344" s="124" t="n">
        <v>6846605.84</v>
      </c>
      <c r="AE344" s="124" t="n">
        <v>5055320.25</v>
      </c>
      <c r="AF344" s="124" t="n">
        <v>3341244.12</v>
      </c>
      <c r="AG344" s="124" t="n"/>
      <c r="AH344" s="124" t="n"/>
      <c r="AI344" s="124" t="n">
        <v>0</v>
      </c>
      <c r="AJ344" s="124" t="n"/>
      <c r="AK344" s="124" t="n"/>
      <c r="AL344" s="124" t="n"/>
      <c r="AM344" s="124" t="n"/>
      <c r="AN344" s="124" t="n"/>
      <c r="AO344" s="124" t="n">
        <v>1012402.72</v>
      </c>
      <c r="AP344" s="124" t="n">
        <v>24000</v>
      </c>
      <c r="AQ344" s="124" t="n">
        <v>722180.61</v>
      </c>
      <c r="AR344" s="128" t="n">
        <f aca="false" ca="false" dt2D="false" dtr="false" t="normal">COUNTIF(AC344:AN344, "&gt;0")</f>
        <v>4</v>
      </c>
      <c r="AS344" s="128" t="n">
        <f aca="false" ca="false" dt2D="false" dtr="false" t="normal">COUNTIF(AO344:AQ344, "&gt;0")</f>
        <v>3</v>
      </c>
      <c r="AT344" s="128" t="n">
        <f aca="false" ca="false" dt2D="false" dtr="false" t="normal">+AR344+AS344</f>
        <v>7</v>
      </c>
      <c r="AW344" s="3" t="n"/>
      <c r="AY344" s="129" t="n"/>
    </row>
    <row customHeight="true" ht="12.75" outlineLevel="0" r="345">
      <c r="A345" s="115" t="n">
        <f aca="false" ca="false" dt2D="false" dtr="false" t="normal">+A344+1</f>
        <v>219</v>
      </c>
      <c r="B345" s="115" t="n">
        <f aca="false" ca="false" dt2D="false" dtr="false" t="normal">+B344+1</f>
        <v>116</v>
      </c>
      <c r="C345" s="116" t="s">
        <v>66</v>
      </c>
      <c r="D345" s="115" t="s">
        <v>787</v>
      </c>
      <c r="E345" s="119" t="s">
        <v>306</v>
      </c>
      <c r="F345" s="118" t="s">
        <v>62</v>
      </c>
      <c r="G345" s="118" t="n">
        <v>9</v>
      </c>
      <c r="H345" s="118" t="n">
        <v>1</v>
      </c>
      <c r="I345" s="119" t="n">
        <v>2885</v>
      </c>
      <c r="J345" s="119" t="n">
        <v>2757.9</v>
      </c>
      <c r="K345" s="119" t="n">
        <v>127.1</v>
      </c>
      <c r="L345" s="117" t="n">
        <v>93</v>
      </c>
      <c r="M345" s="120" t="n">
        <f aca="false" ca="false" dt2D="false" dtr="false" t="normal">SUM(N345:R345)</f>
        <v>17643005.049999997</v>
      </c>
      <c r="N345" s="120" t="n"/>
      <c r="O345" s="120" t="n"/>
      <c r="P345" s="120" t="n"/>
      <c r="Q345" s="120" t="n">
        <v>602622.4</v>
      </c>
      <c r="R345" s="120" t="n">
        <v>17040382.65</v>
      </c>
      <c r="S345" s="120" t="n"/>
      <c r="T345" s="120" t="n">
        <f aca="false" ca="false" dt2D="false" dtr="false" t="normal">$M345/($J345+$K345)</f>
        <v>6115.426360485268</v>
      </c>
      <c r="U345" s="120" t="n">
        <f aca="false" ca="false" dt2D="false" dtr="false" t="normal">$M345/($J345+$K345)</f>
        <v>6115.426360485268</v>
      </c>
      <c r="V345" s="118" t="n">
        <v>2026</v>
      </c>
      <c r="W345" s="120" t="n"/>
      <c r="X345" s="121" t="n">
        <f aca="false" ca="false" dt2D="false" dtr="false" t="normal">AA345-R345</f>
        <v>1009585.0000000037</v>
      </c>
      <c r="Y345" s="127" t="n">
        <v>0</v>
      </c>
      <c r="Z345" s="127" t="n">
        <f aca="false" ca="false" dt2D="false" dtr="false" t="normal">+(J345*16.89+K345*28.62)*12</f>
        <v>602622.3960000001</v>
      </c>
      <c r="AA345" s="127" t="n">
        <f aca="false" ca="false" dt2D="false" dtr="false" t="normal">+(J345*16.89+K345*28.62)*12*30-'[5]Лист1'!$AQ$281</f>
        <v>18049967.650000002</v>
      </c>
      <c r="AB345" s="124" t="n">
        <f aca="false" ca="true" dt2D="false" dtr="false" t="normal">SUBTOTAL(9, AC345:AQ345)</f>
        <v>17643005.049999997</v>
      </c>
      <c r="AC345" s="124" t="n">
        <v>8751524.21</v>
      </c>
      <c r="AD345" s="124" t="n">
        <v>3576583.01</v>
      </c>
      <c r="AE345" s="124" t="n">
        <v>2640088.27</v>
      </c>
      <c r="AF345" s="124" t="n">
        <v>1743959.1</v>
      </c>
      <c r="AG345" s="124" t="n"/>
      <c r="AH345" s="124" t="n"/>
      <c r="AI345" s="124" t="n">
        <v>0</v>
      </c>
      <c r="AJ345" s="124" t="n"/>
      <c r="AK345" s="124" t="n"/>
      <c r="AL345" s="124" t="n"/>
      <c r="AM345" s="124" t="n"/>
      <c r="AN345" s="124" t="n"/>
      <c r="AO345" s="124" t="n">
        <v>529290.15</v>
      </c>
      <c r="AP345" s="124" t="n">
        <v>24000</v>
      </c>
      <c r="AQ345" s="124" t="n">
        <v>377560.31</v>
      </c>
      <c r="AR345" s="128" t="n">
        <f aca="false" ca="false" dt2D="false" dtr="false" t="normal">COUNTIF(AC345:AN345, "&gt;0")</f>
        <v>4</v>
      </c>
      <c r="AS345" s="128" t="n">
        <f aca="false" ca="false" dt2D="false" dtr="false" t="normal">COUNTIF(AO345:AQ345, "&gt;0")</f>
        <v>3</v>
      </c>
      <c r="AT345" s="128" t="n">
        <f aca="false" ca="false" dt2D="false" dtr="false" t="normal">+AR345+AS345</f>
        <v>7</v>
      </c>
      <c r="AW345" s="3" t="n"/>
      <c r="AY345" s="129" t="n"/>
    </row>
    <row customHeight="true" ht="12.75" outlineLevel="0" r="346">
      <c r="A346" s="115" t="n">
        <f aca="false" ca="false" dt2D="false" dtr="false" t="normal">+A345+1</f>
        <v>220</v>
      </c>
      <c r="B346" s="115" t="n">
        <f aca="false" ca="false" dt2D="false" dtr="false" t="normal">+B345+1</f>
        <v>117</v>
      </c>
      <c r="C346" s="116" t="s">
        <v>66</v>
      </c>
      <c r="D346" s="115" t="s">
        <v>788</v>
      </c>
      <c r="E346" s="117" t="n">
        <v>1990</v>
      </c>
      <c r="F346" s="118" t="s">
        <v>62</v>
      </c>
      <c r="G346" s="118" t="n">
        <v>10</v>
      </c>
      <c r="H346" s="118" t="n">
        <v>3</v>
      </c>
      <c r="I346" s="119" t="n">
        <v>10664.8</v>
      </c>
      <c r="J346" s="119" t="n">
        <v>8965.7</v>
      </c>
      <c r="K346" s="119" t="n">
        <v>241.2</v>
      </c>
      <c r="L346" s="117" t="n">
        <v>365</v>
      </c>
      <c r="M346" s="120" t="n">
        <f aca="false" ca="false" dt2D="false" dtr="false" t="normal">SUM(N346:S346)</f>
        <v>5868814.88</v>
      </c>
      <c r="N346" s="120" t="n"/>
      <c r="O346" s="120" t="n"/>
      <c r="P346" s="120" t="n"/>
      <c r="Q346" s="120" t="n">
        <v>1900005.8</v>
      </c>
      <c r="R346" s="120" t="n">
        <v>3968809.08</v>
      </c>
      <c r="S346" s="120" t="n"/>
      <c r="T346" s="120" t="n">
        <f aca="false" ca="false" dt2D="false" dtr="false" t="normal">$M346/($J346+$K346)</f>
        <v>637.4365834319912</v>
      </c>
      <c r="U346" s="120" t="n">
        <f aca="false" ca="false" dt2D="false" dtr="false" t="normal">$M346/($J346+$K346)</f>
        <v>637.4365834319912</v>
      </c>
      <c r="V346" s="118" t="n">
        <v>2026</v>
      </c>
      <c r="W346" s="120" t="n"/>
      <c r="X346" s="121" t="n">
        <f aca="false" ca="false" dt2D="false" dtr="false" t="normal">AA346-R346</f>
        <v>44392346.7</v>
      </c>
      <c r="Y346" s="127" t="n">
        <v>0</v>
      </c>
      <c r="Z346" s="127" t="n">
        <f aca="false" ca="false" dt2D="false" dtr="false" t="normal">+(J346*16.89+K346*28.62)*12</f>
        <v>1900005.804</v>
      </c>
      <c r="AA346" s="127" t="n">
        <f aca="false" ca="false" dt2D="false" dtr="false" t="normal">+(J346*16.89+K346*28.62)*12*30-'[3]Лист1'!$AQ$133</f>
        <v>48361155.78</v>
      </c>
      <c r="AB346" s="124" t="n">
        <f aca="false" ca="false" dt2D="false" dtr="false" t="normal">SUM(AC346:AQ346)</f>
        <v>5868814.88</v>
      </c>
      <c r="AC346" s="124" t="n"/>
      <c r="AD346" s="124" t="n"/>
      <c r="AE346" s="124" t="n">
        <v>5868814.88</v>
      </c>
      <c r="AF346" s="124" t="n"/>
      <c r="AG346" s="124" t="n"/>
      <c r="AH346" s="124" t="n"/>
      <c r="AI346" s="124" t="n"/>
      <c r="AJ346" s="124" t="n">
        <v>0</v>
      </c>
      <c r="AK346" s="124" t="n">
        <v>0</v>
      </c>
      <c r="AL346" s="124" t="n">
        <v>0</v>
      </c>
      <c r="AM346" s="124" t="n">
        <v>0</v>
      </c>
      <c r="AN346" s="124" t="n">
        <v>0</v>
      </c>
      <c r="AO346" s="124" t="n"/>
      <c r="AP346" s="124" t="n"/>
      <c r="AQ346" s="124" t="n"/>
      <c r="AR346" s="128" t="n">
        <f aca="false" ca="false" dt2D="false" dtr="false" t="normal">COUNTIF(AC346:AN346, "&gt;0")</f>
        <v>1</v>
      </c>
      <c r="AS346" s="128" t="n">
        <f aca="false" ca="false" dt2D="false" dtr="false" t="normal">COUNTIF(AO346:AQ346, "&gt;0")</f>
        <v>0</v>
      </c>
      <c r="AT346" s="128" t="n">
        <f aca="false" ca="false" dt2D="false" dtr="false" t="normal">+AR346+AS346</f>
        <v>1</v>
      </c>
      <c r="AZ346" s="66" t="n"/>
    </row>
    <row customHeight="true" ht="12.75" outlineLevel="0" r="347">
      <c r="A347" s="115" t="n">
        <f aca="false" ca="false" dt2D="false" dtr="false" t="normal">+A346+1</f>
        <v>221</v>
      </c>
      <c r="B347" s="115" t="n">
        <f aca="false" ca="false" dt2D="false" dtr="false" t="normal">+B346+1</f>
        <v>118</v>
      </c>
      <c r="C347" s="116" t="s">
        <v>66</v>
      </c>
      <c r="D347" s="115" t="s">
        <v>789</v>
      </c>
      <c r="E347" s="119" t="s">
        <v>389</v>
      </c>
      <c r="F347" s="118" t="s">
        <v>62</v>
      </c>
      <c r="G347" s="118" t="n">
        <v>9</v>
      </c>
      <c r="H347" s="118" t="n">
        <v>1</v>
      </c>
      <c r="I347" s="119" t="n">
        <v>2886.2</v>
      </c>
      <c r="J347" s="119" t="n">
        <v>2693.7</v>
      </c>
      <c r="K347" s="119" t="n">
        <v>192.5</v>
      </c>
      <c r="L347" s="117" t="n">
        <v>109</v>
      </c>
      <c r="M347" s="120" t="n">
        <f aca="false" ca="false" dt2D="false" dtr="false" t="normal">SUM(N347:R347)</f>
        <v>9191184.74</v>
      </c>
      <c r="N347" s="120" t="n"/>
      <c r="O347" s="120" t="n"/>
      <c r="P347" s="120" t="n"/>
      <c r="Q347" s="120" t="n">
        <v>3177657.1</v>
      </c>
      <c r="R347" s="120" t="n">
        <v>6013527.64</v>
      </c>
      <c r="S347" s="120" t="n"/>
      <c r="T347" s="120" t="n">
        <f aca="false" ca="false" dt2D="false" dtr="false" t="normal">$M347/($J347+$K347)</f>
        <v>3184.5280091469754</v>
      </c>
      <c r="U347" s="120" t="n">
        <f aca="false" ca="false" dt2D="false" dtr="false" t="normal">$M347/($J347+$K347)</f>
        <v>3184.5280091469754</v>
      </c>
      <c r="V347" s="118" t="n">
        <v>2026</v>
      </c>
      <c r="W347" s="120" t="n"/>
      <c r="X347" s="121" t="n">
        <f aca="false" ca="false" dt2D="false" dtr="false" t="normal">AA347-R347</f>
        <v>12348611.84</v>
      </c>
      <c r="Y347" s="127" t="n">
        <v>2565585.78</v>
      </c>
      <c r="Z347" s="127" t="n">
        <f aca="false" ca="false" dt2D="false" dtr="false" t="normal">+(J347*16.89+K347*28.62)*12</f>
        <v>612071.316</v>
      </c>
      <c r="AA347" s="127" t="n">
        <f aca="false" ca="false" dt2D="false" dtr="false" t="normal">+(J347*16.89+K347*28.62)*12*30</f>
        <v>18362139.48</v>
      </c>
      <c r="AB347" s="124" t="n">
        <f aca="false" ca="true" dt2D="false" dtr="false" t="normal">SUBTOTAL(9, AC347:AQ347)</f>
        <v>9191184.739999998</v>
      </c>
      <c r="AC347" s="124" t="n"/>
      <c r="AD347" s="124" t="n">
        <v>3572073.17</v>
      </c>
      <c r="AE347" s="124" t="n"/>
      <c r="AF347" s="124" t="n">
        <v>1738686.98</v>
      </c>
      <c r="AG347" s="124" t="n"/>
      <c r="AH347" s="124" t="n"/>
      <c r="AI347" s="124" t="n">
        <v>0</v>
      </c>
      <c r="AJ347" s="124" t="n">
        <v>3382764.1</v>
      </c>
      <c r="AK347" s="124" t="n"/>
      <c r="AL347" s="124" t="n"/>
      <c r="AM347" s="124" t="n"/>
      <c r="AN347" s="124" t="n"/>
      <c r="AO347" s="124" t="n">
        <v>276455.54</v>
      </c>
      <c r="AP347" s="124" t="n">
        <v>24000</v>
      </c>
      <c r="AQ347" s="124" t="n">
        <v>197204.95</v>
      </c>
      <c r="AR347" s="128" t="n">
        <f aca="false" ca="false" dt2D="false" dtr="false" t="normal">COUNTIF(AC347:AN347, "&gt;0")</f>
        <v>3</v>
      </c>
      <c r="AS347" s="128" t="n">
        <f aca="false" ca="false" dt2D="false" dtr="false" t="normal">COUNTIF(AO347:AQ347, "&gt;0")</f>
        <v>3</v>
      </c>
      <c r="AT347" s="128" t="n">
        <f aca="false" ca="false" dt2D="false" dtr="false" t="normal">+AR347+AS347</f>
        <v>6</v>
      </c>
      <c r="AW347" s="3" t="n"/>
      <c r="AY347" s="129" t="n"/>
    </row>
    <row customHeight="true" ht="12" outlineLevel="0" r="348">
      <c r="A348" s="115" t="n">
        <f aca="false" ca="false" dt2D="false" dtr="false" t="normal">+A347+1</f>
        <v>222</v>
      </c>
      <c r="B348" s="115" t="n">
        <f aca="false" ca="false" dt2D="false" dtr="false" t="normal">+B347+1</f>
        <v>119</v>
      </c>
      <c r="C348" s="116" t="s">
        <v>66</v>
      </c>
      <c r="D348" s="115" t="s">
        <v>790</v>
      </c>
      <c r="E348" s="119" t="s">
        <v>126</v>
      </c>
      <c r="F348" s="118" t="s">
        <v>62</v>
      </c>
      <c r="G348" s="118" t="n">
        <v>9</v>
      </c>
      <c r="H348" s="118" t="n">
        <v>1</v>
      </c>
      <c r="I348" s="119" t="n">
        <v>2698.4</v>
      </c>
      <c r="J348" s="119" t="n">
        <v>2551.1</v>
      </c>
      <c r="K348" s="119" t="n">
        <v>147.3</v>
      </c>
      <c r="L348" s="117" t="n">
        <v>87</v>
      </c>
      <c r="M348" s="120" t="n">
        <f aca="false" ca="false" dt2D="false" dtr="false" t="normal">SUM(N348:R348)</f>
        <v>2609045.89</v>
      </c>
      <c r="N348" s="120" t="n"/>
      <c r="O348" s="120" t="n"/>
      <c r="P348" s="120" t="n"/>
      <c r="Q348" s="120" t="n">
        <v>973449.89</v>
      </c>
      <c r="R348" s="120" t="n">
        <v>1635596</v>
      </c>
      <c r="S348" s="120" t="n"/>
      <c r="T348" s="120" t="n">
        <f aca="false" ca="false" dt2D="false" dtr="false" t="normal">$M348/($J348+$K348)</f>
        <v>966.8862622294694</v>
      </c>
      <c r="U348" s="120" t="n">
        <f aca="false" ca="false" dt2D="false" dtr="false" t="normal">$M348/($J348+$K348)</f>
        <v>966.8862622294694</v>
      </c>
      <c r="V348" s="118" t="n">
        <v>2026</v>
      </c>
      <c r="W348" s="120" t="n"/>
      <c r="X348" s="121" t="n">
        <f aca="false" ca="false" dt2D="false" dtr="false" t="normal">AA348-R348</f>
        <v>15393773.8</v>
      </c>
      <c r="Y348" s="127" t="n">
        <v>405804.23</v>
      </c>
      <c r="Z348" s="127" t="n">
        <f aca="false" ca="false" dt2D="false" dtr="false" t="normal">+(J348*16.89+K348*28.62)*12</f>
        <v>567645.66</v>
      </c>
      <c r="AA348" s="127" t="n">
        <f aca="false" ca="false" dt2D="false" dtr="false" t="normal">+(J348*16.89+K348*28.62)*12*30</f>
        <v>17029369.8</v>
      </c>
      <c r="AB348" s="124" t="n">
        <f aca="false" ca="true" dt2D="false" dtr="false" t="normal">SUBTOTAL(9, AC348:AQ348)</f>
        <v>2609045.89</v>
      </c>
      <c r="AC348" s="124" t="n"/>
      <c r="AD348" s="124" t="n"/>
      <c r="AE348" s="124" t="n">
        <v>2450940.93</v>
      </c>
      <c r="AF348" s="124" t="n"/>
      <c r="AG348" s="124" t="n"/>
      <c r="AH348" s="124" t="n"/>
      <c r="AI348" s="124" t="n">
        <v>0</v>
      </c>
      <c r="AJ348" s="124" t="n"/>
      <c r="AK348" s="124" t="n"/>
      <c r="AL348" s="124" t="n"/>
      <c r="AM348" s="124" t="n"/>
      <c r="AN348" s="124" t="n"/>
      <c r="AO348" s="124" t="n">
        <v>78271.38</v>
      </c>
      <c r="AP348" s="124" t="n">
        <v>24000</v>
      </c>
      <c r="AQ348" s="124" t="n">
        <v>55833.58</v>
      </c>
      <c r="AR348" s="128" t="n">
        <f aca="false" ca="false" dt2D="false" dtr="false" t="normal">COUNTIF(AC348:AN348, "&gt;0")</f>
        <v>1</v>
      </c>
      <c r="AS348" s="128" t="n">
        <f aca="false" ca="false" dt2D="false" dtr="false" t="normal">COUNTIF(AO348:AQ348, "&gt;0")</f>
        <v>3</v>
      </c>
      <c r="AT348" s="128" t="n">
        <f aca="false" ca="false" dt2D="false" dtr="false" t="normal">+AR348+AS348</f>
        <v>4</v>
      </c>
      <c r="AW348" s="3" t="n"/>
      <c r="AY348" s="129" t="n"/>
    </row>
    <row customHeight="true" ht="12.75" outlineLevel="0" r="349">
      <c r="A349" s="115" t="n">
        <f aca="false" ca="false" dt2D="false" dtr="false" t="normal">+A348+1</f>
        <v>223</v>
      </c>
      <c r="B349" s="115" t="n">
        <f aca="false" ca="false" dt2D="false" dtr="false" t="normal">+B348+1</f>
        <v>120</v>
      </c>
      <c r="C349" s="116" t="s">
        <v>66</v>
      </c>
      <c r="D349" s="115" t="s">
        <v>791</v>
      </c>
      <c r="E349" s="119" t="s">
        <v>126</v>
      </c>
      <c r="F349" s="118" t="s">
        <v>62</v>
      </c>
      <c r="G349" s="118" t="n">
        <v>9</v>
      </c>
      <c r="H349" s="118" t="n">
        <v>5</v>
      </c>
      <c r="I349" s="119" t="n">
        <v>11625.63</v>
      </c>
      <c r="J349" s="119" t="n">
        <v>10871.23</v>
      </c>
      <c r="K349" s="119" t="n">
        <v>754.4</v>
      </c>
      <c r="L349" s="117" t="n">
        <v>477</v>
      </c>
      <c r="M349" s="120" t="n">
        <f aca="false" ca="false" dt2D="false" dtr="false" t="normal">SUM(N349:R349)</f>
        <v>11240661.95</v>
      </c>
      <c r="N349" s="120" t="n"/>
      <c r="O349" s="120" t="n"/>
      <c r="P349" s="120" t="n"/>
      <c r="Q349" s="120" t="n">
        <v>8457340.91</v>
      </c>
      <c r="R349" s="120" t="n">
        <v>2783321.04</v>
      </c>
      <c r="S349" s="120" t="n"/>
      <c r="T349" s="120" t="n">
        <f aca="false" ca="false" dt2D="false" dtr="false" t="normal">$M349/($J349+$K349)</f>
        <v>966.8862633680927</v>
      </c>
      <c r="U349" s="120" t="n">
        <f aca="false" ca="false" dt2D="false" dtr="false" t="normal">$M349/($J349+$K349)</f>
        <v>966.8862633680927</v>
      </c>
      <c r="V349" s="118" t="n">
        <v>2026</v>
      </c>
      <c r="W349" s="120" t="n"/>
      <c r="X349" s="121" t="n">
        <f aca="false" ca="false" dt2D="false" dtr="false" t="normal">AA349-R349</f>
        <v>71090839.932</v>
      </c>
      <c r="Y349" s="127" t="n">
        <v>5994868.88</v>
      </c>
      <c r="Z349" s="127" t="n">
        <f aca="false" ca="false" dt2D="false" dtr="false" t="normal">+(J349*16.89+K349*28.62)*12</f>
        <v>2462472.0324</v>
      </c>
      <c r="AA349" s="127" t="n">
        <f aca="false" ca="false" dt2D="false" dtr="false" t="normal">+(J349*16.89+K349*28.62)*12*30</f>
        <v>73874160.972</v>
      </c>
      <c r="AB349" s="124" t="n">
        <f aca="false" ca="true" dt2D="false" dtr="false" t="normal">SUBTOTAL(9, AC349:AQ349)</f>
        <v>11240661.95</v>
      </c>
      <c r="AC349" s="124" t="n"/>
      <c r="AD349" s="124" t="n"/>
      <c r="AE349" s="124" t="n">
        <v>10638891.92</v>
      </c>
      <c r="AF349" s="124" t="n"/>
      <c r="AG349" s="124" t="n"/>
      <c r="AH349" s="124" t="n"/>
      <c r="AI349" s="124" t="n">
        <v>0</v>
      </c>
      <c r="AJ349" s="124" t="n"/>
      <c r="AK349" s="124" t="n"/>
      <c r="AL349" s="124" t="n"/>
      <c r="AM349" s="124" t="n"/>
      <c r="AN349" s="124" t="n"/>
      <c r="AO349" s="124" t="n">
        <v>337219.86</v>
      </c>
      <c r="AP349" s="124" t="n">
        <v>24000</v>
      </c>
      <c r="AQ349" s="124" t="n">
        <v>240550.17</v>
      </c>
      <c r="AR349" s="128" t="n">
        <f aca="false" ca="false" dt2D="false" dtr="false" t="normal">COUNTIF(AC349:AN349, "&gt;0")</f>
        <v>1</v>
      </c>
      <c r="AS349" s="128" t="n">
        <f aca="false" ca="false" dt2D="false" dtr="false" t="normal">COUNTIF(AO349:AQ349, "&gt;0")</f>
        <v>3</v>
      </c>
      <c r="AT349" s="128" t="n">
        <f aca="false" ca="false" dt2D="false" dtr="false" t="normal">+AR349+AS349</f>
        <v>4</v>
      </c>
      <c r="AW349" s="3" t="n"/>
      <c r="AY349" s="129" t="n"/>
    </row>
    <row customHeight="true" ht="12.75" outlineLevel="0" r="350">
      <c r="A350" s="115" t="n">
        <f aca="false" ca="false" dt2D="false" dtr="false" t="normal">+A349+1</f>
        <v>224</v>
      </c>
      <c r="B350" s="115" t="n">
        <f aca="false" ca="false" dt2D="false" dtr="false" t="normal">+B349+1</f>
        <v>121</v>
      </c>
      <c r="C350" s="116" t="s">
        <v>66</v>
      </c>
      <c r="D350" s="115" t="s">
        <v>792</v>
      </c>
      <c r="E350" s="119" t="s">
        <v>126</v>
      </c>
      <c r="F350" s="118" t="s">
        <v>62</v>
      </c>
      <c r="G350" s="118" t="n">
        <v>9</v>
      </c>
      <c r="H350" s="118" t="n">
        <v>1</v>
      </c>
      <c r="I350" s="119" t="n">
        <v>2669</v>
      </c>
      <c r="J350" s="119" t="n">
        <v>2518.7</v>
      </c>
      <c r="K350" s="119" t="n">
        <v>150.3</v>
      </c>
      <c r="L350" s="117" t="n">
        <v>112</v>
      </c>
      <c r="M350" s="120" t="n">
        <f aca="false" ca="false" dt2D="false" dtr="false" t="normal">SUM(N350:R350)</f>
        <v>13345284.9</v>
      </c>
      <c r="N350" s="120" t="n"/>
      <c r="O350" s="120" t="n"/>
      <c r="P350" s="120" t="n"/>
      <c r="Q350" s="120" t="n">
        <v>562109.15</v>
      </c>
      <c r="R350" s="120" t="n">
        <v>12783175.75</v>
      </c>
      <c r="S350" s="120" t="n"/>
      <c r="T350" s="120" t="n">
        <f aca="false" ca="false" dt2D="false" dtr="false" t="normal">$M350/($J350+$K350)</f>
        <v>5000.106744098914</v>
      </c>
      <c r="U350" s="120" t="n">
        <f aca="false" ca="false" dt2D="false" dtr="false" t="normal">$M350/($J350+$K350)</f>
        <v>5000.106744098914</v>
      </c>
      <c r="V350" s="118" t="n">
        <v>2026</v>
      </c>
      <c r="W350" s="120" t="n"/>
      <c r="X350" s="121" t="n">
        <f aca="false" ca="false" dt2D="false" dtr="false" t="normal">AA350-R350</f>
        <v>3093293.570000002</v>
      </c>
      <c r="Y350" s="127" t="n">
        <v>0</v>
      </c>
      <c r="Z350" s="127" t="n">
        <f aca="false" ca="false" dt2D="false" dtr="false" t="normal">+(J350*16.89+K350*28.62)*12</f>
        <v>562109.148</v>
      </c>
      <c r="AA350" s="127" t="n">
        <f aca="false" ca="false" dt2D="false" dtr="false" t="normal">+(J350*16.89+K350*28.62)*12*30-'[5]Лист1'!$AQ$292</f>
        <v>15876469.320000002</v>
      </c>
      <c r="AB350" s="124" t="n">
        <f aca="false" ca="true" dt2D="false" dtr="false" t="normal">SUBTOTAL(9, AC350:AQ350)</f>
        <v>13345284.9</v>
      </c>
      <c r="AC350" s="124" t="n"/>
      <c r="AD350" s="124" t="n">
        <v>3306354.96</v>
      </c>
      <c r="AE350" s="124" t="n"/>
      <c r="AF350" s="124" t="n"/>
      <c r="AG350" s="124" t="n"/>
      <c r="AH350" s="124" t="n"/>
      <c r="AI350" s="124" t="n">
        <v>0</v>
      </c>
      <c r="AJ350" s="124" t="n"/>
      <c r="AK350" s="124" t="n">
        <v>3577083.47</v>
      </c>
      <c r="AL350" s="124" t="n">
        <v>5751898.82</v>
      </c>
      <c r="AM350" s="124" t="n"/>
      <c r="AN350" s="124" t="n"/>
      <c r="AO350" s="124" t="n">
        <v>400358.55</v>
      </c>
      <c r="AP350" s="124" t="n">
        <v>24000</v>
      </c>
      <c r="AQ350" s="124" t="n">
        <v>285589.1</v>
      </c>
      <c r="AR350" s="128" t="n">
        <f aca="false" ca="false" dt2D="false" dtr="false" t="normal">COUNTIF(AC350:AN350, "&gt;0")</f>
        <v>3</v>
      </c>
      <c r="AS350" s="128" t="n">
        <f aca="false" ca="false" dt2D="false" dtr="false" t="normal">COUNTIF(AO350:AQ350, "&gt;0")</f>
        <v>3</v>
      </c>
      <c r="AT350" s="128" t="n">
        <f aca="false" ca="false" dt2D="false" dtr="false" t="normal">+AR350+AS350</f>
        <v>6</v>
      </c>
      <c r="AW350" s="3" t="n"/>
      <c r="AY350" s="129" t="n"/>
    </row>
    <row customHeight="true" ht="13.5" outlineLevel="0" r="351">
      <c r="A351" s="115" t="n">
        <f aca="false" ca="false" dt2D="false" dtr="false" t="normal">+A350+1</f>
        <v>225</v>
      </c>
      <c r="B351" s="115" t="n">
        <f aca="false" ca="false" dt2D="false" dtr="false" t="normal">+B350+1</f>
        <v>122</v>
      </c>
      <c r="C351" s="116" t="s">
        <v>66</v>
      </c>
      <c r="D351" s="115" t="s">
        <v>794</v>
      </c>
      <c r="E351" s="119" t="s">
        <v>453</v>
      </c>
      <c r="F351" s="118" t="s">
        <v>62</v>
      </c>
      <c r="G351" s="118" t="n">
        <v>9</v>
      </c>
      <c r="H351" s="118" t="n">
        <v>1</v>
      </c>
      <c r="I351" s="119" t="n">
        <v>2475.7</v>
      </c>
      <c r="J351" s="119" t="n">
        <v>2475.7</v>
      </c>
      <c r="K351" s="119" t="n">
        <v>0</v>
      </c>
      <c r="L351" s="117" t="n">
        <v>81</v>
      </c>
      <c r="M351" s="120" t="n">
        <f aca="false" ca="false" dt2D="false" dtr="false" t="normal">SUM(N351:R351)</f>
        <v>2393720.32</v>
      </c>
      <c r="N351" s="120" t="n"/>
      <c r="O351" s="120" t="n"/>
      <c r="P351" s="120" t="n"/>
      <c r="Q351" s="120" t="n">
        <v>501774.88</v>
      </c>
      <c r="R351" s="120" t="n">
        <v>1891945.44</v>
      </c>
      <c r="S351" s="120" t="n"/>
      <c r="T351" s="120" t="n">
        <f aca="false" ca="false" dt2D="false" dtr="false" t="normal">$M351/($J351+$K351)</f>
        <v>966.8862624712202</v>
      </c>
      <c r="U351" s="120" t="n">
        <f aca="false" ca="false" dt2D="false" dtr="false" t="normal">$M351/($J351+$K351)</f>
        <v>966.8862624712202</v>
      </c>
      <c r="V351" s="118" t="n">
        <v>2026</v>
      </c>
      <c r="W351" s="120" t="n"/>
      <c r="X351" s="121" t="n">
        <f aca="false" ca="false" dt2D="false" dtr="false" t="normal">AA351-R351</f>
        <v>8135511.049999999</v>
      </c>
      <c r="Y351" s="127" t="n">
        <v>0</v>
      </c>
      <c r="Z351" s="127" t="n">
        <f aca="false" ca="false" dt2D="false" dtr="false" t="normal">+(J351*16.89+K351*28.62)*12</f>
        <v>501774.87599999993</v>
      </c>
      <c r="AA351" s="127" t="n">
        <f aca="false" ca="false" dt2D="false" dtr="false" t="normal">+(J351*16.89+K351*28.62)*12*30-'[5]Лист1'!$AQ$293</f>
        <v>10027456.489999998</v>
      </c>
      <c r="AB351" s="124" t="n">
        <f aca="false" ca="true" dt2D="false" dtr="false" t="normal">SUBTOTAL(9, AC351:AQ351)</f>
        <v>2393720.32</v>
      </c>
      <c r="AC351" s="124" t="n"/>
      <c r="AD351" s="124" t="n"/>
      <c r="AE351" s="124" t="n">
        <v>2246683.1</v>
      </c>
      <c r="AF351" s="124" t="n"/>
      <c r="AG351" s="124" t="n"/>
      <c r="AH351" s="124" t="n"/>
      <c r="AI351" s="124" t="n">
        <v>0</v>
      </c>
      <c r="AJ351" s="124" t="n"/>
      <c r="AK351" s="124" t="n"/>
      <c r="AL351" s="124" t="n"/>
      <c r="AM351" s="124" t="n"/>
      <c r="AN351" s="124" t="n"/>
      <c r="AO351" s="124" t="n">
        <v>71811.61</v>
      </c>
      <c r="AP351" s="124" t="n">
        <v>24000</v>
      </c>
      <c r="AQ351" s="124" t="n">
        <v>51225.61</v>
      </c>
      <c r="AR351" s="128" t="n">
        <f aca="false" ca="false" dt2D="false" dtr="false" t="normal">COUNTIF(AC351:AN351, "&gt;0")</f>
        <v>1</v>
      </c>
      <c r="AS351" s="128" t="n">
        <f aca="false" ca="false" dt2D="false" dtr="false" t="normal">COUNTIF(AO351:AQ351, "&gt;0")</f>
        <v>3</v>
      </c>
      <c r="AT351" s="128" t="n">
        <f aca="false" ca="false" dt2D="false" dtr="false" t="normal">+AR351+AS351</f>
        <v>4</v>
      </c>
      <c r="AW351" s="3" t="n"/>
      <c r="AY351" s="129" t="n"/>
    </row>
    <row customHeight="true" ht="12.75" outlineLevel="0" r="352">
      <c r="A352" s="115" t="n">
        <f aca="false" ca="false" dt2D="false" dtr="false" t="normal">+A351+1</f>
        <v>226</v>
      </c>
      <c r="B352" s="115" t="n">
        <f aca="false" ca="false" dt2D="false" dtr="false" t="normal">+B351+1</f>
        <v>123</v>
      </c>
      <c r="C352" s="116" t="s">
        <v>66</v>
      </c>
      <c r="D352" s="115" t="s">
        <v>796</v>
      </c>
      <c r="E352" s="119" t="s">
        <v>166</v>
      </c>
      <c r="F352" s="118" t="s">
        <v>62</v>
      </c>
      <c r="G352" s="118" t="n">
        <v>9</v>
      </c>
      <c r="H352" s="118" t="n">
        <v>3</v>
      </c>
      <c r="I352" s="119" t="n">
        <v>5817.2</v>
      </c>
      <c r="J352" s="119" t="n">
        <v>5474</v>
      </c>
      <c r="K352" s="119" t="n">
        <v>343.2</v>
      </c>
      <c r="L352" s="117" t="n">
        <v>259</v>
      </c>
      <c r="M352" s="120" t="n">
        <f aca="false" ca="false" dt2D="false" dtr="false" t="normal">SUM(N352:R352)</f>
        <v>8237237.2299999995</v>
      </c>
      <c r="N352" s="120" t="n"/>
      <c r="O352" s="120" t="n"/>
      <c r="P352" s="120" t="n"/>
      <c r="Q352" s="120" t="n">
        <v>1227338.93</v>
      </c>
      <c r="R352" s="120" t="n">
        <v>7009898.3</v>
      </c>
      <c r="S352" s="120" t="n"/>
      <c r="T352" s="120" t="n">
        <f aca="false" ca="false" dt2D="false" dtr="false" t="normal">$M352/($J352+$K352)</f>
        <v>1416.014101285842</v>
      </c>
      <c r="U352" s="120" t="n">
        <f aca="false" ca="false" dt2D="false" dtr="false" t="normal">$M352/($J352+$K352)</f>
        <v>1416.014101285842</v>
      </c>
      <c r="V352" s="118" t="n">
        <v>2026</v>
      </c>
      <c r="W352" s="120" t="n"/>
      <c r="X352" s="121" t="n">
        <f aca="false" ca="false" dt2D="false" dtr="false" t="normal">AA352-R352</f>
        <v>16943888.55</v>
      </c>
      <c r="Y352" s="127" t="n">
        <v>0</v>
      </c>
      <c r="Z352" s="127" t="n">
        <f aca="false" ca="false" dt2D="false" dtr="false" t="normal">+(J352*16.89+K352*28.62)*12</f>
        <v>1227338.928</v>
      </c>
      <c r="AA352" s="127" t="n">
        <f aca="false" ca="false" dt2D="false" dtr="false" t="normal">+(J352*16.89+K352*28.62)*12*30-'[5]Лист1'!$AQ$294</f>
        <v>23953786.85</v>
      </c>
      <c r="AB352" s="124" t="n">
        <f aca="false" ca="true" dt2D="false" dtr="false" t="normal">SUBTOTAL(9, AC352:AQ352)</f>
        <v>8237237.23</v>
      </c>
      <c r="AC352" s="124" t="n"/>
      <c r="AD352" s="124" t="n"/>
      <c r="AE352" s="124" t="n"/>
      <c r="AF352" s="124" t="n"/>
      <c r="AG352" s="124" t="n"/>
      <c r="AH352" s="124" t="n"/>
      <c r="AI352" s="124" t="n">
        <v>0</v>
      </c>
      <c r="AJ352" s="124" t="n"/>
      <c r="AK352" s="124" t="n">
        <v>7789843.23</v>
      </c>
      <c r="AL352" s="124" t="n"/>
      <c r="AM352" s="124" t="n"/>
      <c r="AN352" s="124" t="n"/>
      <c r="AO352" s="124" t="n">
        <v>247117.12</v>
      </c>
      <c r="AP352" s="124" t="n">
        <v>24000</v>
      </c>
      <c r="AQ352" s="124" t="n">
        <v>176276.88</v>
      </c>
      <c r="AR352" s="128" t="n">
        <f aca="false" ca="false" dt2D="false" dtr="false" t="normal">COUNTIF(AC352:AN352, "&gt;0")</f>
        <v>1</v>
      </c>
      <c r="AS352" s="128" t="n">
        <f aca="false" ca="false" dt2D="false" dtr="false" t="normal">COUNTIF(AO352:AQ352, "&gt;0")</f>
        <v>3</v>
      </c>
      <c r="AT352" s="128" t="n">
        <f aca="false" ca="false" dt2D="false" dtr="false" t="normal">+AR352+AS352</f>
        <v>4</v>
      </c>
      <c r="AW352" s="3" t="n"/>
      <c r="AY352" s="129" t="n"/>
      <c r="BC352" s="66" t="n"/>
    </row>
    <row customHeight="true" ht="12.75" outlineLevel="0" r="353">
      <c r="A353" s="115" t="n">
        <f aca="false" ca="false" dt2D="false" dtr="false" t="normal">+A352+1</f>
        <v>227</v>
      </c>
      <c r="B353" s="115" t="n">
        <f aca="false" ca="false" dt2D="false" dtr="false" t="normal">+B352+1</f>
        <v>124</v>
      </c>
      <c r="C353" s="116" t="s">
        <v>66</v>
      </c>
      <c r="D353" s="115" t="s">
        <v>798</v>
      </c>
      <c r="E353" s="119" t="s">
        <v>166</v>
      </c>
      <c r="F353" s="118" t="s">
        <v>62</v>
      </c>
      <c r="G353" s="118" t="n">
        <v>9</v>
      </c>
      <c r="H353" s="118" t="n">
        <v>3</v>
      </c>
      <c r="I353" s="119" t="n">
        <v>5572.2</v>
      </c>
      <c r="J353" s="119" t="n">
        <v>5290.8</v>
      </c>
      <c r="K353" s="119" t="n">
        <v>281.4</v>
      </c>
      <c r="L353" s="117" t="n">
        <v>229</v>
      </c>
      <c r="M353" s="120" t="n">
        <f aca="false" ca="false" dt2D="false" dtr="false" t="normal">SUM(N353:R353)</f>
        <v>7890313.760000001</v>
      </c>
      <c r="N353" s="120" t="n"/>
      <c r="O353" s="120" t="n"/>
      <c r="P353" s="120" t="n"/>
      <c r="Q353" s="120" t="n">
        <v>1168983.36</v>
      </c>
      <c r="R353" s="120" t="n">
        <v>6721330.4</v>
      </c>
      <c r="S353" s="120" t="n"/>
      <c r="T353" s="120" t="n">
        <f aca="false" ca="false" dt2D="false" dtr="false" t="normal">$M353/($J353+$K353)</f>
        <v>1416.0140985607122</v>
      </c>
      <c r="U353" s="120" t="n">
        <f aca="false" ca="false" dt2D="false" dtr="false" t="normal">$M353/($J353+$K353)</f>
        <v>1416.0140985607122</v>
      </c>
      <c r="V353" s="118" t="n">
        <v>2026</v>
      </c>
      <c r="W353" s="120" t="n"/>
      <c r="X353" s="121" t="n">
        <f aca="false" ca="false" dt2D="false" dtr="false" t="normal">AA353-R353</f>
        <v>13378907.930000005</v>
      </c>
      <c r="Y353" s="127" t="n">
        <v>0</v>
      </c>
      <c r="Z353" s="127" t="n">
        <f aca="false" ca="false" dt2D="false" dtr="false" t="normal">+(J353*16.89+K353*28.62)*12</f>
        <v>1168983.36</v>
      </c>
      <c r="AA353" s="127" t="n">
        <f aca="false" ca="false" dt2D="false" dtr="false" t="normal">+(J353*16.89+K353*28.62)*12*30-'[5]Лист1'!$AQ$295</f>
        <v>20100238.330000006</v>
      </c>
      <c r="AB353" s="124" t="n">
        <f aca="false" ca="true" dt2D="false" dtr="false" t="normal">SUBTOTAL(9, AC353:AQ353)</f>
        <v>7890313.76</v>
      </c>
      <c r="AC353" s="124" t="n"/>
      <c r="AD353" s="124" t="n"/>
      <c r="AE353" s="124" t="n"/>
      <c r="AF353" s="124" t="n"/>
      <c r="AG353" s="124" t="n"/>
      <c r="AH353" s="124" t="n"/>
      <c r="AI353" s="124" t="n">
        <v>0</v>
      </c>
      <c r="AJ353" s="124" t="n"/>
      <c r="AK353" s="124" t="n">
        <v>7460751.64</v>
      </c>
      <c r="AL353" s="124" t="n"/>
      <c r="AM353" s="124" t="n"/>
      <c r="AN353" s="124" t="n"/>
      <c r="AO353" s="124" t="n">
        <v>236709.41</v>
      </c>
      <c r="AP353" s="124" t="n">
        <v>24000</v>
      </c>
      <c r="AQ353" s="124" t="n">
        <v>168852.71</v>
      </c>
      <c r="AR353" s="128" t="n">
        <f aca="false" ca="false" dt2D="false" dtr="false" t="normal">COUNTIF(AC353:AN353, "&gt;0")</f>
        <v>1</v>
      </c>
      <c r="AS353" s="128" t="n">
        <f aca="false" ca="false" dt2D="false" dtr="false" t="normal">COUNTIF(AO353:AQ353, "&gt;0")</f>
        <v>3</v>
      </c>
      <c r="AT353" s="128" t="n">
        <f aca="false" ca="false" dt2D="false" dtr="false" t="normal">+AR353+AS353</f>
        <v>4</v>
      </c>
      <c r="AW353" s="3" t="n"/>
      <c r="AY353" s="129" t="n"/>
    </row>
    <row customHeight="true" ht="12.75" outlineLevel="0" r="354">
      <c r="A354" s="115" t="n">
        <f aca="false" ca="false" dt2D="false" dtr="false" t="normal">+A353+1</f>
        <v>228</v>
      </c>
      <c r="B354" s="115" t="n">
        <f aca="false" ca="false" dt2D="false" dtr="false" t="normal">+B353+1</f>
        <v>125</v>
      </c>
      <c r="C354" s="116" t="s">
        <v>66</v>
      </c>
      <c r="D354" s="115" t="s">
        <v>801</v>
      </c>
      <c r="E354" s="119" t="s">
        <v>131</v>
      </c>
      <c r="F354" s="118" t="s">
        <v>62</v>
      </c>
      <c r="G354" s="118" t="n">
        <v>9</v>
      </c>
      <c r="H354" s="118" t="n">
        <v>1</v>
      </c>
      <c r="I354" s="119" t="n">
        <v>2433.8</v>
      </c>
      <c r="J354" s="119" t="n">
        <v>2221.3</v>
      </c>
      <c r="K354" s="119" t="n">
        <v>212.5</v>
      </c>
      <c r="L354" s="117" t="n">
        <v>118</v>
      </c>
      <c r="M354" s="120" t="n">
        <f aca="false" ca="false" dt2D="false" dtr="false" t="normal">SUM(N354:R354)</f>
        <v>3446295.12</v>
      </c>
      <c r="N354" s="120" t="n"/>
      <c r="O354" s="120" t="n"/>
      <c r="P354" s="120" t="n"/>
      <c r="Q354" s="120" t="n">
        <v>523194.08</v>
      </c>
      <c r="R354" s="120" t="n">
        <v>2923101.04</v>
      </c>
      <c r="S354" s="120" t="n"/>
      <c r="T354" s="120" t="n">
        <f aca="false" ca="false" dt2D="false" dtr="false" t="normal">$M354/($J354+$K354)</f>
        <v>1416.0141014052099</v>
      </c>
      <c r="U354" s="120" t="n">
        <f aca="false" ca="false" dt2D="false" dtr="false" t="normal">$M354/($J354+$K354)</f>
        <v>1416.0141014052099</v>
      </c>
      <c r="V354" s="118" t="n">
        <v>2026</v>
      </c>
      <c r="W354" s="120" t="n"/>
      <c r="X354" s="121" t="n">
        <f aca="false" ca="false" dt2D="false" dtr="false" t="normal">AA354-R354</f>
        <v>846857.3600000022</v>
      </c>
      <c r="Y354" s="127" t="n">
        <v>0</v>
      </c>
      <c r="Z354" s="127" t="n">
        <f aca="false" ca="false" dt2D="false" dtr="false" t="normal">+(J354*16.89+K354*28.62)*12</f>
        <v>523194.08400000003</v>
      </c>
      <c r="AA354" s="127" t="n">
        <f aca="false" ca="false" dt2D="false" dtr="false" t="normal">+(J354*16.89+K354*28.62)*12*30-'[5]Лист1'!$AQ$296</f>
        <v>3769958.4000000022</v>
      </c>
      <c r="AB354" s="124" t="n">
        <f aca="false" ca="true" dt2D="false" dtr="false" t="normal">SUBTOTAL(9, AC354:AQ354)</f>
        <v>3446295.12</v>
      </c>
      <c r="AC354" s="124" t="n"/>
      <c r="AD354" s="124" t="n"/>
      <c r="AE354" s="124" t="n"/>
      <c r="AF354" s="124" t="n"/>
      <c r="AG354" s="124" t="n"/>
      <c r="AH354" s="124" t="n"/>
      <c r="AI354" s="124" t="n">
        <v>0</v>
      </c>
      <c r="AJ354" s="124" t="n"/>
      <c r="AK354" s="124" t="n">
        <v>3245155.55</v>
      </c>
      <c r="AL354" s="124" t="n"/>
      <c r="AM354" s="124" t="n"/>
      <c r="AN354" s="124" t="n"/>
      <c r="AO354" s="124" t="n">
        <v>103388.85</v>
      </c>
      <c r="AP354" s="124" t="n">
        <v>24000</v>
      </c>
      <c r="AQ354" s="124" t="n">
        <v>73750.72</v>
      </c>
      <c r="AR354" s="128" t="n">
        <f aca="false" ca="false" dt2D="false" dtr="false" t="normal">COUNTIF(AC354:AN354, "&gt;0")</f>
        <v>1</v>
      </c>
      <c r="AS354" s="128" t="n">
        <f aca="false" ca="false" dt2D="false" dtr="false" t="normal">COUNTIF(AO354:AQ354, "&gt;0")</f>
        <v>3</v>
      </c>
      <c r="AT354" s="128" t="n">
        <f aca="false" ca="false" dt2D="false" dtr="false" t="normal">+AR354+AS354</f>
        <v>4</v>
      </c>
      <c r="AW354" s="3" t="n"/>
      <c r="AY354" s="129" t="n"/>
      <c r="BC354" s="66" t="n"/>
    </row>
    <row ht="15.75" outlineLevel="0" r="355">
      <c r="A355" s="115" t="n">
        <f aca="false" ca="false" dt2D="false" dtr="false" t="normal">+A354+1</f>
        <v>229</v>
      </c>
      <c r="B355" s="115" t="n">
        <f aca="false" ca="false" dt2D="false" dtr="false" t="normal">+B354+1</f>
        <v>126</v>
      </c>
      <c r="C355" s="116" t="s">
        <v>66</v>
      </c>
      <c r="D355" s="115" t="s">
        <v>803</v>
      </c>
      <c r="E355" s="117" t="s">
        <v>106</v>
      </c>
      <c r="F355" s="118" t="s">
        <v>62</v>
      </c>
      <c r="G355" s="118" t="n">
        <v>4</v>
      </c>
      <c r="H355" s="118" t="n">
        <v>3</v>
      </c>
      <c r="I355" s="119" t="n">
        <v>3927.3</v>
      </c>
      <c r="J355" s="119" t="n">
        <v>2622.7</v>
      </c>
      <c r="K355" s="119" t="n">
        <v>1304.6</v>
      </c>
      <c r="L355" s="117" t="n">
        <v>299</v>
      </c>
      <c r="M355" s="120" t="n">
        <f aca="false" ca="false" dt2D="false" dtr="false" t="normal">SUM(N355:S355)</f>
        <v>20643917.16</v>
      </c>
      <c r="N355" s="120" t="n"/>
      <c r="O355" s="120" t="n"/>
      <c r="P355" s="120" t="n"/>
      <c r="Q355" s="120" t="n">
        <v>3639523.07</v>
      </c>
      <c r="R355" s="120" t="n">
        <v>17004394.09</v>
      </c>
      <c r="S355" s="120" t="n"/>
      <c r="T355" s="120" t="n">
        <f aca="false" ca="false" dt2D="false" dtr="false" t="normal">$M355/($J355+$K355)</f>
        <v>5256.51647696891</v>
      </c>
      <c r="U355" s="120" t="n">
        <f aca="false" ca="false" dt2D="false" dtr="false" t="normal">$M355/($J355+$K355)</f>
        <v>5256.51647696891</v>
      </c>
      <c r="V355" s="118" t="n">
        <v>2026</v>
      </c>
      <c r="W355" s="120" t="n"/>
      <c r="X355" s="121" t="n">
        <f aca="false" ca="false" dt2D="false" dtr="false" t="normal">AA355-R355</f>
        <v>6929990.989999998</v>
      </c>
      <c r="Y355" s="127" t="n">
        <v>2841710.23</v>
      </c>
      <c r="Z355" s="127" t="n">
        <f aca="false" ca="false" dt2D="false" dtr="false" t="normal">+(J355*12.71+K355*25.41)*12</f>
        <v>797812.8359999999</v>
      </c>
      <c r="AA355" s="127" t="n">
        <f aca="false" ca="false" dt2D="false" dtr="false" t="normal">+(J355*12.71+K355*25.41)*12*30</f>
        <v>23934385.08</v>
      </c>
      <c r="AB355" s="124" t="n">
        <f aca="false" ca="true" dt2D="false" dtr="false" t="normal">SUBTOTAL(9, AC355:AQ355)</f>
        <v>20643917.16</v>
      </c>
      <c r="AC355" s="132" t="n">
        <v>8856515.86</v>
      </c>
      <c r="AD355" s="124" t="n"/>
      <c r="AE355" s="124" t="n">
        <v>0</v>
      </c>
      <c r="AF355" s="132" t="n">
        <v>4101658.63</v>
      </c>
      <c r="AG355" s="124" t="n"/>
      <c r="AH355" s="124" t="n"/>
      <c r="AI355" s="124" t="n"/>
      <c r="AJ355" s="124" t="n"/>
      <c r="AK355" s="124" t="n"/>
      <c r="AL355" s="132" t="n">
        <v>7341623.32</v>
      </c>
      <c r="AM355" s="124" t="n"/>
      <c r="AN355" s="124" t="n"/>
      <c r="AO355" s="124" t="n">
        <v>320119.35</v>
      </c>
      <c r="AP355" s="124" t="n">
        <v>24000</v>
      </c>
      <c r="AQ355" s="124" t="n"/>
      <c r="AR355" s="128" t="n">
        <f aca="false" ca="false" dt2D="false" dtr="false" t="normal">COUNTIF(AC355:AN355, "&gt;0")</f>
        <v>3</v>
      </c>
      <c r="AS355" s="128" t="n">
        <f aca="false" ca="false" dt2D="false" dtr="false" t="normal">COUNTIF(AO355:AQ355, "&gt;0")</f>
        <v>2</v>
      </c>
      <c r="AT355" s="128" t="n">
        <f aca="false" ca="false" dt2D="false" dtr="false" t="normal">+AR355+AS355</f>
        <v>5</v>
      </c>
      <c r="AZ355" s="66" t="n"/>
    </row>
    <row customHeight="true" ht="12.75" outlineLevel="0" r="356">
      <c r="A356" s="115" t="n">
        <f aca="false" ca="false" dt2D="false" dtr="false" t="normal">+A355+1</f>
        <v>230</v>
      </c>
      <c r="B356" s="115" t="n">
        <f aca="false" ca="false" dt2D="false" dtr="false" t="normal">+B355+1</f>
        <v>127</v>
      </c>
      <c r="C356" s="116" t="s">
        <v>66</v>
      </c>
      <c r="D356" s="115" t="s">
        <v>665</v>
      </c>
      <c r="E356" s="119" t="s">
        <v>106</v>
      </c>
      <c r="F356" s="118" t="s">
        <v>62</v>
      </c>
      <c r="G356" s="118" t="n">
        <v>4</v>
      </c>
      <c r="H356" s="118" t="n">
        <v>3</v>
      </c>
      <c r="I356" s="119" t="n">
        <v>3384.1</v>
      </c>
      <c r="J356" s="119" t="n">
        <v>2713.1</v>
      </c>
      <c r="K356" s="119" t="n">
        <v>671</v>
      </c>
      <c r="L356" s="117" t="n">
        <v>231</v>
      </c>
      <c r="M356" s="120" t="n">
        <f aca="false" ca="false" dt2D="false" dtr="false" t="normal">SUM(N356:R356)</f>
        <v>16500668.559999999</v>
      </c>
      <c r="N356" s="120" t="n"/>
      <c r="O356" s="120" t="n"/>
      <c r="P356" s="120" t="n"/>
      <c r="Q356" s="120" t="n">
        <v>2823927.03</v>
      </c>
      <c r="R356" s="120" t="n">
        <v>13676741.53</v>
      </c>
      <c r="S356" s="120" t="n"/>
      <c r="T356" s="120" t="n">
        <f aca="false" ca="false" dt2D="false" dtr="false" t="normal">$M356/($J356+$K356)</f>
        <v>4875.940001772997</v>
      </c>
      <c r="U356" s="120" t="n">
        <f aca="false" ca="false" dt2D="false" dtr="false" t="normal">$M356/($J356+$K356)</f>
        <v>4875.940001772997</v>
      </c>
      <c r="V356" s="118" t="n">
        <v>2026</v>
      </c>
      <c r="W356" s="120" t="n"/>
      <c r="X356" s="121" t="n">
        <f aca="false" ca="false" dt2D="false" dtr="false" t="normal">AA356-R356</f>
        <v>4875358.430000002</v>
      </c>
      <c r="Y356" s="127" t="n">
        <v>2205523.7</v>
      </c>
      <c r="Z356" s="127" t="n">
        <f aca="false" ca="false" dt2D="false" dtr="false" t="normal">+(J356*12.71+K356*25.41)*12</f>
        <v>618403.332</v>
      </c>
      <c r="AA356" s="127" t="n">
        <f aca="false" ca="false" dt2D="false" dtr="false" t="normal">+(J356*12.71+K356*25.41)*12*30</f>
        <v>18552099.96</v>
      </c>
      <c r="AB356" s="124" t="n">
        <f aca="false" ca="true" dt2D="false" dtr="false" t="normal">SUBTOTAL(9, AC356:AQ356)</f>
        <v>16500668.560000002</v>
      </c>
      <c r="AC356" s="124" t="n">
        <v>9074061.21</v>
      </c>
      <c r="AD356" s="124" t="n"/>
      <c r="AE356" s="124" t="n"/>
      <c r="AF356" s="124" t="n"/>
      <c r="AG356" s="124" t="n"/>
      <c r="AH356" s="124" t="n"/>
      <c r="AI356" s="124" t="n">
        <v>0</v>
      </c>
      <c r="AJ356" s="124" t="n"/>
      <c r="AK356" s="124" t="n"/>
      <c r="AL356" s="124" t="n">
        <v>6554472.98</v>
      </c>
      <c r="AM356" s="124" t="n"/>
      <c r="AN356" s="124" t="n"/>
      <c r="AO356" s="124" t="n">
        <v>495020.06</v>
      </c>
      <c r="AP356" s="124" t="n">
        <v>24000</v>
      </c>
      <c r="AQ356" s="124" t="n">
        <v>353114.31</v>
      </c>
      <c r="AR356" s="128" t="n">
        <f aca="false" ca="false" dt2D="false" dtr="false" t="normal">COUNTIF(AC356:AN356, "&gt;0")</f>
        <v>2</v>
      </c>
      <c r="AS356" s="128" t="n">
        <f aca="false" ca="false" dt2D="false" dtr="false" t="normal">COUNTIF(AO356:AQ356, "&gt;0")</f>
        <v>3</v>
      </c>
      <c r="AT356" s="128" t="n">
        <f aca="false" ca="false" dt2D="false" dtr="false" t="normal">+AR356+AS356</f>
        <v>5</v>
      </c>
      <c r="AW356" s="3" t="n"/>
      <c r="AY356" s="129" t="n"/>
    </row>
    <row customHeight="true" ht="12.75" outlineLevel="0" r="357">
      <c r="A357" s="115" t="n">
        <f aca="false" ca="false" dt2D="false" dtr="false" t="normal">+A356+1</f>
        <v>231</v>
      </c>
      <c r="B357" s="115" t="n">
        <f aca="false" ca="false" dt2D="false" dtr="false" t="normal">+B356+1</f>
        <v>128</v>
      </c>
      <c r="C357" s="116" t="s">
        <v>66</v>
      </c>
      <c r="D357" s="115" t="s">
        <v>806</v>
      </c>
      <c r="E357" s="119" t="s">
        <v>106</v>
      </c>
      <c r="F357" s="118" t="s">
        <v>62</v>
      </c>
      <c r="G357" s="118" t="n">
        <v>4</v>
      </c>
      <c r="H357" s="118" t="n">
        <v>3</v>
      </c>
      <c r="I357" s="119" t="n">
        <v>3615</v>
      </c>
      <c r="J357" s="119" t="n">
        <v>3095.2</v>
      </c>
      <c r="K357" s="119" t="n">
        <v>519.8</v>
      </c>
      <c r="L357" s="117" t="n">
        <v>271</v>
      </c>
      <c r="M357" s="120" t="n">
        <f aca="false" ca="false" dt2D="false" dtr="false" t="normal">SUM(N357:R357)</f>
        <v>17626523.1</v>
      </c>
      <c r="N357" s="120" t="n"/>
      <c r="O357" s="120" t="n"/>
      <c r="P357" s="120" t="n"/>
      <c r="Q357" s="120" t="n">
        <v>3673051.99</v>
      </c>
      <c r="R357" s="120" t="n">
        <v>13953471.11</v>
      </c>
      <c r="S357" s="120" t="n"/>
      <c r="T357" s="120" t="n">
        <f aca="false" ca="false" dt2D="false" dtr="false" t="normal">$M357/($J357+$K357)</f>
        <v>4875.9400000000005</v>
      </c>
      <c r="U357" s="120" t="n">
        <f aca="false" ca="false" dt2D="false" dtr="false" t="normal">$M357/($J357+$K357)</f>
        <v>4875.9400000000005</v>
      </c>
      <c r="V357" s="118" t="n">
        <v>2026</v>
      </c>
      <c r="W357" s="120" t="n"/>
      <c r="X357" s="121" t="n">
        <f aca="false" ca="false" dt2D="false" dtr="false" t="normal">AA357-R357</f>
        <v>4963848.490000002</v>
      </c>
      <c r="Y357" s="127" t="n">
        <v>3042474.67</v>
      </c>
      <c r="Z357" s="127" t="n">
        <f aca="false" ca="false" dt2D="false" dtr="false" t="normal">+(J357*12.71+K357*25.41)*12</f>
        <v>630577.3200000001</v>
      </c>
      <c r="AA357" s="127" t="n">
        <f aca="false" ca="false" dt2D="false" dtr="false" t="normal">+(J357*12.71+K357*25.41)*12*30</f>
        <v>18917319.6</v>
      </c>
      <c r="AB357" s="124" t="n">
        <f aca="false" ca="true" dt2D="false" dtr="false" t="normal">SUBTOTAL(9, AC357:AQ357)</f>
        <v>17626523.1</v>
      </c>
      <c r="AC357" s="124" t="n">
        <v>9694010.84</v>
      </c>
      <c r="AD357" s="124" t="n"/>
      <c r="AE357" s="124" t="n"/>
      <c r="AF357" s="124" t="n"/>
      <c r="AG357" s="124" t="n"/>
      <c r="AH357" s="124" t="n"/>
      <c r="AI357" s="124" t="n">
        <v>0</v>
      </c>
      <c r="AJ357" s="124" t="n"/>
      <c r="AK357" s="124" t="n"/>
      <c r="AL357" s="124" t="n">
        <v>7002508.98</v>
      </c>
      <c r="AM357" s="124" t="n"/>
      <c r="AN357" s="124" t="n"/>
      <c r="AO357" s="124" t="n">
        <v>528795.69</v>
      </c>
      <c r="AP357" s="124" t="n">
        <v>24000</v>
      </c>
      <c r="AQ357" s="124" t="n">
        <v>377207.59</v>
      </c>
      <c r="AR357" s="128" t="n">
        <f aca="false" ca="false" dt2D="false" dtr="false" t="normal">COUNTIF(AC357:AN357, "&gt;0")</f>
        <v>2</v>
      </c>
      <c r="AS357" s="128" t="n">
        <f aca="false" ca="false" dt2D="false" dtr="false" t="normal">COUNTIF(AO357:AQ357, "&gt;0")</f>
        <v>3</v>
      </c>
      <c r="AT357" s="128" t="n">
        <f aca="false" ca="false" dt2D="false" dtr="false" t="normal">+AR357+AS357</f>
        <v>5</v>
      </c>
      <c r="AW357" s="3" t="n"/>
      <c r="AY357" s="129" t="n"/>
    </row>
    <row customHeight="true" ht="12.75" outlineLevel="0" r="358">
      <c r="A358" s="115" t="n">
        <f aca="false" ca="false" dt2D="false" dtr="false" t="normal">+A357+1</f>
        <v>232</v>
      </c>
      <c r="B358" s="115" t="n">
        <f aca="false" ca="false" dt2D="false" dtr="false" t="normal">+B357+1</f>
        <v>129</v>
      </c>
      <c r="C358" s="116" t="s">
        <v>66</v>
      </c>
      <c r="D358" s="115" t="s">
        <v>808</v>
      </c>
      <c r="E358" s="119" t="s">
        <v>83</v>
      </c>
      <c r="F358" s="118" t="s">
        <v>62</v>
      </c>
      <c r="G358" s="118" t="n">
        <v>9</v>
      </c>
      <c r="H358" s="118" t="n">
        <v>1</v>
      </c>
      <c r="I358" s="119" t="n">
        <v>2497.3</v>
      </c>
      <c r="J358" s="119" t="n">
        <v>2204.5</v>
      </c>
      <c r="K358" s="119" t="n">
        <v>292.8</v>
      </c>
      <c r="L358" s="117" t="n">
        <v>65</v>
      </c>
      <c r="M358" s="120" t="n">
        <f aca="false" ca="false" dt2D="false" dtr="false" t="normal">SUM(N358:R358)</f>
        <v>2414605.06</v>
      </c>
      <c r="N358" s="120" t="n"/>
      <c r="O358" s="120" t="n"/>
      <c r="P358" s="120" t="n"/>
      <c r="Q358" s="120" t="n">
        <v>687490.95</v>
      </c>
      <c r="R358" s="120" t="n">
        <v>1727114.11</v>
      </c>
      <c r="S358" s="120" t="n"/>
      <c r="T358" s="120" t="n">
        <f aca="false" ca="false" dt2D="false" dtr="false" t="normal">$M358/($J358+$K358)</f>
        <v>966.886261162055</v>
      </c>
      <c r="U358" s="120" t="n">
        <f aca="false" ca="false" dt2D="false" dtr="false" t="normal">$M358/($J358+$K358)</f>
        <v>966.886261162055</v>
      </c>
      <c r="V358" s="118" t="n">
        <v>2026</v>
      </c>
      <c r="W358" s="120" t="n"/>
      <c r="X358" s="121" t="n">
        <f aca="false" ca="false" dt2D="false" dtr="false" t="normal">AA358-R358</f>
        <v>14693904.650000004</v>
      </c>
      <c r="Y358" s="127" t="n">
        <v>140123.66</v>
      </c>
      <c r="Z358" s="127" t="n">
        <f aca="false" ca="false" dt2D="false" dtr="false" t="normal">+(J358*16.89+K358*28.62)*12</f>
        <v>547367.2920000001</v>
      </c>
      <c r="AA358" s="127" t="n">
        <f aca="false" ca="false" dt2D="false" dtr="false" t="normal">+(J358*16.89+K358*28.62)*12*30</f>
        <v>16421018.760000004</v>
      </c>
      <c r="AB358" s="124" t="n">
        <f aca="false" ca="true" dt2D="false" dtr="false" t="normal">SUBTOTAL(9, AC358:AQ358)</f>
        <v>2414605.0599999996</v>
      </c>
      <c r="AC358" s="124" t="n"/>
      <c r="AD358" s="124" t="n"/>
      <c r="AE358" s="124" t="n">
        <v>2266494.36</v>
      </c>
      <c r="AF358" s="124" t="n"/>
      <c r="AG358" s="124" t="n"/>
      <c r="AH358" s="124" t="n"/>
      <c r="AI358" s="124" t="n">
        <v>0</v>
      </c>
      <c r="AJ358" s="124" t="n"/>
      <c r="AK358" s="124" t="n"/>
      <c r="AL358" s="124" t="n"/>
      <c r="AM358" s="124" t="n"/>
      <c r="AN358" s="124" t="n"/>
      <c r="AO358" s="124" t="n">
        <v>72438.15</v>
      </c>
      <c r="AP358" s="124" t="n">
        <v>24000</v>
      </c>
      <c r="AQ358" s="124" t="n">
        <v>51672.55</v>
      </c>
      <c r="AR358" s="128" t="n">
        <f aca="false" ca="false" dt2D="false" dtr="false" t="normal">COUNTIF(AC358:AN358, "&gt;0")</f>
        <v>1</v>
      </c>
      <c r="AS358" s="128" t="n">
        <f aca="false" ca="false" dt2D="false" dtr="false" t="normal">COUNTIF(AO358:AQ358, "&gt;0")</f>
        <v>3</v>
      </c>
      <c r="AT358" s="128" t="n">
        <f aca="false" ca="false" dt2D="false" dtr="false" t="normal">+AR358+AS358</f>
        <v>4</v>
      </c>
      <c r="AW358" s="3" t="n"/>
      <c r="AY358" s="129" t="n"/>
    </row>
    <row customHeight="true" ht="12.75" outlineLevel="0" r="359">
      <c r="A359" s="115" t="n">
        <f aca="false" ca="false" dt2D="false" dtr="false" t="normal">+A358+1</f>
        <v>233</v>
      </c>
      <c r="B359" s="115" t="n">
        <f aca="false" ca="false" dt2D="false" dtr="false" t="normal">+B358+1</f>
        <v>130</v>
      </c>
      <c r="C359" s="116" t="s">
        <v>66</v>
      </c>
      <c r="D359" s="115" t="s">
        <v>809</v>
      </c>
      <c r="E359" s="119" t="s">
        <v>94</v>
      </c>
      <c r="F359" s="118" t="s">
        <v>62</v>
      </c>
      <c r="G359" s="118" t="n">
        <v>10</v>
      </c>
      <c r="H359" s="118" t="n">
        <v>1</v>
      </c>
      <c r="I359" s="119" t="n">
        <v>3056.5</v>
      </c>
      <c r="J359" s="119" t="n">
        <v>3056.5</v>
      </c>
      <c r="K359" s="119" t="n">
        <v>0</v>
      </c>
      <c r="L359" s="117" t="n">
        <v>113</v>
      </c>
      <c r="M359" s="120" t="n">
        <f aca="false" ca="false" dt2D="false" dtr="false" t="normal">SUM(N359:R359)</f>
        <v>4328047.100000001</v>
      </c>
      <c r="N359" s="120" t="n"/>
      <c r="O359" s="120" t="n"/>
      <c r="P359" s="120" t="n"/>
      <c r="Q359" s="120" t="n">
        <v>619491.42</v>
      </c>
      <c r="R359" s="120" t="n">
        <v>3708555.68</v>
      </c>
      <c r="S359" s="120" t="n"/>
      <c r="T359" s="120" t="n">
        <f aca="false" ca="false" dt2D="false" dtr="false" t="normal">$M359/($J359+$K359)</f>
        <v>1416.0141010960251</v>
      </c>
      <c r="U359" s="120" t="n">
        <f aca="false" ca="false" dt2D="false" dtr="false" t="normal">$M359/($J359+$K359)</f>
        <v>1416.0141010960251</v>
      </c>
      <c r="V359" s="118" t="n">
        <v>2026</v>
      </c>
      <c r="W359" s="120" t="n"/>
      <c r="X359" s="121" t="n">
        <f aca="false" ca="false" dt2D="false" dtr="false" t="normal">AA359-R359</f>
        <v>14204297.41</v>
      </c>
      <c r="Y359" s="127" t="n">
        <v>0</v>
      </c>
      <c r="Z359" s="127" t="n">
        <f aca="false" ca="false" dt2D="false" dtr="false" t="normal">+(J359*16.89+K359*28.62)*12</f>
        <v>619491.42</v>
      </c>
      <c r="AA359" s="127" t="n">
        <f aca="false" ca="false" dt2D="false" dtr="false" t="normal">+(J359*16.89+K359*28.62)*12*30-'[5]Лист1'!$AQ$304</f>
        <v>17912853.09</v>
      </c>
      <c r="AB359" s="124" t="n">
        <f aca="false" ca="true" dt2D="false" dtr="false" t="normal">SUBTOTAL(9, AC359:AQ359)</f>
        <v>4328047.1</v>
      </c>
      <c r="AC359" s="124" t="n"/>
      <c r="AD359" s="124" t="n"/>
      <c r="AE359" s="124" t="n"/>
      <c r="AF359" s="124" t="n"/>
      <c r="AG359" s="124" t="n"/>
      <c r="AH359" s="124" t="n"/>
      <c r="AI359" s="124" t="n">
        <v>0</v>
      </c>
      <c r="AJ359" s="124" t="n"/>
      <c r="AK359" s="124" t="n">
        <v>4081585.48</v>
      </c>
      <c r="AL359" s="124" t="n"/>
      <c r="AM359" s="124" t="n"/>
      <c r="AN359" s="124" t="n"/>
      <c r="AO359" s="124" t="n">
        <v>129841.41</v>
      </c>
      <c r="AP359" s="124" t="n">
        <v>24000</v>
      </c>
      <c r="AQ359" s="124" t="n">
        <v>92620.21</v>
      </c>
      <c r="AR359" s="128" t="n">
        <f aca="false" ca="false" dt2D="false" dtr="false" t="normal">COUNTIF(AC359:AN359, "&gt;0")</f>
        <v>1</v>
      </c>
      <c r="AS359" s="128" t="n">
        <f aca="false" ca="false" dt2D="false" dtr="false" t="normal">COUNTIF(AO359:AQ359, "&gt;0")</f>
        <v>3</v>
      </c>
      <c r="AT359" s="128" t="n">
        <f aca="false" ca="false" dt2D="false" dtr="false" t="normal">+AR359+AS359</f>
        <v>4</v>
      </c>
      <c r="AW359" s="3" t="n"/>
      <c r="AY359" s="129" t="n"/>
    </row>
    <row customHeight="true" ht="12.75" outlineLevel="0" r="360">
      <c r="A360" s="115" t="n">
        <f aca="false" ca="false" dt2D="false" dtr="false" t="normal">+A359+1</f>
        <v>234</v>
      </c>
      <c r="B360" s="115" t="n">
        <f aca="false" ca="false" dt2D="false" dtr="false" t="normal">+B359+1</f>
        <v>131</v>
      </c>
      <c r="C360" s="116" t="s">
        <v>66</v>
      </c>
      <c r="D360" s="115" t="s">
        <v>812</v>
      </c>
      <c r="E360" s="119" t="s">
        <v>162</v>
      </c>
      <c r="F360" s="118" t="s">
        <v>62</v>
      </c>
      <c r="G360" s="118" t="n">
        <v>10</v>
      </c>
      <c r="H360" s="118" t="n">
        <v>1</v>
      </c>
      <c r="I360" s="119" t="n">
        <v>2810.5</v>
      </c>
      <c r="J360" s="119" t="n">
        <v>2810.5</v>
      </c>
      <c r="K360" s="119" t="n">
        <v>0</v>
      </c>
      <c r="L360" s="117" t="n">
        <v>90</v>
      </c>
      <c r="M360" s="120" t="n">
        <f aca="false" ca="false" dt2D="false" dtr="false" t="normal">SUM(N360:R360)</f>
        <v>23859725.990000002</v>
      </c>
      <c r="N360" s="120" t="n"/>
      <c r="O360" s="120" t="n">
        <v>10744652.75</v>
      </c>
      <c r="P360" s="120" t="n"/>
      <c r="Q360" s="120" t="n">
        <v>569632.14</v>
      </c>
      <c r="R360" s="120" t="n">
        <v>12545441.1</v>
      </c>
      <c r="S360" s="120" t="n"/>
      <c r="T360" s="120" t="n">
        <f aca="false" ca="false" dt2D="false" dtr="false" t="normal">$M360/($J360+$K360)</f>
        <v>8489.495104074009</v>
      </c>
      <c r="U360" s="120" t="n">
        <f aca="false" ca="false" dt2D="false" dtr="false" t="normal">$M360/($J360+$K360)</f>
        <v>8489.495104074009</v>
      </c>
      <c r="V360" s="118" t="n">
        <v>2026</v>
      </c>
      <c r="W360" s="120" t="n"/>
      <c r="X360" s="121" t="n">
        <f aca="false" ca="false" dt2D="false" dtr="false" t="normal">AA360-R360</f>
        <v>0</v>
      </c>
      <c r="Y360" s="127" t="n">
        <v>0</v>
      </c>
      <c r="Z360" s="127" t="n">
        <f aca="false" ca="false" dt2D="false" dtr="false" t="normal">+(J360*16.89+K360*28.62)*12</f>
        <v>569632.14</v>
      </c>
      <c r="AA360" s="127" t="n">
        <f aca="false" ca="false" dt2D="false" dtr="false" t="normal">+(J360*16.89+K360*28.62)*12*30-'[5]Лист1'!$AQ$306</f>
        <v>12545441.1</v>
      </c>
      <c r="AB360" s="124" t="n">
        <f aca="false" ca="true" dt2D="false" dtr="false" t="normal">SUBTOTAL(9, AC360:AQ360)</f>
        <v>23859725.990000002</v>
      </c>
      <c r="AC360" s="124" t="n"/>
      <c r="AD360" s="124" t="n"/>
      <c r="AE360" s="124" t="n">
        <v>5630231.69</v>
      </c>
      <c r="AF360" s="124" t="n">
        <v>3720777.67</v>
      </c>
      <c r="AG360" s="124" t="n"/>
      <c r="AH360" s="124" t="n"/>
      <c r="AI360" s="124" t="n">
        <v>0</v>
      </c>
      <c r="AJ360" s="124" t="n"/>
      <c r="AK360" s="124" t="n"/>
      <c r="AL360" s="124" t="n">
        <v>13258326.71</v>
      </c>
      <c r="AM360" s="124" t="n"/>
      <c r="AN360" s="124" t="n"/>
      <c r="AO360" s="124" t="n">
        <v>715791.78</v>
      </c>
      <c r="AP360" s="124" t="n">
        <v>24000</v>
      </c>
      <c r="AQ360" s="124" t="n">
        <v>510598.14</v>
      </c>
      <c r="AR360" s="128" t="n">
        <f aca="false" ca="false" dt2D="false" dtr="false" t="normal">COUNTIF(AC360:AN360, "&gt;0")</f>
        <v>3</v>
      </c>
      <c r="AS360" s="128" t="n">
        <f aca="false" ca="false" dt2D="false" dtr="false" t="normal">COUNTIF(AO360:AQ360, "&gt;0")</f>
        <v>3</v>
      </c>
      <c r="AT360" s="128" t="n">
        <f aca="false" ca="false" dt2D="false" dtr="false" t="normal">+AR360+AS360</f>
        <v>6</v>
      </c>
      <c r="AW360" s="3" t="n"/>
      <c r="AY360" s="129" t="n"/>
    </row>
    <row customHeight="true" ht="12.75" outlineLevel="0" r="361">
      <c r="A361" s="115" t="n">
        <f aca="false" ca="false" dt2D="false" dtr="false" t="normal">+A360+1</f>
        <v>235</v>
      </c>
      <c r="B361" s="115" t="n">
        <f aca="false" ca="false" dt2D="false" dtr="false" t="normal">+B360+1</f>
        <v>132</v>
      </c>
      <c r="C361" s="116" t="s">
        <v>66</v>
      </c>
      <c r="D361" s="115" t="s">
        <v>669</v>
      </c>
      <c r="E361" s="119" t="s">
        <v>83</v>
      </c>
      <c r="F361" s="118" t="s">
        <v>62</v>
      </c>
      <c r="G361" s="118" t="n">
        <v>9</v>
      </c>
      <c r="H361" s="118" t="n">
        <v>3</v>
      </c>
      <c r="I361" s="119" t="n">
        <v>12018.2</v>
      </c>
      <c r="J361" s="119" t="n">
        <v>11509.6</v>
      </c>
      <c r="K361" s="119" t="n">
        <v>508.6</v>
      </c>
      <c r="L361" s="117" t="n">
        <v>416</v>
      </c>
      <c r="M361" s="120" t="n">
        <f aca="false" ca="false" dt2D="false" dtr="false" t="normal">SUM(N361:R361)</f>
        <v>74264173.64</v>
      </c>
      <c r="N361" s="120" t="n"/>
      <c r="O361" s="120" t="n"/>
      <c r="P361" s="120" t="n"/>
      <c r="Q361" s="120" t="n">
        <v>4317429.08</v>
      </c>
      <c r="R361" s="120" t="n">
        <v>69946744.56</v>
      </c>
      <c r="S361" s="120" t="n"/>
      <c r="T361" s="120" t="n">
        <f aca="false" ca="false" dt2D="false" dtr="false" t="normal">$M361/($J361+$K361)</f>
        <v>6179.309184403654</v>
      </c>
      <c r="U361" s="120" t="n">
        <f aca="false" ca="false" dt2D="false" dtr="false" t="normal">$M361/($J361+$K361)</f>
        <v>6179.309184403654</v>
      </c>
      <c r="V361" s="118" t="n">
        <v>2026</v>
      </c>
      <c r="W361" s="120" t="n"/>
      <c r="X361" s="121" t="n">
        <f aca="false" ca="false" dt2D="false" dtr="false" t="normal">AA361-R361</f>
        <v>5276434.799999997</v>
      </c>
      <c r="Y361" s="127" t="n">
        <v>1809989.77</v>
      </c>
      <c r="Z361" s="127" t="n">
        <f aca="false" ca="false" dt2D="false" dtr="false" t="normal">+(J361*16.89+K361*28.62)*12</f>
        <v>2507439.312</v>
      </c>
      <c r="AA361" s="127" t="n">
        <f aca="false" ca="false" dt2D="false" dtr="false" t="normal">+(J361*16.89+K361*28.62)*12*30</f>
        <v>75223179.36</v>
      </c>
      <c r="AB361" s="124" t="n">
        <f aca="false" ca="true" dt2D="false" dtr="false" t="normal">SUBTOTAL(9, AC361:AQ361)</f>
        <v>74264173.64</v>
      </c>
      <c r="AC361" s="124" t="n">
        <v>38458455.21</v>
      </c>
      <c r="AD361" s="124" t="n">
        <v>15732826.43</v>
      </c>
      <c r="AE361" s="124" t="n">
        <v>11620232.49</v>
      </c>
      <c r="AF361" s="124" t="n">
        <v>7684902.95</v>
      </c>
      <c r="AG361" s="124" t="n"/>
      <c r="AH361" s="124" t="n"/>
      <c r="AI361" s="124" t="n">
        <v>0</v>
      </c>
      <c r="AJ361" s="124" t="n"/>
      <c r="AK361" s="124" t="n"/>
      <c r="AL361" s="124" t="n"/>
      <c r="AM361" s="124" t="n"/>
      <c r="AN361" s="124" t="n"/>
      <c r="AO361" s="124" t="n">
        <v>434099.16</v>
      </c>
      <c r="AP361" s="124" t="n">
        <v>24000</v>
      </c>
      <c r="AQ361" s="124" t="n">
        <v>309657.4</v>
      </c>
      <c r="AR361" s="128" t="n">
        <f aca="false" ca="false" dt2D="false" dtr="false" t="normal">COUNTIF(AC361:AN361, "&gt;0")</f>
        <v>4</v>
      </c>
      <c r="AS361" s="128" t="n">
        <f aca="false" ca="false" dt2D="false" dtr="false" t="normal">COUNTIF(AO361:AQ361, "&gt;0")</f>
        <v>3</v>
      </c>
      <c r="AT361" s="128" t="n">
        <f aca="false" ca="false" dt2D="false" dtr="false" t="normal">+AR361+AS361</f>
        <v>7</v>
      </c>
      <c r="AW361" s="3" t="n"/>
      <c r="AY361" s="129" t="n"/>
    </row>
    <row outlineLevel="0" r="362">
      <c r="A362" s="115" t="n">
        <f aca="false" ca="false" dt2D="false" dtr="false" t="normal">+A361+1</f>
        <v>236</v>
      </c>
      <c r="B362" s="115" t="n">
        <f aca="false" ca="false" dt2D="false" dtr="false" t="normal">+B361+1</f>
        <v>133</v>
      </c>
      <c r="C362" s="116" t="s">
        <v>66</v>
      </c>
      <c r="D362" s="115" t="s">
        <v>813</v>
      </c>
      <c r="E362" s="117" t="s">
        <v>100</v>
      </c>
      <c r="F362" s="118" t="s">
        <v>62</v>
      </c>
      <c r="G362" s="118" t="n">
        <v>9</v>
      </c>
      <c r="H362" s="118" t="n">
        <v>1</v>
      </c>
      <c r="I362" s="119" t="n">
        <v>3876.4</v>
      </c>
      <c r="J362" s="119" t="n">
        <v>3876.4</v>
      </c>
      <c r="K362" s="119" t="n">
        <v>0</v>
      </c>
      <c r="L362" s="117" t="n">
        <v>153</v>
      </c>
      <c r="M362" s="120" t="n">
        <f aca="false" ca="false" dt2D="false" dtr="false" t="normal">SUM(N362:S362)</f>
        <v>5084794.1</v>
      </c>
      <c r="N362" s="120" t="n"/>
      <c r="O362" s="120" t="n"/>
      <c r="P362" s="120" t="n"/>
      <c r="Q362" s="120" t="n">
        <v>785668.75</v>
      </c>
      <c r="R362" s="120" t="n">
        <v>4299125.35</v>
      </c>
      <c r="S362" s="120" t="n"/>
      <c r="T362" s="120" t="n">
        <f aca="false" ca="false" dt2D="false" dtr="false" t="normal">$M362/($J362+$K362)</f>
        <v>1311.7310133113197</v>
      </c>
      <c r="U362" s="120" t="n">
        <f aca="false" ca="false" dt2D="false" dtr="false" t="normal">$M362/($J362+$K362)</f>
        <v>1311.7310133113197</v>
      </c>
      <c r="V362" s="118" t="n">
        <v>2026</v>
      </c>
      <c r="W362" s="120" t="n"/>
      <c r="X362" s="121" t="n">
        <f aca="false" ca="false" dt2D="false" dtr="false" t="normal">AA362-R362</f>
        <v>12037031.959999999</v>
      </c>
      <c r="Y362" s="127" t="n">
        <v>0</v>
      </c>
      <c r="Z362" s="127" t="n">
        <f aca="false" ca="false" dt2D="false" dtr="false" t="normal">+(J362*16.89+K362*28.62)*12</f>
        <v>785668.752</v>
      </c>
      <c r="AA362" s="127" t="n">
        <f aca="false" ca="false" dt2D="false" dtr="false" t="normal">+(J362*16.89+K362*28.62)*12*30-'[5]Лист1'!$AQ$311</f>
        <v>16336157.309999999</v>
      </c>
      <c r="AB362" s="124" t="n">
        <f aca="false" ca="true" dt2D="false" dtr="false" t="normal">SUBTOTAL(9, AC362:AQ362)</f>
        <v>5084794.100000001</v>
      </c>
      <c r="AC362" s="151" t="n"/>
      <c r="AD362" s="124" t="n"/>
      <c r="AE362" s="124" t="n">
        <v>0</v>
      </c>
      <c r="AF362" s="124" t="n"/>
      <c r="AG362" s="124" t="n"/>
      <c r="AH362" s="124" t="n"/>
      <c r="AI362" s="124" t="n"/>
      <c r="AJ362" s="124" t="n"/>
      <c r="AK362" s="124" t="n">
        <v>4957936.16</v>
      </c>
      <c r="AL362" s="124" t="n"/>
      <c r="AM362" s="124" t="n"/>
      <c r="AN362" s="124" t="n"/>
      <c r="AO362" s="124" t="n">
        <v>102857.94</v>
      </c>
      <c r="AP362" s="124" t="n">
        <v>24000</v>
      </c>
      <c r="AQ362" s="124" t="n"/>
      <c r="AR362" s="128" t="n">
        <f aca="false" ca="false" dt2D="false" dtr="false" t="normal">COUNTIF(AC362:AN362, "&gt;0")</f>
        <v>1</v>
      </c>
      <c r="AS362" s="128" t="n">
        <f aca="false" ca="false" dt2D="false" dtr="false" t="normal">COUNTIF(AO362:AQ362, "&gt;0")</f>
        <v>2</v>
      </c>
      <c r="AT362" s="128" t="n">
        <f aca="false" ca="false" dt2D="false" dtr="false" t="normal">+AR362+AS362</f>
        <v>3</v>
      </c>
      <c r="AZ362" s="66" t="n"/>
      <c r="BA362" s="66" t="n"/>
    </row>
    <row customHeight="true" ht="12.75" outlineLevel="0" r="363">
      <c r="A363" s="115" t="n">
        <f aca="false" ca="false" dt2D="false" dtr="false" t="normal">+A362+1</f>
        <v>237</v>
      </c>
      <c r="B363" s="115" t="n">
        <f aca="false" ca="false" dt2D="false" dtr="false" t="normal">+B362+1</f>
        <v>134</v>
      </c>
      <c r="C363" s="116" t="s">
        <v>66</v>
      </c>
      <c r="D363" s="115" t="s">
        <v>815</v>
      </c>
      <c r="E363" s="119" t="s">
        <v>100</v>
      </c>
      <c r="F363" s="118" t="s">
        <v>62</v>
      </c>
      <c r="G363" s="118" t="n">
        <v>10</v>
      </c>
      <c r="H363" s="118" t="n">
        <v>3</v>
      </c>
      <c r="I363" s="119" t="n">
        <v>8554.3</v>
      </c>
      <c r="J363" s="119" t="n">
        <v>8462.2</v>
      </c>
      <c r="K363" s="119" t="n">
        <v>92.0999999999985</v>
      </c>
      <c r="L363" s="117" t="n">
        <v>293</v>
      </c>
      <c r="M363" s="120" t="n">
        <f aca="false" ca="false" dt2D="false" dtr="false" t="normal">SUM(N363:R363)</f>
        <v>17017940.66</v>
      </c>
      <c r="N363" s="120" t="n"/>
      <c r="O363" s="120" t="n"/>
      <c r="P363" s="120" t="n"/>
      <c r="Q363" s="120" t="n">
        <v>5432054.28</v>
      </c>
      <c r="R363" s="120" t="n">
        <v>11585886.38</v>
      </c>
      <c r="S363" s="120" t="n"/>
      <c r="T363" s="120" t="n">
        <f aca="false" ca="false" dt2D="false" dtr="false" t="normal">$M363/($J363+$K363)</f>
        <v>1989.4018984604236</v>
      </c>
      <c r="U363" s="120" t="n">
        <f aca="false" ca="false" dt2D="false" dtr="false" t="normal">$M363/($J363+$K363)</f>
        <v>1989.4018984604236</v>
      </c>
      <c r="V363" s="118" t="n">
        <v>2026</v>
      </c>
      <c r="W363" s="120" t="n"/>
      <c r="X363" s="121" t="n">
        <f aca="false" ca="false" dt2D="false" dtr="false" t="normal">AA363-R363</f>
        <v>40816599.219999984</v>
      </c>
      <c r="Y363" s="127" t="n">
        <v>3685304.76</v>
      </c>
      <c r="Z363" s="127" t="n">
        <f aca="false" ca="false" dt2D="false" dtr="false" t="normal">+(J363*16.89+K363*28.62)*12</f>
        <v>1746749.5199999996</v>
      </c>
      <c r="AA363" s="127" t="n">
        <f aca="false" ca="false" dt2D="false" dtr="false" t="normal">+(J363*16.89+K363*28.62)*12*30</f>
        <v>52402485.59999999</v>
      </c>
      <c r="AB363" s="124" t="n">
        <f aca="false" ca="true" dt2D="false" dtr="false" t="normal">SUBTOTAL(9, AC363:AQ363)</f>
        <v>17017940.66</v>
      </c>
      <c r="AC363" s="124" t="n"/>
      <c r="AD363" s="124" t="n"/>
      <c r="AE363" s="124" t="n"/>
      <c r="AF363" s="124" t="n"/>
      <c r="AG363" s="124" t="n"/>
      <c r="AH363" s="124" t="n"/>
      <c r="AI363" s="124" t="n">
        <v>0</v>
      </c>
      <c r="AJ363" s="124" t="n"/>
      <c r="AK363" s="124" t="n">
        <v>16119218.51</v>
      </c>
      <c r="AL363" s="124" t="n"/>
      <c r="AM363" s="124" t="n"/>
      <c r="AN363" s="124" t="n"/>
      <c r="AO363" s="124" t="n">
        <v>510538.22</v>
      </c>
      <c r="AP363" s="124" t="n">
        <v>24000</v>
      </c>
      <c r="AQ363" s="124" t="n">
        <v>364183.93</v>
      </c>
      <c r="AR363" s="128" t="n">
        <f aca="false" ca="false" dt2D="false" dtr="false" t="normal">COUNTIF(AC363:AN363, "&gt;0")</f>
        <v>1</v>
      </c>
      <c r="AS363" s="128" t="n">
        <f aca="false" ca="false" dt2D="false" dtr="false" t="normal">COUNTIF(AO363:AQ363, "&gt;0")</f>
        <v>3</v>
      </c>
      <c r="AT363" s="128" t="n">
        <f aca="false" ca="false" dt2D="false" dtr="false" t="normal">+AR363+AS363</f>
        <v>4</v>
      </c>
      <c r="AW363" s="3" t="n"/>
      <c r="AY363" s="129" t="n"/>
    </row>
    <row customHeight="true" ht="12.75" outlineLevel="0" r="364">
      <c r="A364" s="115" t="n">
        <f aca="false" ca="false" dt2D="false" dtr="false" t="normal">+A363+1</f>
        <v>238</v>
      </c>
      <c r="B364" s="115" t="n">
        <f aca="false" ca="false" dt2D="false" dtr="false" t="normal">+B363+1</f>
        <v>135</v>
      </c>
      <c r="C364" s="116" t="s">
        <v>66</v>
      </c>
      <c r="D364" s="115" t="s">
        <v>817</v>
      </c>
      <c r="E364" s="119" t="s">
        <v>100</v>
      </c>
      <c r="F364" s="118" t="s">
        <v>62</v>
      </c>
      <c r="G364" s="118" t="n">
        <v>10</v>
      </c>
      <c r="H364" s="118" t="n">
        <v>2</v>
      </c>
      <c r="I364" s="119" t="n">
        <v>6147.3</v>
      </c>
      <c r="J364" s="119" t="n">
        <v>6097</v>
      </c>
      <c r="K364" s="119" t="n">
        <v>50.3000000000002</v>
      </c>
      <c r="L364" s="117" t="n">
        <v>217</v>
      </c>
      <c r="M364" s="120" t="n">
        <f aca="false" ca="false" dt2D="false" dtr="false" t="normal">SUM(N364:R364)</f>
        <v>12113009.41</v>
      </c>
      <c r="N364" s="120" t="n"/>
      <c r="O364" s="120" t="n"/>
      <c r="P364" s="120" t="n"/>
      <c r="Q364" s="120" t="n">
        <v>1253014.99</v>
      </c>
      <c r="R364" s="120" t="n">
        <v>10859994.42</v>
      </c>
      <c r="S364" s="120" t="n"/>
      <c r="T364" s="120" t="n">
        <f aca="false" ca="false" dt2D="false" dtr="false" t="normal">$M364/($J364+$K364)</f>
        <v>1970.4601060628243</v>
      </c>
      <c r="U364" s="120" t="n">
        <f aca="false" ca="false" dt2D="false" dtr="false" t="normal">$M364/($J364+$K364)</f>
        <v>1970.4601060628243</v>
      </c>
      <c r="V364" s="118" t="n">
        <v>2026</v>
      </c>
      <c r="W364" s="120" t="n"/>
      <c r="X364" s="121" t="n">
        <f aca="false" ca="false" dt2D="false" dtr="false" t="normal">AA364-R364</f>
        <v>26279401.790000007</v>
      </c>
      <c r="Y364" s="127" t="n">
        <v>0</v>
      </c>
      <c r="Z364" s="127" t="n">
        <f aca="false" ca="false" dt2D="false" dtr="false" t="normal">+(J364*16.89+K364*28.62)*12</f>
        <v>1253014.992</v>
      </c>
      <c r="AA364" s="127" t="n">
        <f aca="false" ca="false" dt2D="false" dtr="false" t="normal">+(J364*16.89+K364*28.62)*12*30-'[5]Лист1'!$AQ$314</f>
        <v>37139396.21000001</v>
      </c>
      <c r="AB364" s="124" t="n">
        <f aca="false" ca="true" dt2D="false" dtr="false" t="normal">SUBTOTAL(9, AC364:AQ364)</f>
        <v>12113009.41</v>
      </c>
      <c r="AC364" s="124" t="n"/>
      <c r="AD364" s="124" t="n"/>
      <c r="AE364" s="124" t="n"/>
      <c r="AF364" s="124" t="n"/>
      <c r="AG364" s="124" t="n"/>
      <c r="AH364" s="124" t="n"/>
      <c r="AI364" s="124" t="n">
        <v>0</v>
      </c>
      <c r="AJ364" s="124" t="n"/>
      <c r="AK364" s="124" t="n">
        <v>11466400.73</v>
      </c>
      <c r="AL364" s="124" t="n"/>
      <c r="AM364" s="124" t="n"/>
      <c r="AN364" s="124" t="n"/>
      <c r="AO364" s="124" t="n">
        <v>363390.28</v>
      </c>
      <c r="AP364" s="124" t="n">
        <v>24000</v>
      </c>
      <c r="AQ364" s="124" t="n">
        <v>259218.4</v>
      </c>
      <c r="AR364" s="128" t="n">
        <f aca="false" ca="false" dt2D="false" dtr="false" t="normal">COUNTIF(AC364:AN364, "&gt;0")</f>
        <v>1</v>
      </c>
      <c r="AS364" s="128" t="n">
        <f aca="false" ca="false" dt2D="false" dtr="false" t="normal">COUNTIF(AO364:AQ364, "&gt;0")</f>
        <v>3</v>
      </c>
      <c r="AT364" s="128" t="n">
        <f aca="false" ca="false" dt2D="false" dtr="false" t="normal">+AR364+AS364</f>
        <v>4</v>
      </c>
      <c r="AW364" s="3" t="n"/>
      <c r="AY364" s="129" t="n"/>
    </row>
    <row customHeight="true" ht="12.75" outlineLevel="0" r="365">
      <c r="A365" s="115" t="n">
        <f aca="false" ca="false" dt2D="false" dtr="false" t="normal">+A364+1</f>
        <v>239</v>
      </c>
      <c r="B365" s="115" t="s">
        <v>226</v>
      </c>
      <c r="C365" s="116" t="s">
        <v>66</v>
      </c>
      <c r="D365" s="115" t="s">
        <v>414</v>
      </c>
      <c r="E365" s="117" t="s">
        <v>83</v>
      </c>
      <c r="F365" s="118" t="s">
        <v>62</v>
      </c>
      <c r="G365" s="118" t="n">
        <v>5</v>
      </c>
      <c r="H365" s="118" t="n">
        <v>6</v>
      </c>
      <c r="I365" s="119" t="n">
        <v>4518.9</v>
      </c>
      <c r="J365" s="119" t="n">
        <v>4518.9</v>
      </c>
      <c r="K365" s="119" t="n">
        <v>0</v>
      </c>
      <c r="L365" s="117" t="n">
        <v>189</v>
      </c>
      <c r="M365" s="120" t="n">
        <f aca="false" ca="false" dt2D="false" dtr="false" t="normal">SUM(N365:S365)</f>
        <v>5952910.87</v>
      </c>
      <c r="N365" s="120" t="n"/>
      <c r="O365" s="120" t="n"/>
      <c r="P365" s="120" t="n"/>
      <c r="Q365" s="120" t="n">
        <v>547662.38</v>
      </c>
      <c r="R365" s="120" t="n">
        <v>5405248.49</v>
      </c>
      <c r="S365" s="120" t="n"/>
      <c r="T365" s="120" t="n">
        <f aca="false" ca="false" dt2D="false" dtr="false" t="normal">$M365/($J365+$K365)</f>
        <v>1317.33626988869</v>
      </c>
      <c r="U365" s="120" t="n">
        <f aca="false" ca="false" dt2D="false" dtr="false" t="normal">$M365/($J365+$K365)</f>
        <v>1317.33626988869</v>
      </c>
      <c r="V365" s="118" t="n">
        <v>2026</v>
      </c>
      <c r="W365" s="120" t="n"/>
      <c r="X365" s="121" t="n">
        <f aca="false" ca="false" dt2D="false" dtr="false" t="normal">AA365-R365</f>
        <v>13796062.339999998</v>
      </c>
      <c r="Y365" s="127" t="n">
        <v>0</v>
      </c>
      <c r="Z365" s="127" t="n">
        <f aca="false" ca="false" dt2D="false" dtr="false" t="normal">+(J365*12.71+K365*25.41)*12</f>
        <v>689222.628</v>
      </c>
      <c r="AA365" s="127" t="n">
        <f aca="false" ca="false" dt2D="false" dtr="false" t="normal">+(J365*12.71+K365*25.41)*12*30-'[5]Лист1'!$AQ$321</f>
        <v>19201310.83</v>
      </c>
      <c r="AB365" s="124" t="n">
        <f aca="false" ca="false" dt2D="false" dtr="false" t="normal">SUM(AC365:AQ365)</f>
        <v>5952910.87</v>
      </c>
      <c r="AC365" s="124" t="n"/>
      <c r="AD365" s="124" t="n"/>
      <c r="AE365" s="132" t="n">
        <v>5856805.74</v>
      </c>
      <c r="AF365" s="124" t="n"/>
      <c r="AG365" s="124" t="n"/>
      <c r="AH365" s="124" t="n"/>
      <c r="AI365" s="124" t="n"/>
      <c r="AJ365" s="124" t="n"/>
      <c r="AK365" s="124" t="n"/>
      <c r="AL365" s="124" t="n"/>
      <c r="AM365" s="124" t="n"/>
      <c r="AN365" s="124" t="n"/>
      <c r="AO365" s="124" t="n">
        <v>72105.13</v>
      </c>
      <c r="AP365" s="124" t="n">
        <v>24000</v>
      </c>
      <c r="AQ365" s="124" t="n"/>
      <c r="AR365" s="128" t="n">
        <f aca="false" ca="false" dt2D="false" dtr="false" t="normal">COUNTIF(AC365:AN365, "&gt;0")</f>
        <v>1</v>
      </c>
      <c r="AS365" s="128" t="n">
        <f aca="false" ca="false" dt2D="false" dtr="false" t="normal">COUNTIF(AO365:AQ365, "&gt;0")</f>
        <v>2</v>
      </c>
      <c r="AT365" s="128" t="n">
        <f aca="false" ca="false" dt2D="false" dtr="false" t="normal">+AR365+AS365</f>
        <v>3</v>
      </c>
      <c r="AZ365" s="66" t="n"/>
    </row>
    <row customHeight="true" ht="12.75" outlineLevel="0" r="366">
      <c r="A366" s="115" t="n">
        <f aca="false" ca="false" dt2D="false" dtr="false" t="normal">+A365+1</f>
        <v>240</v>
      </c>
      <c r="B366" s="115" t="n">
        <f aca="false" ca="false" dt2D="false" dtr="false" t="normal">+B364+1</f>
        <v>136</v>
      </c>
      <c r="C366" s="116" t="s">
        <v>66</v>
      </c>
      <c r="D366" s="115" t="s">
        <v>820</v>
      </c>
      <c r="E366" s="119" t="s">
        <v>162</v>
      </c>
      <c r="F366" s="118" t="s">
        <v>62</v>
      </c>
      <c r="G366" s="118" t="n">
        <v>10</v>
      </c>
      <c r="H366" s="118" t="n">
        <v>1</v>
      </c>
      <c r="I366" s="119" t="n">
        <v>2780.2</v>
      </c>
      <c r="J366" s="119" t="n">
        <v>2444.1</v>
      </c>
      <c r="K366" s="119" t="n">
        <v>336.1</v>
      </c>
      <c r="L366" s="117" t="n">
        <v>81</v>
      </c>
      <c r="M366" s="120" t="n">
        <f aca="false" ca="false" dt2D="false" dtr="false" t="normal">SUM(N366:R366)</f>
        <v>9013117.809999999</v>
      </c>
      <c r="N366" s="120" t="n"/>
      <c r="O366" s="120" t="n"/>
      <c r="P366" s="120" t="n"/>
      <c r="Q366" s="120" t="n">
        <v>610800.37</v>
      </c>
      <c r="R366" s="120" t="n">
        <v>8402317.44</v>
      </c>
      <c r="S366" s="120" t="n"/>
      <c r="T366" s="120" t="n">
        <f aca="false" ca="false" dt2D="false" dtr="false" t="normal">$M366/($J366+$K366)</f>
        <v>3241.8954787425364</v>
      </c>
      <c r="U366" s="120" t="n">
        <f aca="false" ca="false" dt2D="false" dtr="false" t="normal">$M366/($J366+$K366)</f>
        <v>3241.8954787425364</v>
      </c>
      <c r="V366" s="118" t="n">
        <v>2026</v>
      </c>
      <c r="W366" s="120" t="n"/>
      <c r="X366" s="121" t="n">
        <f aca="false" ca="false" dt2D="false" dtr="false" t="normal">AA366-R366</f>
        <v>7683860.550000001</v>
      </c>
      <c r="Y366" s="127" t="n">
        <v>0</v>
      </c>
      <c r="Z366" s="127" t="n">
        <f aca="false" ca="false" dt2D="false" dtr="false" t="normal">+(J366*16.89+K366*28.62)*12</f>
        <v>610800.372</v>
      </c>
      <c r="AA366" s="127" t="n">
        <f aca="false" ca="false" dt2D="false" dtr="false" t="normal">+(J366*16.89+K366*28.62)*12*30-'[5]Лист1'!$AQ$323</f>
        <v>16086177.99</v>
      </c>
      <c r="AB366" s="124" t="n">
        <f aca="false" ca="true" dt2D="false" dtr="false" t="normal">SUBTOTAL(9, AC366:AQ366)</f>
        <v>9013117.81</v>
      </c>
      <c r="AC366" s="124" t="n"/>
      <c r="AD366" s="124" t="n"/>
      <c r="AE366" s="124" t="n">
        <v>2537966.94</v>
      </c>
      <c r="AF366" s="124" t="n"/>
      <c r="AG366" s="124" t="n"/>
      <c r="AH366" s="124" t="n"/>
      <c r="AI366" s="124" t="n">
        <v>0</v>
      </c>
      <c r="AJ366" s="124" t="n"/>
      <c r="AK366" s="124" t="n"/>
      <c r="AL366" s="124" t="n">
        <v>5987876.62</v>
      </c>
      <c r="AM366" s="124" t="n"/>
      <c r="AN366" s="124" t="n"/>
      <c r="AO366" s="124" t="n">
        <v>270393.53</v>
      </c>
      <c r="AP366" s="124" t="n">
        <v>24000</v>
      </c>
      <c r="AQ366" s="124" t="n">
        <v>192880.72</v>
      </c>
      <c r="AR366" s="128" t="n">
        <f aca="false" ca="false" dt2D="false" dtr="false" t="normal">COUNTIF(AC366:AN366, "&gt;0")</f>
        <v>2</v>
      </c>
      <c r="AS366" s="128" t="n">
        <f aca="false" ca="false" dt2D="false" dtr="false" t="normal">COUNTIF(AO366:AQ366, "&gt;0")</f>
        <v>3</v>
      </c>
      <c r="AT366" s="128" t="n">
        <f aca="false" ca="false" dt2D="false" dtr="false" t="normal">+AR366+AS366</f>
        <v>5</v>
      </c>
      <c r="AW366" s="3" t="n"/>
      <c r="AY366" s="129" t="n"/>
    </row>
    <row customHeight="true" ht="12.75" outlineLevel="0" r="367">
      <c r="A367" s="115" t="n">
        <f aca="false" ca="false" dt2D="false" dtr="false" t="normal">+A366+1</f>
        <v>241</v>
      </c>
      <c r="B367" s="115" t="s">
        <v>226</v>
      </c>
      <c r="C367" s="116" t="s">
        <v>66</v>
      </c>
      <c r="D367" s="115" t="s">
        <v>417</v>
      </c>
      <c r="E367" s="117" t="s">
        <v>100</v>
      </c>
      <c r="F367" s="118" t="s">
        <v>62</v>
      </c>
      <c r="G367" s="118" t="n">
        <v>5</v>
      </c>
      <c r="H367" s="118" t="n">
        <v>8</v>
      </c>
      <c r="I367" s="119" t="n">
        <v>6603.4</v>
      </c>
      <c r="J367" s="119" t="n">
        <v>6603.4</v>
      </c>
      <c r="K367" s="119" t="n">
        <v>0</v>
      </c>
      <c r="L367" s="117" t="n">
        <v>290</v>
      </c>
      <c r="M367" s="120" t="n">
        <f aca="false" ca="false" dt2D="false" dtr="false" t="normal">SUM(N367:S367)</f>
        <v>8605979.19</v>
      </c>
      <c r="N367" s="120" t="n"/>
      <c r="O367" s="120" t="n"/>
      <c r="P367" s="120" t="n"/>
      <c r="Q367" s="120" t="n">
        <v>68840.29</v>
      </c>
      <c r="R367" s="120" t="n">
        <v>8537138.9</v>
      </c>
      <c r="S367" s="120" t="n"/>
      <c r="T367" s="120" t="n">
        <f aca="false" ca="false" dt2D="false" dtr="false" t="normal">$M367/($J367+$K367)</f>
        <v>1303.264862040767</v>
      </c>
      <c r="U367" s="120" t="n">
        <f aca="false" ca="false" dt2D="false" dtr="false" t="normal">$M367/($J367+$K367)</f>
        <v>1303.264862040767</v>
      </c>
      <c r="V367" s="118" t="n">
        <v>2026</v>
      </c>
      <c r="W367" s="120" t="n"/>
      <c r="X367" s="121" t="n">
        <f aca="false" ca="false" dt2D="false" dtr="false" t="normal">AA367-R367</f>
        <v>12625546.31</v>
      </c>
      <c r="Y367" s="127" t="n">
        <v>0</v>
      </c>
      <c r="Z367" s="127" t="n">
        <f aca="false" ca="false" dt2D="false" dtr="false" t="normal">+(J367*12.71+K367*25.41)*12</f>
        <v>1007150.5680000001</v>
      </c>
      <c r="AA367" s="127" t="n">
        <f aca="false" ca="false" dt2D="false" dtr="false" t="normal">+(J367*12.71+K367*25.41)*12*30-'[5]Лист1'!$AQ$324</f>
        <v>21162685.21</v>
      </c>
      <c r="AB367" s="124" t="n">
        <f aca="false" ca="false" dt2D="false" dtr="false" t="normal">SUM(AC367:AQ367)</f>
        <v>8605979.19</v>
      </c>
      <c r="AC367" s="124" t="n"/>
      <c r="AD367" s="124" t="n"/>
      <c r="AE367" s="124" t="n">
        <v>8513138.9</v>
      </c>
      <c r="AF367" s="124" t="n"/>
      <c r="AG367" s="124" t="n"/>
      <c r="AH367" s="124" t="n"/>
      <c r="AI367" s="124" t="n"/>
      <c r="AJ367" s="124" t="n"/>
      <c r="AK367" s="124" t="n"/>
      <c r="AL367" s="124" t="n"/>
      <c r="AM367" s="124" t="n"/>
      <c r="AN367" s="124" t="n"/>
      <c r="AO367" s="124" t="n">
        <v>68840.29</v>
      </c>
      <c r="AP367" s="124" t="n">
        <v>24000</v>
      </c>
      <c r="AQ367" s="124" t="n"/>
      <c r="AR367" s="128" t="n">
        <f aca="false" ca="false" dt2D="false" dtr="false" t="normal">COUNTIF(AC367:AN367, "&gt;0")</f>
        <v>1</v>
      </c>
      <c r="AS367" s="128" t="n">
        <f aca="false" ca="false" dt2D="false" dtr="false" t="normal">COUNTIF(AO367:AQ367, "&gt;0")</f>
        <v>2</v>
      </c>
      <c r="AT367" s="128" t="n">
        <f aca="false" ca="false" dt2D="false" dtr="false" t="normal">+AR367+AS367</f>
        <v>3</v>
      </c>
      <c r="AZ367" s="66" t="n"/>
    </row>
    <row customHeight="true" ht="12.75" outlineLevel="0" r="368">
      <c r="A368" s="115" t="n">
        <f aca="false" ca="false" dt2D="false" dtr="false" t="normal">+A367+1</f>
        <v>242</v>
      </c>
      <c r="B368" s="115" t="n">
        <f aca="false" ca="false" dt2D="false" dtr="false" t="normal">+B366+1</f>
        <v>137</v>
      </c>
      <c r="C368" s="116" t="s">
        <v>66</v>
      </c>
      <c r="D368" s="115" t="s">
        <v>822</v>
      </c>
      <c r="E368" s="119" t="s">
        <v>162</v>
      </c>
      <c r="F368" s="118" t="s">
        <v>62</v>
      </c>
      <c r="G368" s="118" t="n">
        <v>10</v>
      </c>
      <c r="H368" s="118" t="n">
        <v>1</v>
      </c>
      <c r="I368" s="119" t="n">
        <v>2751.2</v>
      </c>
      <c r="J368" s="119" t="n">
        <v>2751.2</v>
      </c>
      <c r="K368" s="119" t="n">
        <v>0</v>
      </c>
      <c r="L368" s="117" t="n">
        <v>107</v>
      </c>
      <c r="M368" s="120" t="n">
        <f aca="false" ca="false" dt2D="false" dtr="false" t="normal">SUM(N368:R368)</f>
        <v>6259005.35</v>
      </c>
      <c r="N368" s="120" t="n"/>
      <c r="O368" s="120" t="n">
        <v>4999191.12</v>
      </c>
      <c r="P368" s="120" t="n"/>
      <c r="Q368" s="120" t="n">
        <v>557613.22</v>
      </c>
      <c r="R368" s="120" t="n">
        <v>702201.01</v>
      </c>
      <c r="S368" s="120" t="n"/>
      <c r="T368" s="120" t="n">
        <f aca="false" ca="false" dt2D="false" dtr="false" t="normal">$M368/($J368+$K368)</f>
        <v>2275.0092141610935</v>
      </c>
      <c r="U368" s="120" t="n">
        <f aca="false" ca="false" dt2D="false" dtr="false" t="normal">$M368/($J368+$K368)</f>
        <v>2275.0092141610935</v>
      </c>
      <c r="V368" s="118" t="n">
        <v>2026</v>
      </c>
      <c r="W368" s="120" t="n"/>
      <c r="X368" s="121" t="n">
        <f aca="false" ca="false" dt2D="false" dtr="false" t="normal">AA368-R368</f>
        <v>0</v>
      </c>
      <c r="Y368" s="127" t="n">
        <v>0</v>
      </c>
      <c r="Z368" s="127" t="n">
        <f aca="false" ca="false" dt2D="false" dtr="false" t="normal">+(J368*16.89+K368*28.62)*12</f>
        <v>557613.216</v>
      </c>
      <c r="AA368" s="127" t="n">
        <f aca="false" ca="false" dt2D="false" dtr="false" t="normal">+(J368*16.89+K368*28.62)*12*30-'[5]Лист1'!$AQ$328</f>
        <v>702201.0099999998</v>
      </c>
      <c r="AB368" s="124" t="n">
        <f aca="false" ca="true" dt2D="false" dtr="false" t="normal">SUBTOTAL(9, AC368:AQ368)</f>
        <v>6259005.350000001</v>
      </c>
      <c r="AC368" s="124" t="n"/>
      <c r="AD368" s="124" t="n"/>
      <c r="AE368" s="124" t="n"/>
      <c r="AF368" s="124" t="n"/>
      <c r="AG368" s="124" t="n"/>
      <c r="AH368" s="124" t="n"/>
      <c r="AI368" s="124" t="n">
        <v>0</v>
      </c>
      <c r="AJ368" s="124" t="n"/>
      <c r="AK368" s="124" t="n"/>
      <c r="AL368" s="124" t="n">
        <v>5913292.48</v>
      </c>
      <c r="AM368" s="124" t="n"/>
      <c r="AN368" s="124" t="n"/>
      <c r="AO368" s="124" t="n">
        <v>187770.16</v>
      </c>
      <c r="AP368" s="124" t="n">
        <v>24000</v>
      </c>
      <c r="AQ368" s="124" t="n">
        <v>133942.71</v>
      </c>
      <c r="AR368" s="128" t="n">
        <f aca="false" ca="false" dt2D="false" dtr="false" t="normal">COUNTIF(AC368:AN368, "&gt;0")</f>
        <v>1</v>
      </c>
      <c r="AS368" s="128" t="n">
        <f aca="false" ca="false" dt2D="false" dtr="false" t="normal">COUNTIF(AO368:AQ368, "&gt;0")</f>
        <v>3</v>
      </c>
      <c r="AT368" s="128" t="n">
        <f aca="false" ca="false" dt2D="false" dtr="false" t="normal">+AR368+AS368</f>
        <v>4</v>
      </c>
      <c r="AW368" s="3" t="n"/>
      <c r="AY368" s="129" t="n"/>
    </row>
    <row customHeight="true" ht="12.75" outlineLevel="0" r="369">
      <c r="A369" s="115" t="n">
        <f aca="false" ca="false" dt2D="false" dtr="false" t="normal">+A368+1</f>
        <v>243</v>
      </c>
      <c r="B369" s="115" t="n">
        <f aca="false" ca="false" dt2D="false" dtr="false" t="normal">+B368+1</f>
        <v>138</v>
      </c>
      <c r="C369" s="116" t="s">
        <v>66</v>
      </c>
      <c r="D369" s="115" t="s">
        <v>78</v>
      </c>
      <c r="E369" s="119" t="s">
        <v>128</v>
      </c>
      <c r="F369" s="118" t="s">
        <v>62</v>
      </c>
      <c r="G369" s="118" t="n">
        <v>10</v>
      </c>
      <c r="H369" s="118" t="n">
        <v>1</v>
      </c>
      <c r="I369" s="119" t="n">
        <v>2806.4</v>
      </c>
      <c r="J369" s="119" t="n">
        <v>2806.4</v>
      </c>
      <c r="K369" s="119" t="n">
        <v>0</v>
      </c>
      <c r="L369" s="117" t="n">
        <v>105</v>
      </c>
      <c r="M369" s="120" t="n">
        <f aca="false" ca="false" dt2D="false" dtr="false" t="normal">SUM(N369:R369)</f>
        <v>2713469.61</v>
      </c>
      <c r="N369" s="120" t="n"/>
      <c r="O369" s="120" t="n"/>
      <c r="P369" s="120" t="n"/>
      <c r="Q369" s="120" t="n">
        <v>568801.15</v>
      </c>
      <c r="R369" s="120" t="n">
        <v>2144668.46</v>
      </c>
      <c r="S369" s="120" t="n"/>
      <c r="T369" s="120" t="n">
        <f aca="false" ca="false" dt2D="false" dtr="false" t="normal">$M369/($J369+$K369)</f>
        <v>966.8862635404788</v>
      </c>
      <c r="U369" s="120" t="n">
        <f aca="false" ca="false" dt2D="false" dtr="false" t="normal">$M369/($J369+$K369)</f>
        <v>966.8862635404788</v>
      </c>
      <c r="V369" s="118" t="n">
        <v>2026</v>
      </c>
      <c r="W369" s="120" t="n"/>
      <c r="X369" s="121" t="n">
        <f aca="false" ca="false" dt2D="false" dtr="false" t="normal">AA369-R369</f>
        <v>7180674.169999999</v>
      </c>
      <c r="Y369" s="127" t="n">
        <v>0</v>
      </c>
      <c r="Z369" s="127" t="n">
        <f aca="false" ca="false" dt2D="false" dtr="false" t="normal">+(J369*16.89+K369*28.62)*12</f>
        <v>568801.152</v>
      </c>
      <c r="AA369" s="127" t="n">
        <f aca="false" ca="false" dt2D="false" dtr="false" t="normal">+(J369*16.89+K369*28.62)*12*30-'[5]Лист1'!$AQ$329</f>
        <v>9325342.629999999</v>
      </c>
      <c r="AB369" s="124" t="n">
        <f aca="false" ca="true" dt2D="false" dtr="false" t="normal">SUBTOTAL(9, AC369:AQ369)</f>
        <v>2713469.61</v>
      </c>
      <c r="AC369" s="124" t="n"/>
      <c r="AD369" s="124" t="n"/>
      <c r="AE369" s="124" t="n">
        <v>2549997.27</v>
      </c>
      <c r="AF369" s="124" t="n"/>
      <c r="AG369" s="124" t="n"/>
      <c r="AH369" s="124" t="n"/>
      <c r="AI369" s="124" t="n">
        <v>0</v>
      </c>
      <c r="AJ369" s="124" t="n"/>
      <c r="AK369" s="124" t="n"/>
      <c r="AL369" s="124" t="n"/>
      <c r="AM369" s="124" t="n"/>
      <c r="AN369" s="124" t="n"/>
      <c r="AO369" s="124" t="n">
        <v>81404.09</v>
      </c>
      <c r="AP369" s="124" t="n">
        <v>24000</v>
      </c>
      <c r="AQ369" s="124" t="n">
        <v>58068.25</v>
      </c>
      <c r="AR369" s="128" t="n">
        <f aca="false" ca="false" dt2D="false" dtr="false" t="normal">COUNTIF(AC369:AN369, "&gt;0")</f>
        <v>1</v>
      </c>
      <c r="AS369" s="128" t="n">
        <f aca="false" ca="false" dt2D="false" dtr="false" t="normal">COUNTIF(AO369:AQ369, "&gt;0")</f>
        <v>3</v>
      </c>
      <c r="AT369" s="128" t="n">
        <f aca="false" ca="false" dt2D="false" dtr="false" t="normal">+AR369+AS369</f>
        <v>4</v>
      </c>
      <c r="AW369" s="3" t="n"/>
      <c r="AY369" s="129" t="n"/>
    </row>
    <row customHeight="true" ht="12.75" outlineLevel="0" r="370">
      <c r="A370" s="115" t="n">
        <f aca="false" ca="false" dt2D="false" dtr="false" t="normal">+A369+1</f>
        <v>244</v>
      </c>
      <c r="B370" s="115" t="n">
        <f aca="false" ca="false" dt2D="false" dtr="false" t="normal">+B369+1</f>
        <v>139</v>
      </c>
      <c r="C370" s="116" t="s">
        <v>66</v>
      </c>
      <c r="D370" s="115" t="s">
        <v>825</v>
      </c>
      <c r="E370" s="119" t="s">
        <v>131</v>
      </c>
      <c r="F370" s="118" t="s">
        <v>62</v>
      </c>
      <c r="G370" s="118" t="n">
        <v>5</v>
      </c>
      <c r="H370" s="118" t="n">
        <v>4</v>
      </c>
      <c r="I370" s="119" t="n">
        <v>3083.5</v>
      </c>
      <c r="J370" s="119" t="n">
        <v>2871.7</v>
      </c>
      <c r="K370" s="119" t="n">
        <v>211.8</v>
      </c>
      <c r="L370" s="117" t="n">
        <v>133</v>
      </c>
      <c r="M370" s="120" t="n">
        <f aca="false" ca="false" dt2D="false" dtr="false" t="normal">SUM(N370:R370)</f>
        <v>10483838.33</v>
      </c>
      <c r="N370" s="120" t="n"/>
      <c r="O370" s="120" t="n"/>
      <c r="P370" s="120" t="n"/>
      <c r="Q370" s="120" t="n">
        <v>502573.74</v>
      </c>
      <c r="R370" s="120" t="n">
        <v>9981264.59</v>
      </c>
      <c r="S370" s="120" t="n"/>
      <c r="T370" s="120" t="n">
        <f aca="false" ca="false" dt2D="false" dtr="false" t="normal">$M370/($J370+$K370)</f>
        <v>3399.98</v>
      </c>
      <c r="U370" s="120" t="n">
        <f aca="false" ca="false" dt2D="false" dtr="false" t="normal">$M370/($J370+$K370)</f>
        <v>3399.98</v>
      </c>
      <c r="V370" s="118" t="n">
        <v>2026</v>
      </c>
      <c r="W370" s="120" t="n"/>
      <c r="X370" s="121" t="n">
        <f aca="false" ca="false" dt2D="false" dtr="false" t="normal">AA370-R370</f>
        <v>4166545.3900000006</v>
      </c>
      <c r="Y370" s="127" t="n">
        <v>0</v>
      </c>
      <c r="Z370" s="127" t="n">
        <f aca="false" ca="false" dt2D="false" dtr="false" t="normal">+(J370*12.71+K370*25.41)*12</f>
        <v>502573.74000000005</v>
      </c>
      <c r="AA370" s="127" t="n">
        <f aca="false" ca="false" dt2D="false" dtr="false" t="normal">+(J370*12.71+K370*25.41)*12*30-'[5]Лист1'!$AQ$336</f>
        <v>14147809.98</v>
      </c>
      <c r="AB370" s="124" t="n">
        <f aca="false" ca="true" dt2D="false" dtr="false" t="normal">SUBTOTAL(9, AC370:AQ370)</f>
        <v>10483838.330000002</v>
      </c>
      <c r="AC370" s="124" t="n"/>
      <c r="AD370" s="124" t="n"/>
      <c r="AE370" s="124" t="n">
        <v>3949777.22</v>
      </c>
      <c r="AF370" s="124" t="n"/>
      <c r="AG370" s="124" t="n"/>
      <c r="AH370" s="124" t="n"/>
      <c r="AI370" s="124" t="n">
        <v>0</v>
      </c>
      <c r="AJ370" s="124" t="n"/>
      <c r="AK370" s="124" t="n"/>
      <c r="AL370" s="124" t="n">
        <v>5971191.82</v>
      </c>
      <c r="AM370" s="124" t="n"/>
      <c r="AN370" s="124" t="n"/>
      <c r="AO370" s="124" t="n">
        <v>314515.15</v>
      </c>
      <c r="AP370" s="124" t="n">
        <v>24000</v>
      </c>
      <c r="AQ370" s="124" t="n">
        <v>224354.14</v>
      </c>
      <c r="AR370" s="128" t="n">
        <f aca="false" ca="false" dt2D="false" dtr="false" t="normal">COUNTIF(AC370:AN370, "&gt;0")</f>
        <v>2</v>
      </c>
      <c r="AS370" s="128" t="n">
        <f aca="false" ca="false" dt2D="false" dtr="false" t="normal">COUNTIF(AO370:AQ370, "&gt;0")</f>
        <v>3</v>
      </c>
      <c r="AT370" s="128" t="n">
        <f aca="false" ca="false" dt2D="false" dtr="false" t="normal">+AR370+AS370</f>
        <v>5</v>
      </c>
      <c r="AW370" s="3" t="n"/>
      <c r="AY370" s="129" t="n"/>
    </row>
    <row customHeight="true" ht="12.75" outlineLevel="0" r="371">
      <c r="A371" s="115" t="n">
        <f aca="false" ca="false" dt2D="false" dtr="false" t="normal">+A370+1</f>
        <v>245</v>
      </c>
      <c r="B371" s="115" t="n">
        <f aca="false" ca="false" dt2D="false" dtr="false" t="normal">+B370+1</f>
        <v>140</v>
      </c>
      <c r="C371" s="116" t="s">
        <v>66</v>
      </c>
      <c r="D371" s="115" t="s">
        <v>678</v>
      </c>
      <c r="E371" s="117" t="s">
        <v>70</v>
      </c>
      <c r="F371" s="118" t="s">
        <v>62</v>
      </c>
      <c r="G371" s="118" t="n">
        <v>5</v>
      </c>
      <c r="H371" s="118" t="n">
        <v>3</v>
      </c>
      <c r="I371" s="119" t="n">
        <v>4400.5</v>
      </c>
      <c r="J371" s="119" t="n">
        <v>1492.4</v>
      </c>
      <c r="K371" s="119" t="n">
        <v>2908.1</v>
      </c>
      <c r="L371" s="117" t="n">
        <v>162</v>
      </c>
      <c r="M371" s="120" t="n">
        <f aca="false" ca="false" dt2D="false" dtr="false" t="normal">SUM(N371:S371)</f>
        <v>17322738.03</v>
      </c>
      <c r="N371" s="120" t="n"/>
      <c r="O371" s="120" t="n"/>
      <c r="P371" s="120" t="n"/>
      <c r="Q371" s="120" t="n">
        <v>5400639.98</v>
      </c>
      <c r="R371" s="120" t="n">
        <v>11922098.05</v>
      </c>
      <c r="S371" s="120" t="n"/>
      <c r="T371" s="120" t="n">
        <f aca="false" ca="false" dt2D="false" dtr="false" t="normal">$M371/($J371+$K371)</f>
        <v>3936.538581979321</v>
      </c>
      <c r="U371" s="120" t="n">
        <f aca="false" ca="false" dt2D="false" dtr="false" t="normal">$M371/($J371+$K371)</f>
        <v>3936.538581979321</v>
      </c>
      <c r="V371" s="118" t="n">
        <v>2026</v>
      </c>
      <c r="W371" s="120" t="n"/>
      <c r="X371" s="121" t="n">
        <f aca="false" ca="false" dt2D="false" dtr="false" t="normal">AA371-R371</f>
        <v>21508662.950000007</v>
      </c>
      <c r="Y371" s="127" t="n">
        <v>4286281.28</v>
      </c>
      <c r="Z371" s="127" t="n">
        <f aca="false" ca="false" dt2D="false" dtr="false" t="normal">+(J371*12.71+K371*25.41)*12</f>
        <v>1114358.7000000002</v>
      </c>
      <c r="AA371" s="127" t="n">
        <f aca="false" ca="false" dt2D="false" dtr="false" t="normal">+(J371*12.71+K371*25.41)*12*30</f>
        <v>33430761.000000007</v>
      </c>
      <c r="AB371" s="124" t="n">
        <f aca="false" ca="false" dt2D="false" dtr="false" t="normal">SUM(AC371:AQ371)</f>
        <v>17322738.03</v>
      </c>
      <c r="AC371" s="132" t="n">
        <v>11373379.88</v>
      </c>
      <c r="AD371" s="132" t="n">
        <v>2350578.19</v>
      </c>
      <c r="AE371" s="124" t="n"/>
      <c r="AF371" s="132" t="n">
        <v>3598779.96</v>
      </c>
      <c r="AG371" s="124" t="n"/>
      <c r="AH371" s="124" t="n"/>
      <c r="AI371" s="124" t="n"/>
      <c r="AJ371" s="124" t="n"/>
      <c r="AK371" s="124" t="n"/>
      <c r="AL371" s="124" t="n"/>
      <c r="AM371" s="124" t="n"/>
      <c r="AN371" s="124" t="n"/>
      <c r="AO371" s="124" t="n"/>
      <c r="AP371" s="124" t="n"/>
      <c r="AQ371" s="124" t="n"/>
      <c r="AR371" s="128" t="n">
        <f aca="false" ca="false" dt2D="false" dtr="false" t="normal">COUNTIF(AC371:AN371, "&gt;0")</f>
        <v>3</v>
      </c>
      <c r="AS371" s="128" t="n">
        <f aca="false" ca="false" dt2D="false" dtr="false" t="normal">COUNTIF(AO371:AQ371, "&gt;0")</f>
        <v>0</v>
      </c>
      <c r="AT371" s="128" t="n">
        <f aca="false" ca="false" dt2D="false" dtr="false" t="normal">+AR371+AS371</f>
        <v>3</v>
      </c>
      <c r="AZ371" s="66" t="n"/>
    </row>
    <row customHeight="true" ht="12.75" outlineLevel="0" r="372">
      <c r="A372" s="115" t="n">
        <f aca="false" ca="false" dt2D="false" dtr="false" t="normal">+A371+1</f>
        <v>246</v>
      </c>
      <c r="B372" s="115" t="n">
        <f aca="false" ca="false" dt2D="false" dtr="false" t="normal">+B371+1</f>
        <v>141</v>
      </c>
      <c r="C372" s="116" t="s">
        <v>66</v>
      </c>
      <c r="D372" s="115" t="s">
        <v>827</v>
      </c>
      <c r="E372" s="119" t="s">
        <v>126</v>
      </c>
      <c r="F372" s="118" t="s">
        <v>62</v>
      </c>
      <c r="G372" s="118" t="n">
        <v>9</v>
      </c>
      <c r="H372" s="118" t="n">
        <v>1</v>
      </c>
      <c r="I372" s="119" t="n">
        <v>2247.9</v>
      </c>
      <c r="J372" s="119" t="n">
        <v>2247.9</v>
      </c>
      <c r="K372" s="119" t="n">
        <v>0</v>
      </c>
      <c r="L372" s="117" t="n">
        <v>94</v>
      </c>
      <c r="M372" s="120" t="n">
        <f aca="false" ca="false" dt2D="false" dtr="false" t="normal">SUM(N372:R372)</f>
        <v>2173463.63</v>
      </c>
      <c r="N372" s="120" t="n"/>
      <c r="O372" s="120" t="n"/>
      <c r="P372" s="120" t="n"/>
      <c r="Q372" s="120" t="n">
        <v>1811982.53</v>
      </c>
      <c r="R372" s="120" t="n">
        <v>361481.1</v>
      </c>
      <c r="S372" s="120" t="n"/>
      <c r="T372" s="120" t="n">
        <f aca="false" ca="false" dt2D="false" dtr="false" t="normal">$M372/($J372+$K372)</f>
        <v>966.8862627341073</v>
      </c>
      <c r="U372" s="120" t="n">
        <f aca="false" ca="false" dt2D="false" dtr="false" t="normal">$M372/($J372+$K372)</f>
        <v>966.8862627341073</v>
      </c>
      <c r="V372" s="118" t="n">
        <v>2026</v>
      </c>
      <c r="W372" s="120" t="n"/>
      <c r="X372" s="121" t="n">
        <f aca="false" ca="false" dt2D="false" dtr="false" t="normal">AA372-R372</f>
        <v>13306650.06</v>
      </c>
      <c r="Y372" s="127" t="n">
        <v>1356378.16</v>
      </c>
      <c r="Z372" s="127" t="n">
        <f aca="false" ca="false" dt2D="false" dtr="false" t="normal">+(J372*16.89+K372*28.62)*12</f>
        <v>455604.37200000003</v>
      </c>
      <c r="AA372" s="127" t="n">
        <f aca="false" ca="false" dt2D="false" dtr="false" t="normal">+(J372*16.89+K372*28.62)*12*30</f>
        <v>13668131.16</v>
      </c>
      <c r="AB372" s="124" t="n">
        <f aca="false" ca="true" dt2D="false" dtr="false" t="normal">SUBTOTAL(9, AC372:AQ372)</f>
        <v>2173463.6300000004</v>
      </c>
      <c r="AC372" s="124" t="n"/>
      <c r="AD372" s="124" t="n"/>
      <c r="AE372" s="124" t="n">
        <v>2037747.6</v>
      </c>
      <c r="AF372" s="124" t="n"/>
      <c r="AG372" s="124" t="n"/>
      <c r="AH372" s="124" t="n"/>
      <c r="AI372" s="124" t="n">
        <v>0</v>
      </c>
      <c r="AJ372" s="124" t="n"/>
      <c r="AK372" s="124" t="n"/>
      <c r="AL372" s="124" t="n"/>
      <c r="AM372" s="124" t="n"/>
      <c r="AN372" s="124" t="n"/>
      <c r="AO372" s="124" t="n">
        <v>65203.91</v>
      </c>
      <c r="AP372" s="124" t="n">
        <v>24000</v>
      </c>
      <c r="AQ372" s="124" t="n">
        <v>46512.12</v>
      </c>
      <c r="AR372" s="128" t="n">
        <f aca="false" ca="false" dt2D="false" dtr="false" t="normal">COUNTIF(AC372:AN372, "&gt;0")</f>
        <v>1</v>
      </c>
      <c r="AS372" s="128" t="n">
        <f aca="false" ca="false" dt2D="false" dtr="false" t="normal">COUNTIF(AO372:AQ372, "&gt;0")</f>
        <v>3</v>
      </c>
      <c r="AT372" s="128" t="n">
        <f aca="false" ca="false" dt2D="false" dtr="false" t="normal">+AR372+AS372</f>
        <v>4</v>
      </c>
      <c r="AW372" s="3" t="n"/>
      <c r="AY372" s="129" t="n"/>
    </row>
    <row customHeight="true" ht="12.75" outlineLevel="0" r="373">
      <c r="A373" s="115" t="n">
        <f aca="false" ca="false" dt2D="false" dtr="false" t="normal">+A372+1</f>
        <v>247</v>
      </c>
      <c r="B373" s="115" t="n">
        <f aca="false" ca="false" dt2D="false" dtr="false" t="normal">+B372+1</f>
        <v>142</v>
      </c>
      <c r="C373" s="116" t="s">
        <v>66</v>
      </c>
      <c r="D373" s="115" t="s">
        <v>829</v>
      </c>
      <c r="E373" s="119" t="s">
        <v>90</v>
      </c>
      <c r="F373" s="118" t="s">
        <v>62</v>
      </c>
      <c r="G373" s="118" t="n">
        <v>5</v>
      </c>
      <c r="H373" s="118" t="n">
        <v>3</v>
      </c>
      <c r="I373" s="119" t="n">
        <v>3626.5</v>
      </c>
      <c r="J373" s="119" t="n">
        <v>3223.4</v>
      </c>
      <c r="K373" s="119" t="n">
        <v>403.1</v>
      </c>
      <c r="L373" s="117" t="n">
        <v>332</v>
      </c>
      <c r="M373" s="120" t="n">
        <f aca="false" ca="false" dt2D="false" dtr="false" t="normal">SUM(N373:R373)</f>
        <v>10924527.58</v>
      </c>
      <c r="N373" s="120" t="n"/>
      <c r="O373" s="120" t="n"/>
      <c r="P373" s="120" t="n"/>
      <c r="Q373" s="120" t="n">
        <v>1598655.99</v>
      </c>
      <c r="R373" s="120" t="n">
        <v>9325871.59</v>
      </c>
      <c r="S373" s="120" t="n"/>
      <c r="T373" s="120" t="n">
        <f aca="false" ca="false" dt2D="false" dtr="false" t="normal">$M373/($J373+$K373)</f>
        <v>3012.416263615056</v>
      </c>
      <c r="U373" s="120" t="n">
        <f aca="false" ca="false" dt2D="false" dtr="false" t="normal">$M373/($J373+$K373)</f>
        <v>3012.416263615056</v>
      </c>
      <c r="V373" s="118" t="n">
        <v>2026</v>
      </c>
      <c r="W373" s="120" t="n"/>
      <c r="X373" s="121" t="n">
        <f aca="false" ca="false" dt2D="false" dtr="false" t="normal">AA373-R373</f>
        <v>9110515.010000002</v>
      </c>
      <c r="Y373" s="127" t="n">
        <v>984109.77</v>
      </c>
      <c r="Z373" s="127" t="n">
        <f aca="false" ca="false" dt2D="false" dtr="false" t="normal">+(J373*12.71+K373*25.41)*12</f>
        <v>614546.2200000001</v>
      </c>
      <c r="AA373" s="127" t="n">
        <f aca="false" ca="false" dt2D="false" dtr="false" t="normal">+(J373*12.71+K373*25.41)*12*30</f>
        <v>18436386.6</v>
      </c>
      <c r="AB373" s="124" t="n">
        <f aca="false" ca="true" dt2D="false" dtr="false" t="normal">SUBTOTAL(9, AC373:AQ373)</f>
        <v>10924527.58</v>
      </c>
      <c r="AC373" s="124" t="n"/>
      <c r="AD373" s="124" t="n"/>
      <c r="AE373" s="124" t="n">
        <v>3314183.4</v>
      </c>
      <c r="AF373" s="124" t="n"/>
      <c r="AG373" s="124" t="n"/>
      <c r="AH373" s="124" t="n"/>
      <c r="AI373" s="124" t="n">
        <v>0</v>
      </c>
      <c r="AJ373" s="124" t="n"/>
      <c r="AK373" s="124" t="n"/>
      <c r="AL373" s="124" t="n">
        <v>7024823.46</v>
      </c>
      <c r="AM373" s="124" t="n"/>
      <c r="AN373" s="124" t="n"/>
      <c r="AO373" s="124" t="n">
        <v>327735.83</v>
      </c>
      <c r="AP373" s="124" t="n">
        <v>24000</v>
      </c>
      <c r="AQ373" s="124" t="n">
        <v>233784.89</v>
      </c>
      <c r="AR373" s="128" t="n">
        <f aca="false" ca="false" dt2D="false" dtr="false" t="normal">COUNTIF(AC373:AN373, "&gt;0")</f>
        <v>2</v>
      </c>
      <c r="AS373" s="128" t="n">
        <f aca="false" ca="false" dt2D="false" dtr="false" t="normal">COUNTIF(AO373:AQ373, "&gt;0")</f>
        <v>3</v>
      </c>
      <c r="AT373" s="128" t="n">
        <f aca="false" ca="false" dt2D="false" dtr="false" t="normal">+AR373+AS373</f>
        <v>5</v>
      </c>
      <c r="AW373" s="3" t="n"/>
      <c r="AY373" s="129" t="n"/>
    </row>
    <row customHeight="true" ht="12.75" outlineLevel="0" r="374">
      <c r="A374" s="115" t="n">
        <f aca="false" ca="false" dt2D="false" dtr="false" t="normal">+A373+1</f>
        <v>248</v>
      </c>
      <c r="B374" s="115" t="n">
        <f aca="false" ca="false" dt2D="false" dtr="false" t="normal">+B373+1</f>
        <v>143</v>
      </c>
      <c r="C374" s="116" t="s">
        <v>66</v>
      </c>
      <c r="D374" s="115" t="s">
        <v>830</v>
      </c>
      <c r="E374" s="119" t="s">
        <v>126</v>
      </c>
      <c r="F374" s="118" t="s">
        <v>62</v>
      </c>
      <c r="G374" s="118" t="n">
        <v>9</v>
      </c>
      <c r="H374" s="118" t="n">
        <v>1</v>
      </c>
      <c r="I374" s="119" t="n">
        <v>2677.3</v>
      </c>
      <c r="J374" s="119" t="n">
        <v>2677.3</v>
      </c>
      <c r="K374" s="119" t="n">
        <v>0</v>
      </c>
      <c r="L374" s="117" t="n">
        <v>97</v>
      </c>
      <c r="M374" s="120" t="n">
        <f aca="false" ca="false" dt2D="false" dtr="false" t="normal">SUM(N374:R374)</f>
        <v>11593946.120000001</v>
      </c>
      <c r="N374" s="120" t="n"/>
      <c r="O374" s="120" t="n"/>
      <c r="P374" s="120" t="n"/>
      <c r="Q374" s="120" t="n">
        <v>813023.91</v>
      </c>
      <c r="R374" s="120" t="n">
        <v>10780922.21</v>
      </c>
      <c r="S374" s="120" t="n"/>
      <c r="T374" s="120" t="n">
        <f aca="false" ca="false" dt2D="false" dtr="false" t="normal">$M374/($J374+$K374)</f>
        <v>4330.462077466104</v>
      </c>
      <c r="U374" s="120" t="n">
        <f aca="false" ca="false" dt2D="false" dtr="false" t="normal">$M374/($J374+$K374)</f>
        <v>4330.462077466104</v>
      </c>
      <c r="V374" s="118" t="n">
        <v>2026</v>
      </c>
      <c r="W374" s="120" t="n"/>
      <c r="X374" s="121" t="n">
        <f aca="false" ca="false" dt2D="false" dtr="false" t="normal">AA374-R374</f>
        <v>5498132.709999999</v>
      </c>
      <c r="Y374" s="127" t="n">
        <v>270388.75</v>
      </c>
      <c r="Z374" s="127" t="n">
        <f aca="false" ca="false" dt2D="false" dtr="false" t="normal">+(J374*16.89+K374*28.62)*12</f>
        <v>542635.164</v>
      </c>
      <c r="AA374" s="127" t="n">
        <f aca="false" ca="false" dt2D="false" dtr="false" t="normal">+(J374*16.89+K374*28.62)*12*30</f>
        <v>16279054.92</v>
      </c>
      <c r="AB374" s="124" t="n">
        <f aca="false" ca="true" dt2D="false" dtr="false" t="normal">SUBTOTAL(9, AC374:AQ374)</f>
        <v>11593946.12</v>
      </c>
      <c r="AC374" s="124" t="n"/>
      <c r="AD374" s="124" t="n"/>
      <c r="AE374" s="124" t="n"/>
      <c r="AF374" s="124" t="n">
        <v>1615974.17</v>
      </c>
      <c r="AG374" s="124" t="n"/>
      <c r="AH374" s="124" t="n"/>
      <c r="AI374" s="124" t="n">
        <v>0</v>
      </c>
      <c r="AJ374" s="124" t="n"/>
      <c r="AK374" s="124" t="n">
        <v>3588232.29</v>
      </c>
      <c r="AL374" s="124" t="n">
        <v>5769810.83</v>
      </c>
      <c r="AM374" s="124" t="n"/>
      <c r="AN374" s="124" t="n"/>
      <c r="AO374" s="124" t="n">
        <v>347818.38</v>
      </c>
      <c r="AP374" s="124" t="n">
        <v>24000</v>
      </c>
      <c r="AQ374" s="124" t="n">
        <v>248110.45</v>
      </c>
      <c r="AR374" s="128" t="n">
        <f aca="false" ca="false" dt2D="false" dtr="false" t="normal">COUNTIF(AC374:AN374, "&gt;0")</f>
        <v>3</v>
      </c>
      <c r="AS374" s="128" t="n">
        <f aca="false" ca="false" dt2D="false" dtr="false" t="normal">COUNTIF(AO374:AQ374, "&gt;0")</f>
        <v>3</v>
      </c>
      <c r="AT374" s="128" t="n">
        <f aca="false" ca="false" dt2D="false" dtr="false" t="normal">+AR374+AS374</f>
        <v>6</v>
      </c>
      <c r="AW374" s="3" t="n"/>
      <c r="AY374" s="129" t="n"/>
    </row>
    <row customHeight="true" ht="12.75" outlineLevel="0" r="375">
      <c r="A375" s="115" t="n">
        <f aca="false" ca="false" dt2D="false" dtr="false" t="normal">+A374+1</f>
        <v>249</v>
      </c>
      <c r="B375" s="115" t="n">
        <f aca="false" ca="false" dt2D="false" dtr="false" t="normal">+B374+1</f>
        <v>144</v>
      </c>
      <c r="C375" s="116" t="s">
        <v>66</v>
      </c>
      <c r="D375" s="115" t="s">
        <v>832</v>
      </c>
      <c r="E375" s="119" t="s">
        <v>126</v>
      </c>
      <c r="F375" s="118" t="s">
        <v>62</v>
      </c>
      <c r="G375" s="118" t="n">
        <v>9</v>
      </c>
      <c r="H375" s="118" t="n">
        <v>1</v>
      </c>
      <c r="I375" s="119" t="n">
        <v>2674.6</v>
      </c>
      <c r="J375" s="119" t="n">
        <v>2674.6</v>
      </c>
      <c r="K375" s="119" t="n">
        <v>0</v>
      </c>
      <c r="L375" s="117" t="n">
        <v>93</v>
      </c>
      <c r="M375" s="120" t="n">
        <f aca="false" ca="false" dt2D="false" dtr="false" t="normal">SUM(N375:R375)</f>
        <v>11296257.09</v>
      </c>
      <c r="N375" s="120" t="n"/>
      <c r="O375" s="120" t="n"/>
      <c r="P375" s="120" t="n"/>
      <c r="Q375" s="120" t="n">
        <v>2642899.34</v>
      </c>
      <c r="R375" s="120" t="n">
        <v>8653357.75</v>
      </c>
      <c r="S375" s="120" t="n"/>
      <c r="T375" s="120" t="n">
        <f aca="false" ca="false" dt2D="false" dtr="false" t="normal">$M375/($J375+$K375)</f>
        <v>4223.531402826591</v>
      </c>
      <c r="U375" s="120" t="n">
        <f aca="false" ca="false" dt2D="false" dtr="false" t="normal">$M375/($J375+$K375)</f>
        <v>4223.531402826591</v>
      </c>
      <c r="V375" s="118" t="n">
        <v>2026</v>
      </c>
      <c r="W375" s="120" t="n"/>
      <c r="X375" s="121" t="n">
        <f aca="false" ca="false" dt2D="false" dtr="false" t="normal">AA375-R375</f>
        <v>7609280.089999998</v>
      </c>
      <c r="Y375" s="127" t="n">
        <v>2100811.41</v>
      </c>
      <c r="Z375" s="127" t="n">
        <f aca="false" ca="false" dt2D="false" dtr="false" t="normal">+(J375*16.89+K375*28.62)*12</f>
        <v>542087.928</v>
      </c>
      <c r="AA375" s="127" t="n">
        <f aca="false" ca="false" dt2D="false" dtr="false" t="normal">+(J375*16.89+K375*28.62)*12*30</f>
        <v>16262637.839999998</v>
      </c>
      <c r="AB375" s="124" t="n">
        <f aca="false" ca="true" dt2D="false" dtr="false" t="normal">SUBTOTAL(9, AC375:AQ375)</f>
        <v>11296257.090000002</v>
      </c>
      <c r="AC375" s="124" t="n"/>
      <c r="AD375" s="124" t="n">
        <v>3313309.02</v>
      </c>
      <c r="AE375" s="124" t="n"/>
      <c r="AF375" s="124" t="n">
        <v>1614336.43</v>
      </c>
      <c r="AG375" s="124" t="n"/>
      <c r="AH375" s="124" t="n"/>
      <c r="AI375" s="124" t="n">
        <v>0</v>
      </c>
      <c r="AJ375" s="124" t="n"/>
      <c r="AK375" s="124" t="n"/>
      <c r="AL375" s="124" t="n">
        <v>5763984.03</v>
      </c>
      <c r="AM375" s="124" t="n"/>
      <c r="AN375" s="124" t="n"/>
      <c r="AO375" s="124" t="n">
        <v>338887.71</v>
      </c>
      <c r="AP375" s="124" t="n">
        <v>24000</v>
      </c>
      <c r="AQ375" s="124" t="n">
        <v>241739.9</v>
      </c>
      <c r="AR375" s="128" t="n">
        <f aca="false" ca="false" dt2D="false" dtr="false" t="normal">COUNTIF(AC375:AN375, "&gt;0")</f>
        <v>3</v>
      </c>
      <c r="AS375" s="128" t="n">
        <f aca="false" ca="false" dt2D="false" dtr="false" t="normal">COUNTIF(AO375:AQ375, "&gt;0")</f>
        <v>3</v>
      </c>
      <c r="AT375" s="128" t="n">
        <f aca="false" ca="false" dt2D="false" dtr="false" t="normal">+AR375+AS375</f>
        <v>6</v>
      </c>
      <c r="AW375" s="3" t="n"/>
      <c r="AY375" s="129" t="n"/>
    </row>
    <row customHeight="true" ht="12.75" outlineLevel="0" r="376">
      <c r="A376" s="115" t="n">
        <f aca="false" ca="false" dt2D="false" dtr="false" t="normal">+A375+1</f>
        <v>250</v>
      </c>
      <c r="B376" s="115" t="n">
        <f aca="false" ca="false" dt2D="false" dtr="false" t="normal">+B375+1</f>
        <v>145</v>
      </c>
      <c r="C376" s="116" t="s">
        <v>66</v>
      </c>
      <c r="D376" s="115" t="s">
        <v>833</v>
      </c>
      <c r="E376" s="119" t="s">
        <v>126</v>
      </c>
      <c r="F376" s="118" t="s">
        <v>62</v>
      </c>
      <c r="G376" s="118" t="n">
        <v>9</v>
      </c>
      <c r="H376" s="118" t="n">
        <v>1</v>
      </c>
      <c r="I376" s="119" t="n">
        <v>2676.6</v>
      </c>
      <c r="J376" s="119" t="n">
        <v>2676.6</v>
      </c>
      <c r="K376" s="119" t="n">
        <v>0</v>
      </c>
      <c r="L376" s="117" t="n">
        <v>109</v>
      </c>
      <c r="M376" s="120" t="n">
        <f aca="false" ca="false" dt2D="false" dtr="false" t="normal">SUM(N376:R376)</f>
        <v>8677257.44</v>
      </c>
      <c r="N376" s="120" t="n"/>
      <c r="O376" s="120" t="n"/>
      <c r="P376" s="120" t="n"/>
      <c r="Q376" s="120" t="n">
        <v>1185327.81</v>
      </c>
      <c r="R376" s="120" t="n">
        <v>7491929.63</v>
      </c>
      <c r="S376" s="120" t="n"/>
      <c r="T376" s="120" t="n">
        <f aca="false" ca="false" dt2D="false" dtr="false" t="normal">$M376/($J376+$K376)</f>
        <v>3241.8954793394605</v>
      </c>
      <c r="U376" s="120" t="n">
        <f aca="false" ca="false" dt2D="false" dtr="false" t="normal">$M376/($J376+$K376)</f>
        <v>3241.8954793394605</v>
      </c>
      <c r="V376" s="118" t="n">
        <v>2026</v>
      </c>
      <c r="W376" s="120" t="n"/>
      <c r="X376" s="121" t="n">
        <f aca="false" ca="false" dt2D="false" dtr="false" t="normal">AA376-R376</f>
        <v>8782869.009999998</v>
      </c>
      <c r="Y376" s="127" t="n">
        <v>642834.52</v>
      </c>
      <c r="Z376" s="127" t="n">
        <f aca="false" ca="false" dt2D="false" dtr="false" t="normal">+(J376*16.89+K376*28.62)*12</f>
        <v>542493.288</v>
      </c>
      <c r="AA376" s="127" t="n">
        <f aca="false" ca="false" dt2D="false" dtr="false" t="normal">+(J376*16.89+K376*28.62)*12*30</f>
        <v>16274798.639999999</v>
      </c>
      <c r="AB376" s="124" t="n">
        <f aca="false" ca="true" dt2D="false" dtr="false" t="normal">SUBTOTAL(9, AC376:AQ376)</f>
        <v>8677257.440000001</v>
      </c>
      <c r="AC376" s="124" t="n"/>
      <c r="AD376" s="124" t="n"/>
      <c r="AE376" s="124" t="n">
        <v>2442946.23</v>
      </c>
      <c r="AF376" s="124" t="n"/>
      <c r="AG376" s="124" t="n"/>
      <c r="AH376" s="124" t="n"/>
      <c r="AI376" s="124" t="n">
        <v>0</v>
      </c>
      <c r="AJ376" s="124" t="n"/>
      <c r="AK376" s="124" t="n"/>
      <c r="AL376" s="124" t="n">
        <v>5764300.18</v>
      </c>
      <c r="AM376" s="124" t="n"/>
      <c r="AN376" s="124" t="n"/>
      <c r="AO376" s="124" t="n">
        <v>260317.72</v>
      </c>
      <c r="AP376" s="124" t="n">
        <v>24000</v>
      </c>
      <c r="AQ376" s="124" t="n">
        <v>185693.31</v>
      </c>
      <c r="AR376" s="128" t="n">
        <f aca="false" ca="false" dt2D="false" dtr="false" t="normal">COUNTIF(AC376:AN376, "&gt;0")</f>
        <v>2</v>
      </c>
      <c r="AS376" s="128" t="n">
        <f aca="false" ca="false" dt2D="false" dtr="false" t="normal">COUNTIF(AO376:AQ376, "&gt;0")</f>
        <v>3</v>
      </c>
      <c r="AT376" s="128" t="n">
        <f aca="false" ca="false" dt2D="false" dtr="false" t="normal">+AR376+AS376</f>
        <v>5</v>
      </c>
      <c r="AW376" s="3" t="n"/>
      <c r="AY376" s="129" t="n"/>
    </row>
    <row customHeight="true" ht="12.75" outlineLevel="0" r="377">
      <c r="A377" s="115" t="n">
        <f aca="false" ca="false" dt2D="false" dtr="false" t="normal">+A376+1</f>
        <v>251</v>
      </c>
      <c r="B377" s="115" t="n">
        <f aca="false" ca="false" dt2D="false" dtr="false" t="normal">+B376+1</f>
        <v>146</v>
      </c>
      <c r="C377" s="116" t="s">
        <v>66</v>
      </c>
      <c r="D377" s="115" t="s">
        <v>835</v>
      </c>
      <c r="E377" s="119" t="s">
        <v>194</v>
      </c>
      <c r="F377" s="118" t="s">
        <v>62</v>
      </c>
      <c r="G377" s="118" t="n">
        <v>5</v>
      </c>
      <c r="H377" s="118" t="n">
        <v>4</v>
      </c>
      <c r="I377" s="119" t="n">
        <v>3817.4</v>
      </c>
      <c r="J377" s="119" t="n">
        <v>3700.2</v>
      </c>
      <c r="K377" s="119" t="n">
        <v>117.2</v>
      </c>
      <c r="L377" s="117" t="n">
        <v>192</v>
      </c>
      <c r="M377" s="120" t="n">
        <f aca="false" ca="false" dt2D="false" dtr="false" t="normal">SUM(N377:R377)</f>
        <v>7808606.22</v>
      </c>
      <c r="N377" s="120" t="n"/>
      <c r="O377" s="120" t="n"/>
      <c r="P377" s="120" t="n"/>
      <c r="Q377" s="120" t="n">
        <v>600091.13</v>
      </c>
      <c r="R377" s="120" t="n">
        <v>7208515.09</v>
      </c>
      <c r="S377" s="120" t="n"/>
      <c r="T377" s="120" t="n">
        <f aca="false" ca="false" dt2D="false" dtr="false" t="normal">$M377/($J377+$K377)</f>
        <v>2045.5299994760833</v>
      </c>
      <c r="U377" s="120" t="n">
        <f aca="false" ca="false" dt2D="false" dtr="false" t="normal">$M377/($J377+$K377)</f>
        <v>2045.5299994760833</v>
      </c>
      <c r="V377" s="118" t="n">
        <v>2026</v>
      </c>
      <c r="W377" s="120" t="n"/>
      <c r="X377" s="121" t="n">
        <f aca="false" ca="false" dt2D="false" dtr="false" t="normal">AA377-R377</f>
        <v>5073007.379999999</v>
      </c>
      <c r="Y377" s="127" t="n">
        <v>0</v>
      </c>
      <c r="Z377" s="127" t="n">
        <f aca="false" ca="false" dt2D="false" dtr="false" t="normal">+(J377*12.71+K377*25.41)*12</f>
        <v>600091.128</v>
      </c>
      <c r="AA377" s="127" t="n">
        <f aca="false" ca="false" dt2D="false" dtr="false" t="normal">+(J377*12.71+K377*25.41)*12*30-'[5]Лист1'!$AQ$364</f>
        <v>12281522.469999999</v>
      </c>
      <c r="AB377" s="124" t="n">
        <f aca="false" ca="true" dt2D="false" dtr="false" t="normal">SUBTOTAL(9, AC377:AQ377)</f>
        <v>7808606.220000001</v>
      </c>
      <c r="AC377" s="124" t="n"/>
      <c r="AD377" s="124" t="n"/>
      <c r="AE377" s="124" t="n"/>
      <c r="AF377" s="124" t="n"/>
      <c r="AG377" s="124" t="n"/>
      <c r="AH377" s="124" t="n"/>
      <c r="AI377" s="124" t="n">
        <v>0</v>
      </c>
      <c r="AJ377" s="124" t="n"/>
      <c r="AK377" s="124" t="n"/>
      <c r="AL377" s="124" t="n">
        <v>7383243.86</v>
      </c>
      <c r="AM377" s="124" t="n"/>
      <c r="AN377" s="124" t="n"/>
      <c r="AO377" s="124" t="n">
        <v>234258.19</v>
      </c>
      <c r="AP377" s="124" t="n">
        <v>24000</v>
      </c>
      <c r="AQ377" s="124" t="n">
        <v>167104.17</v>
      </c>
      <c r="AR377" s="128" t="n">
        <f aca="false" ca="false" dt2D="false" dtr="false" t="normal">COUNTIF(AC377:AN377, "&gt;0")</f>
        <v>1</v>
      </c>
      <c r="AS377" s="128" t="n">
        <f aca="false" ca="false" dt2D="false" dtr="false" t="normal">COUNTIF(AO377:AQ377, "&gt;0")</f>
        <v>3</v>
      </c>
      <c r="AT377" s="128" t="n">
        <f aca="false" ca="false" dt2D="false" dtr="false" t="normal">+AR377+AS377</f>
        <v>4</v>
      </c>
      <c r="AW377" s="3" t="n"/>
      <c r="AY377" s="129" t="n"/>
    </row>
    <row customHeight="true" ht="12.75" outlineLevel="0" r="378">
      <c r="A378" s="115" t="n">
        <f aca="false" ca="false" dt2D="false" dtr="false" t="normal">+A377+1</f>
        <v>252</v>
      </c>
      <c r="B378" s="115" t="n">
        <f aca="false" ca="false" dt2D="false" dtr="false" t="normal">+B377+1</f>
        <v>147</v>
      </c>
      <c r="C378" s="116" t="s">
        <v>66</v>
      </c>
      <c r="D378" s="115" t="s">
        <v>688</v>
      </c>
      <c r="E378" s="119" t="s">
        <v>73</v>
      </c>
      <c r="F378" s="118" t="s">
        <v>62</v>
      </c>
      <c r="G378" s="118" t="n">
        <v>5</v>
      </c>
      <c r="H378" s="118" t="n">
        <v>3</v>
      </c>
      <c r="I378" s="119" t="n">
        <v>4310.3</v>
      </c>
      <c r="J378" s="119" t="n">
        <v>4069.9</v>
      </c>
      <c r="K378" s="119" t="n">
        <v>240.4</v>
      </c>
      <c r="L378" s="117" t="n">
        <v>191</v>
      </c>
      <c r="M378" s="120" t="n">
        <f aca="false" ca="false" dt2D="false" dtr="false" t="normal">SUM(N378:R378)</f>
        <v>24443883.71</v>
      </c>
      <c r="N378" s="120" t="n"/>
      <c r="O378" s="120" t="n">
        <v>505641.31</v>
      </c>
      <c r="P378" s="120" t="n"/>
      <c r="Q378" s="120" t="n">
        <v>3116924.92</v>
      </c>
      <c r="R378" s="120" t="n">
        <v>20821317.48</v>
      </c>
      <c r="S378" s="120" t="n"/>
      <c r="T378" s="120" t="n">
        <f aca="false" ca="false" dt2D="false" dtr="false" t="normal">$M378/($J378+$K378)</f>
        <v>5671.039999535995</v>
      </c>
      <c r="U378" s="120" t="n">
        <f aca="false" ca="false" dt2D="false" dtr="false" t="normal">$M378/($J378+$K378)</f>
        <v>5671.039999535995</v>
      </c>
      <c r="V378" s="118" t="n">
        <v>2026</v>
      </c>
      <c r="W378" s="120" t="n"/>
      <c r="X378" s="121" t="n">
        <f aca="false" ca="false" dt2D="false" dtr="false" t="normal">AA378-R378</f>
        <v>0</v>
      </c>
      <c r="Y378" s="127" t="n">
        <v>2422881</v>
      </c>
      <c r="Z378" s="127" t="n">
        <f aca="false" ca="false" dt2D="false" dtr="false" t="normal">+(J378*12.71+K378*25.41)*12</f>
        <v>694043.916</v>
      </c>
      <c r="AA378" s="127" t="n">
        <f aca="false" ca="false" dt2D="false" dtr="false" t="normal">+(J378*12.71+K378*25.41)*12*30</f>
        <v>20821317.48</v>
      </c>
      <c r="AB378" s="124" t="n">
        <f aca="false" ca="true" dt2D="false" dtr="false" t="normal">SUBTOTAL(9, AC378:AQ378)</f>
        <v>24443883.71</v>
      </c>
      <c r="AC378" s="124" t="n"/>
      <c r="AD378" s="124" t="n"/>
      <c r="AE378" s="124" t="n"/>
      <c r="AF378" s="124" t="n"/>
      <c r="AG378" s="124" t="n"/>
      <c r="AH378" s="124" t="n"/>
      <c r="AI378" s="124" t="n"/>
      <c r="AJ378" s="124" t="n"/>
      <c r="AK378" s="124" t="n"/>
      <c r="AL378" s="124" t="n">
        <v>8351661.97</v>
      </c>
      <c r="AM378" s="124" t="n"/>
      <c r="AN378" s="124" t="n">
        <v>14811806.12</v>
      </c>
      <c r="AO378" s="124" t="n">
        <v>733316.51</v>
      </c>
      <c r="AP378" s="124" t="n">
        <v>24000</v>
      </c>
      <c r="AQ378" s="124" t="n">
        <v>523099.11</v>
      </c>
      <c r="AR378" s="128" t="n">
        <f aca="false" ca="false" dt2D="false" dtr="false" t="normal">COUNTIF(AC378:AN378, "&gt;0")</f>
        <v>2</v>
      </c>
      <c r="AS378" s="128" t="n">
        <f aca="false" ca="false" dt2D="false" dtr="false" t="normal">COUNTIF(AO378:AQ378, "&gt;0")</f>
        <v>3</v>
      </c>
      <c r="AT378" s="128" t="n">
        <f aca="false" ca="false" dt2D="false" dtr="false" t="normal">+AR378+AS378</f>
        <v>5</v>
      </c>
      <c r="AW378" s="3" t="n"/>
      <c r="AY378" s="129" t="n"/>
    </row>
    <row customHeight="true" ht="12.75" outlineLevel="0" r="379">
      <c r="A379" s="115" t="n">
        <f aca="false" ca="false" dt2D="false" dtr="false" t="normal">+A378+1</f>
        <v>253</v>
      </c>
      <c r="B379" s="115" t="n">
        <f aca="false" ca="false" dt2D="false" dtr="false" t="normal">+B378+1</f>
        <v>148</v>
      </c>
      <c r="C379" s="116" t="s">
        <v>66</v>
      </c>
      <c r="D379" s="115" t="s">
        <v>836</v>
      </c>
      <c r="E379" s="119" t="s">
        <v>133</v>
      </c>
      <c r="F379" s="118" t="s">
        <v>62</v>
      </c>
      <c r="G379" s="118" t="n">
        <v>5</v>
      </c>
      <c r="H379" s="118" t="n">
        <v>3</v>
      </c>
      <c r="I379" s="119" t="n">
        <v>4381.7</v>
      </c>
      <c r="J379" s="119" t="n">
        <v>4226.1</v>
      </c>
      <c r="K379" s="119" t="n">
        <v>155.599999999999</v>
      </c>
      <c r="L379" s="117" t="n">
        <v>188</v>
      </c>
      <c r="M379" s="120" t="n">
        <f aca="false" ca="false" dt2D="false" dtr="false" t="normal">SUM(N379:R379)</f>
        <v>8962898.79</v>
      </c>
      <c r="N379" s="120" t="n"/>
      <c r="O379" s="120" t="n"/>
      <c r="P379" s="120" t="n"/>
      <c r="Q379" s="120" t="n">
        <v>692010.32</v>
      </c>
      <c r="R379" s="120" t="n">
        <v>8270888.47</v>
      </c>
      <c r="S379" s="120" t="n"/>
      <c r="T379" s="120" t="n">
        <f aca="false" ca="false" dt2D="false" dtr="false" t="normal">$M379/($J379+$K379)</f>
        <v>2045.5299974895593</v>
      </c>
      <c r="U379" s="120" t="n">
        <f aca="false" ca="false" dt2D="false" dtr="false" t="normal">$M379/($J379+$K379)</f>
        <v>2045.5299974895593</v>
      </c>
      <c r="V379" s="118" t="n">
        <v>2026</v>
      </c>
      <c r="W379" s="120" t="n"/>
      <c r="X379" s="121" t="n">
        <f aca="false" ca="false" dt2D="false" dtr="false" t="normal">AA379-R379</f>
        <v>3706442.8299999954</v>
      </c>
      <c r="Y379" s="127" t="n">
        <v>0</v>
      </c>
      <c r="Z379" s="127" t="n">
        <f aca="false" ca="false" dt2D="false" dtr="false" t="normal">+(J379*12.71+K379*25.41)*12</f>
        <v>692010.3239999998</v>
      </c>
      <c r="AA379" s="127" t="n">
        <f aca="false" ca="false" dt2D="false" dtr="false" t="normal">+(J379*12.71+K379*25.41)*12*30-'[5]Лист1'!$AQ$369</f>
        <v>11977331.299999995</v>
      </c>
      <c r="AB379" s="124" t="n">
        <f aca="false" ca="true" dt2D="false" dtr="false" t="normal">SUBTOTAL(9, AC379:AQ379)</f>
        <v>8962898.790000001</v>
      </c>
      <c r="AC379" s="124" t="n"/>
      <c r="AD379" s="124" t="n"/>
      <c r="AE379" s="124" t="n"/>
      <c r="AF379" s="124" t="n"/>
      <c r="AG379" s="124" t="n"/>
      <c r="AH379" s="124" t="n"/>
      <c r="AI379" s="124" t="n">
        <v>0</v>
      </c>
      <c r="AJ379" s="124" t="n"/>
      <c r="AK379" s="124" t="n"/>
      <c r="AL379" s="124" t="n">
        <v>8478205.8</v>
      </c>
      <c r="AM379" s="124" t="n"/>
      <c r="AN379" s="124" t="n"/>
      <c r="AO379" s="124" t="n">
        <v>268886.96</v>
      </c>
      <c r="AP379" s="124" t="n">
        <v>24000</v>
      </c>
      <c r="AQ379" s="124" t="n">
        <v>191806.03</v>
      </c>
      <c r="AR379" s="128" t="n">
        <f aca="false" ca="false" dt2D="false" dtr="false" t="normal">COUNTIF(AC379:AN379, "&gt;0")</f>
        <v>1</v>
      </c>
      <c r="AS379" s="128" t="n">
        <f aca="false" ca="false" dt2D="false" dtr="false" t="normal">COUNTIF(AO379:AQ379, "&gt;0")</f>
        <v>3</v>
      </c>
      <c r="AT379" s="128" t="n">
        <f aca="false" ca="false" dt2D="false" dtr="false" t="normal">+AR379+AS379</f>
        <v>4</v>
      </c>
      <c r="AW379" s="3" t="n"/>
      <c r="AY379" s="129" t="n"/>
    </row>
    <row customHeight="true" ht="12.75" outlineLevel="0" r="380">
      <c r="A380" s="115" t="n">
        <f aca="false" ca="false" dt2D="false" dtr="false" t="normal">+A379+1</f>
        <v>254</v>
      </c>
      <c r="B380" s="115" t="n">
        <f aca="false" ca="false" dt2D="false" dtr="false" t="normal">+B379+1</f>
        <v>149</v>
      </c>
      <c r="C380" s="116" t="s">
        <v>66</v>
      </c>
      <c r="D380" s="115" t="s">
        <v>837</v>
      </c>
      <c r="E380" s="119" t="s">
        <v>83</v>
      </c>
      <c r="F380" s="118" t="s">
        <v>62</v>
      </c>
      <c r="G380" s="118" t="n">
        <v>9</v>
      </c>
      <c r="H380" s="118" t="n">
        <v>2</v>
      </c>
      <c r="I380" s="119" t="n">
        <v>5582</v>
      </c>
      <c r="J380" s="119" t="n">
        <v>5551</v>
      </c>
      <c r="K380" s="119" t="n">
        <v>31</v>
      </c>
      <c r="L380" s="117" t="n">
        <v>215</v>
      </c>
      <c r="M380" s="120" t="n">
        <f aca="false" ca="false" dt2D="false" dtr="false" t="normal">SUM(N380:R380)</f>
        <v>12699101.43</v>
      </c>
      <c r="N380" s="120" t="n"/>
      <c r="O380" s="120" t="n"/>
      <c r="P380" s="120" t="n"/>
      <c r="Q380" s="120" t="n">
        <v>1135723.32</v>
      </c>
      <c r="R380" s="120" t="n">
        <v>11563378.11</v>
      </c>
      <c r="S380" s="120" t="n"/>
      <c r="T380" s="120" t="n">
        <f aca="false" ca="false" dt2D="false" dtr="false" t="normal">$M380/($J380+$K380)</f>
        <v>2275.009213543533</v>
      </c>
      <c r="U380" s="120" t="n">
        <f aca="false" ca="false" dt2D="false" dtr="false" t="normal">$M380/($J380+$K380)</f>
        <v>2275.009213543533</v>
      </c>
      <c r="V380" s="118" t="n">
        <v>2026</v>
      </c>
      <c r="W380" s="120" t="n"/>
      <c r="X380" s="121" t="n">
        <f aca="false" ca="false" dt2D="false" dtr="false" t="normal">AA380-R380</f>
        <v>151896.00000000373</v>
      </c>
      <c r="Y380" s="127" t="n">
        <v>0</v>
      </c>
      <c r="Z380" s="127" t="n">
        <f aca="false" ca="false" dt2D="false" dtr="false" t="normal">+(J380*16.89+K380*28.62)*12</f>
        <v>1135723.32</v>
      </c>
      <c r="AA380" s="127" t="n">
        <f aca="false" ca="false" dt2D="false" dtr="false" t="normal">+(J380*16.89+K380*28.62)*12*30-'[5]Лист1'!$AQ$373</f>
        <v>11715274.110000003</v>
      </c>
      <c r="AB380" s="124" t="n">
        <f aca="false" ca="true" dt2D="false" dtr="false" t="normal">SUBTOTAL(9, AC380:AQ380)</f>
        <v>12699101.429999998</v>
      </c>
      <c r="AC380" s="124" t="n"/>
      <c r="AD380" s="124" t="n"/>
      <c r="AE380" s="124" t="n"/>
      <c r="AF380" s="124" t="n"/>
      <c r="AG380" s="124" t="n"/>
      <c r="AH380" s="124" t="n"/>
      <c r="AI380" s="124" t="n">
        <v>0</v>
      </c>
      <c r="AJ380" s="124" t="n"/>
      <c r="AK380" s="124" t="n"/>
      <c r="AL380" s="124" t="n">
        <v>12022367.62</v>
      </c>
      <c r="AM380" s="124" t="n"/>
      <c r="AN380" s="124" t="n"/>
      <c r="AO380" s="124" t="n">
        <v>380973.04</v>
      </c>
      <c r="AP380" s="124" t="n">
        <v>24000</v>
      </c>
      <c r="AQ380" s="124" t="n">
        <v>271760.77</v>
      </c>
      <c r="AR380" s="128" t="n">
        <f aca="false" ca="false" dt2D="false" dtr="false" t="normal">COUNTIF(AC380:AN380, "&gt;0")</f>
        <v>1</v>
      </c>
      <c r="AS380" s="128" t="n">
        <f aca="false" ca="false" dt2D="false" dtr="false" t="normal">COUNTIF(AO380:AQ380, "&gt;0")</f>
        <v>3</v>
      </c>
      <c r="AT380" s="128" t="n">
        <f aca="false" ca="false" dt2D="false" dtr="false" t="normal">+AR380+AS380</f>
        <v>4</v>
      </c>
      <c r="AW380" s="3" t="n"/>
      <c r="AY380" s="129" t="n"/>
    </row>
    <row customHeight="true" ht="12.75" outlineLevel="0" r="381">
      <c r="A381" s="115" t="n">
        <f aca="false" ca="false" dt2D="false" dtr="false" t="normal">+A380+1</f>
        <v>255</v>
      </c>
      <c r="B381" s="115" t="n">
        <f aca="false" ca="false" dt2D="false" dtr="false" t="normal">+B380+1</f>
        <v>150</v>
      </c>
      <c r="C381" s="116" t="s">
        <v>66</v>
      </c>
      <c r="D381" s="115" t="s">
        <v>838</v>
      </c>
      <c r="E381" s="119" t="s">
        <v>177</v>
      </c>
      <c r="F381" s="118" t="s">
        <v>62</v>
      </c>
      <c r="G381" s="118" t="n">
        <v>9</v>
      </c>
      <c r="H381" s="118" t="n">
        <v>2</v>
      </c>
      <c r="I381" s="119" t="n">
        <v>5003.2</v>
      </c>
      <c r="J381" s="119" t="n">
        <v>4976.2</v>
      </c>
      <c r="K381" s="119" t="n">
        <v>27</v>
      </c>
      <c r="L381" s="117" t="n">
        <v>169</v>
      </c>
      <c r="M381" s="120" t="n">
        <f aca="false" ca="false" dt2D="false" dtr="false" t="normal">SUM(N381:R381)</f>
        <v>8036765.38</v>
      </c>
      <c r="N381" s="120" t="n"/>
      <c r="O381" s="120" t="n"/>
      <c r="P381" s="120" t="n"/>
      <c r="Q381" s="120" t="n">
        <v>2121361.38</v>
      </c>
      <c r="R381" s="120" t="n">
        <v>5915404</v>
      </c>
      <c r="S381" s="120" t="n"/>
      <c r="T381" s="120" t="n">
        <f aca="false" ca="false" dt2D="false" dtr="false" t="normal">$M381/($J381+$K381)</f>
        <v>1606.3250279820916</v>
      </c>
      <c r="U381" s="120" t="n">
        <f aca="false" ca="false" dt2D="false" dtr="false" t="normal">$M381/($J381+$K381)</f>
        <v>1606.3250279820916</v>
      </c>
      <c r="V381" s="118" t="n">
        <v>2026</v>
      </c>
      <c r="W381" s="120" t="n"/>
      <c r="X381" s="121" t="n">
        <f aca="false" ca="false" dt2D="false" dtr="false" t="normal">AA381-R381</f>
        <v>24620068.88</v>
      </c>
      <c r="Y381" s="127" t="n">
        <v>1103512.28</v>
      </c>
      <c r="Z381" s="127" t="n">
        <f aca="false" ca="false" dt2D="false" dtr="false" t="normal">+(J381*16.89+K381*28.62)*12</f>
        <v>1017849.096</v>
      </c>
      <c r="AA381" s="127" t="n">
        <f aca="false" ca="false" dt2D="false" dtr="false" t="normal">+(J381*16.89+K381*28.62)*12*30</f>
        <v>30535472.88</v>
      </c>
      <c r="AB381" s="124" t="n">
        <f aca="false" ca="true" dt2D="false" dtr="false" t="normal">SUBTOTAL(9, AC381:AQ381)</f>
        <v>8036765.38</v>
      </c>
      <c r="AC381" s="124" t="n"/>
      <c r="AD381" s="124" t="n"/>
      <c r="AE381" s="124" t="n">
        <v>4576876.55</v>
      </c>
      <c r="AF381" s="124" t="n">
        <v>3022799.09</v>
      </c>
      <c r="AG381" s="124" t="n"/>
      <c r="AH381" s="124" t="n"/>
      <c r="AI381" s="124" t="n">
        <v>0</v>
      </c>
      <c r="AJ381" s="124" t="n"/>
      <c r="AK381" s="124" t="n"/>
      <c r="AL381" s="124" t="n"/>
      <c r="AM381" s="124" t="n"/>
      <c r="AN381" s="124" t="n"/>
      <c r="AO381" s="124" t="n">
        <v>241102.96</v>
      </c>
      <c r="AP381" s="124" t="n">
        <v>24000</v>
      </c>
      <c r="AQ381" s="124" t="n">
        <v>171986.78</v>
      </c>
      <c r="AR381" s="128" t="n">
        <f aca="false" ca="false" dt2D="false" dtr="false" t="normal">COUNTIF(AC381:AN381, "&gt;0")</f>
        <v>2</v>
      </c>
      <c r="AS381" s="128" t="n">
        <f aca="false" ca="false" dt2D="false" dtr="false" t="normal">COUNTIF(AO381:AQ381, "&gt;0")</f>
        <v>3</v>
      </c>
      <c r="AT381" s="128" t="n">
        <f aca="false" ca="false" dt2D="false" dtr="false" t="normal">+AR381+AS381</f>
        <v>5</v>
      </c>
      <c r="AW381" s="3" t="n"/>
      <c r="AY381" s="129" t="n"/>
    </row>
    <row customHeight="true" ht="12.75" outlineLevel="0" r="382">
      <c r="A382" s="115" t="n">
        <f aca="false" ca="false" dt2D="false" dtr="false" t="normal">+A381+1</f>
        <v>256</v>
      </c>
      <c r="B382" s="115" t="n">
        <f aca="false" ca="false" dt2D="false" dtr="false" t="normal">+B381+1</f>
        <v>151</v>
      </c>
      <c r="C382" s="116" t="s">
        <v>66</v>
      </c>
      <c r="D382" s="115" t="s">
        <v>97</v>
      </c>
      <c r="E382" s="119" t="s">
        <v>83</v>
      </c>
      <c r="F382" s="118" t="s">
        <v>62</v>
      </c>
      <c r="G382" s="118" t="n">
        <v>2</v>
      </c>
      <c r="H382" s="118" t="n">
        <v>8</v>
      </c>
      <c r="I382" s="119" t="n">
        <v>961.6</v>
      </c>
      <c r="J382" s="119" t="n">
        <v>961.6</v>
      </c>
      <c r="K382" s="119" t="n">
        <v>0</v>
      </c>
      <c r="L382" s="117" t="n">
        <v>42</v>
      </c>
      <c r="M382" s="120" t="n">
        <f aca="false" ca="false" dt2D="false" dtr="false" t="normal">SUM(N382:R382)</f>
        <v>1073430.74</v>
      </c>
      <c r="N382" s="120" t="n"/>
      <c r="O382" s="120" t="n">
        <v>83350.44</v>
      </c>
      <c r="P382" s="120" t="n"/>
      <c r="Q382" s="120" t="n">
        <v>146663.23</v>
      </c>
      <c r="R382" s="120" t="n">
        <v>843417.07</v>
      </c>
      <c r="S382" s="120" t="n"/>
      <c r="T382" s="120" t="n">
        <f aca="false" ca="false" dt2D="false" dtr="false" t="normal">$M382/($J382+$K382)</f>
        <v>1116.2965266222961</v>
      </c>
      <c r="U382" s="120" t="n">
        <f aca="false" ca="false" dt2D="false" dtr="false" t="normal">$M382/($J382+$K382)</f>
        <v>1116.2965266222961</v>
      </c>
      <c r="V382" s="118" t="n">
        <v>2026</v>
      </c>
      <c r="W382" s="120" t="n"/>
      <c r="X382" s="121" t="n">
        <f aca="false" ca="false" dt2D="false" dtr="false" t="normal">AA382-R382</f>
        <v>0</v>
      </c>
      <c r="Y382" s="127" t="n">
        <v>0</v>
      </c>
      <c r="Z382" s="127" t="n">
        <f aca="false" ca="false" dt2D="false" dtr="false" t="normal">+(J382*12.71+K382*25.41)*12</f>
        <v>146663.23200000002</v>
      </c>
      <c r="AA382" s="127" t="n">
        <f aca="false" ca="false" dt2D="false" dtr="false" t="normal">+(J382*12.71+K382*25.41)*12*30-'[5]Лист1'!$AQ$376</f>
        <v>843417.0700000008</v>
      </c>
      <c r="AB382" s="124" t="n">
        <f aca="false" ca="true" dt2D="false" dtr="false" t="normal">SUBTOTAL(9, AC382:AQ382)</f>
        <v>1073430.74</v>
      </c>
      <c r="AC382" s="124" t="n"/>
      <c r="AD382" s="124" t="n"/>
      <c r="AE382" s="124" t="n">
        <v>994256.4</v>
      </c>
      <c r="AF382" s="124" t="n"/>
      <c r="AG382" s="124" t="n"/>
      <c r="AH382" s="124" t="n"/>
      <c r="AI382" s="124" t="n">
        <v>0</v>
      </c>
      <c r="AJ382" s="124" t="n"/>
      <c r="AK382" s="124" t="n"/>
      <c r="AL382" s="124" t="n"/>
      <c r="AM382" s="124" t="n"/>
      <c r="AN382" s="124" t="n"/>
      <c r="AO382" s="124" t="n">
        <v>32202.92</v>
      </c>
      <c r="AP382" s="124" t="n">
        <v>24000</v>
      </c>
      <c r="AQ382" s="124" t="n">
        <v>22971.42</v>
      </c>
      <c r="AR382" s="128" t="n">
        <f aca="false" ca="false" dt2D="false" dtr="false" t="normal">COUNTIF(AC382:AN382, "&gt;0")</f>
        <v>1</v>
      </c>
      <c r="AS382" s="128" t="n">
        <f aca="false" ca="false" dt2D="false" dtr="false" t="normal">COUNTIF(AO382:AQ382, "&gt;0")</f>
        <v>3</v>
      </c>
      <c r="AT382" s="128" t="n">
        <f aca="false" ca="false" dt2D="false" dtr="false" t="normal">+AR382+AS382</f>
        <v>4</v>
      </c>
      <c r="AW382" s="3" t="n"/>
      <c r="AY382" s="129" t="n"/>
    </row>
    <row customHeight="true" ht="13.5" outlineLevel="0" r="383">
      <c r="A383" s="115" t="n">
        <f aca="false" ca="false" dt2D="false" dtr="false" t="normal">+A382+1</f>
        <v>257</v>
      </c>
      <c r="B383" s="115" t="n">
        <f aca="false" ca="false" dt2D="false" dtr="false" t="normal">+B382+1</f>
        <v>152</v>
      </c>
      <c r="C383" s="116" t="s">
        <v>66</v>
      </c>
      <c r="D383" s="115" t="s">
        <v>839</v>
      </c>
      <c r="E383" s="119" t="s">
        <v>73</v>
      </c>
      <c r="F383" s="118" t="s">
        <v>62</v>
      </c>
      <c r="G383" s="118" t="n">
        <v>4</v>
      </c>
      <c r="H383" s="118" t="n">
        <v>6</v>
      </c>
      <c r="I383" s="119" t="n">
        <v>3627.2</v>
      </c>
      <c r="J383" s="119" t="n">
        <v>3407.6</v>
      </c>
      <c r="K383" s="119" t="n">
        <v>219.6</v>
      </c>
      <c r="L383" s="117" t="n">
        <v>159</v>
      </c>
      <c r="M383" s="120" t="n">
        <f aca="false" ca="false" dt2D="false" dtr="false" t="normal">SUM(N383:R383)</f>
        <v>4098808.54</v>
      </c>
      <c r="N383" s="120" t="n"/>
      <c r="O383" s="120" t="n"/>
      <c r="P383" s="120" t="n"/>
      <c r="Q383" s="120" t="n">
        <v>586687.58</v>
      </c>
      <c r="R383" s="120" t="n">
        <v>3512120.96</v>
      </c>
      <c r="S383" s="120" t="n"/>
      <c r="T383" s="120" t="n">
        <f aca="false" ca="false" dt2D="false" dtr="false" t="normal">$M383/($J383+$K383)</f>
        <v>1130.019998897221</v>
      </c>
      <c r="U383" s="120" t="n">
        <f aca="false" ca="false" dt2D="false" dtr="false" t="normal">$M383/($J383+$K383)</f>
        <v>1130.019998897221</v>
      </c>
      <c r="V383" s="118" t="n">
        <v>2026</v>
      </c>
      <c r="W383" s="120" t="n"/>
      <c r="X383" s="121" t="n">
        <f aca="false" ca="false" dt2D="false" dtr="false" t="normal">AA383-R383</f>
        <v>12671425.68</v>
      </c>
      <c r="Y383" s="127" t="n">
        <v>0</v>
      </c>
      <c r="Z383" s="127" t="n">
        <f aca="false" ca="false" dt2D="false" dtr="false" t="normal">+(J383*12.71+K383*25.41)*12</f>
        <v>586687.584</v>
      </c>
      <c r="AA383" s="127" t="n">
        <f aca="false" ca="false" dt2D="false" dtr="false" t="normal">+(J383*12.71+K383*25.41)*12*30-'[5]Лист1'!$AQ$377</f>
        <v>16183546.64</v>
      </c>
      <c r="AB383" s="124" t="n">
        <f aca="false" ca="true" dt2D="false" dtr="false" t="normal">SUBTOTAL(9, AC383:AQ383)</f>
        <v>4098808.5399999996</v>
      </c>
      <c r="AC383" s="124" t="n"/>
      <c r="AD383" s="124" t="n"/>
      <c r="AE383" s="124" t="n"/>
      <c r="AF383" s="124" t="n">
        <v>3864129.78</v>
      </c>
      <c r="AG383" s="124" t="n"/>
      <c r="AH383" s="124" t="n"/>
      <c r="AI383" s="124" t="n">
        <v>0</v>
      </c>
      <c r="AJ383" s="124" t="n"/>
      <c r="AK383" s="124" t="n"/>
      <c r="AL383" s="124" t="n"/>
      <c r="AM383" s="124" t="n"/>
      <c r="AN383" s="124" t="n"/>
      <c r="AO383" s="124" t="n">
        <v>122964.26</v>
      </c>
      <c r="AP383" s="124" t="n">
        <v>24000</v>
      </c>
      <c r="AQ383" s="124" t="n">
        <v>87714.5</v>
      </c>
      <c r="AR383" s="128" t="n">
        <f aca="false" ca="false" dt2D="false" dtr="false" t="normal">COUNTIF(AC383:AN383, "&gt;0")</f>
        <v>1</v>
      </c>
      <c r="AS383" s="128" t="n">
        <f aca="false" ca="false" dt2D="false" dtr="false" t="normal">COUNTIF(AO383:AQ383, "&gt;0")</f>
        <v>3</v>
      </c>
      <c r="AT383" s="128" t="n">
        <f aca="false" ca="false" dt2D="false" dtr="false" t="normal">+AR383+AS383</f>
        <v>4</v>
      </c>
      <c r="AW383" s="3" t="n"/>
      <c r="AY383" s="129" t="n"/>
    </row>
    <row customHeight="true" ht="12.75" outlineLevel="0" r="384">
      <c r="A384" s="115" t="n">
        <f aca="false" ca="false" dt2D="false" dtr="false" t="normal">+A383+1</f>
        <v>258</v>
      </c>
      <c r="B384" s="115" t="n">
        <f aca="false" ca="false" dt2D="false" dtr="false" t="normal">+B383+1</f>
        <v>153</v>
      </c>
      <c r="C384" s="116" t="s">
        <v>66</v>
      </c>
      <c r="D384" s="115" t="s">
        <v>841</v>
      </c>
      <c r="E384" s="117" t="n">
        <v>1983</v>
      </c>
      <c r="F384" s="118" t="s">
        <v>62</v>
      </c>
      <c r="G384" s="118" t="n">
        <v>5</v>
      </c>
      <c r="H384" s="118" t="n">
        <v>3</v>
      </c>
      <c r="I384" s="119" t="n">
        <v>5113.2</v>
      </c>
      <c r="J384" s="119" t="n">
        <v>4295.2</v>
      </c>
      <c r="K384" s="119" t="n">
        <v>0</v>
      </c>
      <c r="L384" s="117" t="n">
        <v>187</v>
      </c>
      <c r="M384" s="120" t="n">
        <f aca="false" ca="false" dt2D="false" dtr="false" t="normal">SUM(N384:S384)</f>
        <v>4123863.01</v>
      </c>
      <c r="N384" s="120" t="n"/>
      <c r="O384" s="120" t="n"/>
      <c r="P384" s="120" t="n"/>
      <c r="Q384" s="120" t="n">
        <v>655103.9</v>
      </c>
      <c r="R384" s="120" t="n">
        <v>3468759.11</v>
      </c>
      <c r="S384" s="120" t="n"/>
      <c r="T384" s="120" t="n">
        <f aca="false" ca="false" dt2D="false" dtr="false" t="normal">$M384/($J384+$K384)</f>
        <v>960.1096596200409</v>
      </c>
      <c r="U384" s="120" t="n">
        <f aca="false" ca="false" dt2D="false" dtr="false" t="normal">$M384/($J384+$K384)</f>
        <v>960.1096596200409</v>
      </c>
      <c r="V384" s="118" t="n">
        <v>2026</v>
      </c>
      <c r="W384" s="120" t="n"/>
      <c r="X384" s="121" t="n">
        <f aca="false" ca="false" dt2D="false" dtr="false" t="normal">AA384-R384</f>
        <v>13197554.000000002</v>
      </c>
      <c r="Y384" s="127" t="n">
        <v>0</v>
      </c>
      <c r="Z384" s="127" t="n">
        <f aca="false" ca="false" dt2D="false" dtr="false" t="normal">+(J384*12.71+K384*25.41)*12</f>
        <v>655103.904</v>
      </c>
      <c r="AA384" s="127" t="n">
        <f aca="false" ca="false" dt2D="false" dtr="false" t="normal">+(J384*12.71+K384*25.41)*12*30-'[3]Лист1'!$AQ$177</f>
        <v>16666313.110000001</v>
      </c>
      <c r="AB384" s="124" t="n">
        <f aca="false" ca="false" dt2D="false" dtr="false" t="normal">SUM(AC384:AQ384)</f>
        <v>4123863.01</v>
      </c>
      <c r="AC384" s="124" t="n"/>
      <c r="AD384" s="124" t="n">
        <v>0</v>
      </c>
      <c r="AE384" s="124" t="n">
        <v>4123863.01</v>
      </c>
      <c r="AF384" s="124" t="n">
        <v>0</v>
      </c>
      <c r="AG384" s="124" t="n">
        <v>0</v>
      </c>
      <c r="AH384" s="124" t="n"/>
      <c r="AI384" s="124" t="n">
        <v>0</v>
      </c>
      <c r="AJ384" s="124" t="n">
        <v>0</v>
      </c>
      <c r="AK384" s="124" t="n">
        <v>0</v>
      </c>
      <c r="AL384" s="124" t="n">
        <v>0</v>
      </c>
      <c r="AM384" s="124" t="n">
        <v>0</v>
      </c>
      <c r="AN384" s="124" t="n">
        <v>0</v>
      </c>
      <c r="AO384" s="124" t="n"/>
      <c r="AP384" s="124" t="n"/>
      <c r="AQ384" s="124" t="n"/>
      <c r="AR384" s="128" t="n">
        <f aca="false" ca="false" dt2D="false" dtr="false" t="normal">COUNTIF(AC384:AN384, "&gt;0")</f>
        <v>1</v>
      </c>
      <c r="AS384" s="128" t="n">
        <f aca="false" ca="false" dt2D="false" dtr="false" t="normal">COUNTIF(AO384:AQ384, "&gt;0")</f>
        <v>0</v>
      </c>
      <c r="AT384" s="128" t="n">
        <f aca="false" ca="false" dt2D="false" dtr="false" t="normal">+AR384+AS384</f>
        <v>1</v>
      </c>
      <c r="AZ384" s="66" t="n"/>
    </row>
    <row customHeight="true" ht="12.75" outlineLevel="0" r="385">
      <c r="A385" s="115" t="n">
        <f aca="false" ca="false" dt2D="false" dtr="false" t="normal">+A384+1</f>
        <v>259</v>
      </c>
      <c r="B385" s="115" t="n">
        <f aca="false" ca="false" dt2D="false" dtr="false" t="normal">+B384+1</f>
        <v>154</v>
      </c>
      <c r="C385" s="116" t="s">
        <v>66</v>
      </c>
      <c r="D385" s="115" t="s">
        <v>842</v>
      </c>
      <c r="E385" s="117" t="n">
        <v>1980</v>
      </c>
      <c r="F385" s="118" t="s">
        <v>62</v>
      </c>
      <c r="G385" s="118" t="n">
        <v>5</v>
      </c>
      <c r="H385" s="118" t="n">
        <v>6</v>
      </c>
      <c r="I385" s="119" t="n">
        <v>6841.9</v>
      </c>
      <c r="J385" s="119" t="n">
        <v>5717.4</v>
      </c>
      <c r="K385" s="119" t="n">
        <v>467.7</v>
      </c>
      <c r="L385" s="117" t="n">
        <v>273</v>
      </c>
      <c r="M385" s="120" t="n">
        <f aca="false" ca="false" dt2D="false" dtr="false" t="normal">SUM(N385:S385)</f>
        <v>24464288.47</v>
      </c>
      <c r="N385" s="120" t="n"/>
      <c r="O385" s="120" t="n"/>
      <c r="P385" s="120" t="n"/>
      <c r="Q385" s="120" t="n">
        <v>1014628.93</v>
      </c>
      <c r="R385" s="120" t="n">
        <v>23449659.54</v>
      </c>
      <c r="S385" s="120" t="n"/>
      <c r="T385" s="120" t="n">
        <f aca="false" ca="false" dt2D="false" dtr="false" t="normal">$M385/($J385+$K385)</f>
        <v>3955.358598890883</v>
      </c>
      <c r="U385" s="120" t="n">
        <f aca="false" ca="false" dt2D="false" dtr="false" t="normal">$M385/($J385+$K385)</f>
        <v>3955.358598890883</v>
      </c>
      <c r="V385" s="118" t="n">
        <v>2026</v>
      </c>
      <c r="W385" s="120" t="n"/>
      <c r="X385" s="121" t="n">
        <f aca="false" ca="false" dt2D="false" dtr="false" t="normal">AA385-R385</f>
        <v>4730872.859999999</v>
      </c>
      <c r="Y385" s="127" t="n">
        <v>0</v>
      </c>
      <c r="Z385" s="127" t="n">
        <f aca="false" ca="false" dt2D="false" dtr="false" t="normal">+(J385*12.71+K385*25.41)*12</f>
        <v>1014628.9319999999</v>
      </c>
      <c r="AA385" s="127" t="n">
        <f aca="false" ca="false" dt2D="false" dtr="false" t="normal">+(J385*12.71+K385*25.41)*12*30-'[3]Лист1'!$AQ$178</f>
        <v>28180532.4</v>
      </c>
      <c r="AB385" s="124" t="n">
        <f aca="false" ca="false" dt2D="false" dtr="false" t="normal">SUM(AC385:AQ385)</f>
        <v>24464288.47</v>
      </c>
      <c r="AC385" s="124" t="n">
        <v>0</v>
      </c>
      <c r="AD385" s="124" t="n">
        <v>0</v>
      </c>
      <c r="AE385" s="124" t="n">
        <v>0</v>
      </c>
      <c r="AF385" s="124" t="n">
        <v>0</v>
      </c>
      <c r="AG385" s="124" t="n">
        <v>0</v>
      </c>
      <c r="AH385" s="124" t="n"/>
      <c r="AI385" s="124" t="n"/>
      <c r="AJ385" s="124" t="n">
        <v>0</v>
      </c>
      <c r="AK385" s="124" t="n">
        <v>0</v>
      </c>
      <c r="AL385" s="124" t="n">
        <v>0</v>
      </c>
      <c r="AM385" s="124" t="n">
        <v>24464288.47</v>
      </c>
      <c r="AN385" s="124" t="n">
        <v>0</v>
      </c>
      <c r="AO385" s="124" t="n"/>
      <c r="AP385" s="124" t="n"/>
      <c r="AQ385" s="124" t="n"/>
      <c r="AR385" s="128" t="n">
        <f aca="false" ca="false" dt2D="false" dtr="false" t="normal">COUNTIF(AC385:AN385, "&gt;0")</f>
        <v>1</v>
      </c>
      <c r="AS385" s="128" t="n">
        <f aca="false" ca="false" dt2D="false" dtr="false" t="normal">COUNTIF(AO385:AQ385, "&gt;0")</f>
        <v>0</v>
      </c>
      <c r="AT385" s="128" t="n">
        <f aca="false" ca="false" dt2D="false" dtr="false" t="normal">+AR385+AS385</f>
        <v>1</v>
      </c>
      <c r="AZ385" s="66" t="n"/>
    </row>
    <row customHeight="true" ht="12.75" outlineLevel="0" r="386">
      <c r="A386" s="115" t="n">
        <f aca="false" ca="false" dt2D="false" dtr="false" t="normal">+A385+1</f>
        <v>260</v>
      </c>
      <c r="B386" s="115" t="n">
        <f aca="false" ca="false" dt2D="false" dtr="false" t="normal">+B385+1</f>
        <v>155</v>
      </c>
      <c r="C386" s="116" t="s">
        <v>66</v>
      </c>
      <c r="D386" s="115" t="s">
        <v>690</v>
      </c>
      <c r="E386" s="119" t="s">
        <v>83</v>
      </c>
      <c r="F386" s="118" t="s">
        <v>62</v>
      </c>
      <c r="G386" s="118" t="n">
        <v>3</v>
      </c>
      <c r="H386" s="118" t="n">
        <v>5</v>
      </c>
      <c r="I386" s="119" t="n">
        <v>2571.5</v>
      </c>
      <c r="J386" s="119" t="n">
        <v>2484</v>
      </c>
      <c r="K386" s="119" t="n">
        <v>87.5</v>
      </c>
      <c r="L386" s="117" t="n">
        <v>91</v>
      </c>
      <c r="M386" s="120" t="n">
        <f aca="false" ca="false" dt2D="false" dtr="false" t="normal">SUM(N386:R386)</f>
        <v>2870556.54</v>
      </c>
      <c r="N386" s="120" t="n"/>
      <c r="O386" s="120" t="n"/>
      <c r="P386" s="120" t="n"/>
      <c r="Q386" s="120" t="n">
        <v>405540.18</v>
      </c>
      <c r="R386" s="120" t="n">
        <v>2465016.36</v>
      </c>
      <c r="S386" s="120" t="n"/>
      <c r="T386" s="120" t="n">
        <f aca="false" ca="false" dt2D="false" dtr="false" t="normal">$M386/($J386+$K386)</f>
        <v>1116.2965350962475</v>
      </c>
      <c r="U386" s="120" t="n">
        <f aca="false" ca="false" dt2D="false" dtr="false" t="normal">$M386/($J386+$K386)</f>
        <v>1116.2965350962475</v>
      </c>
      <c r="V386" s="118" t="n">
        <v>2026</v>
      </c>
      <c r="W386" s="120" t="n"/>
      <c r="X386" s="121" t="n">
        <f aca="false" ca="false" dt2D="false" dtr="false" t="normal">AA386-R386</f>
        <v>797544.3299999996</v>
      </c>
      <c r="Y386" s="127" t="n">
        <v>0</v>
      </c>
      <c r="Z386" s="127" t="n">
        <f aca="false" ca="false" dt2D="false" dtr="false" t="normal">+(J386*12.71+K386*25.41)*12</f>
        <v>405540.18</v>
      </c>
      <c r="AA386" s="127" t="n">
        <f aca="false" ca="false" dt2D="false" dtr="false" t="normal">+(J386*12.71+K386*25.41)*12*30-'[5]Лист1'!$AQ$378</f>
        <v>3262560.6899999995</v>
      </c>
      <c r="AB386" s="124" t="n">
        <f aca="false" ca="true" dt2D="false" dtr="false" t="normal">SUBTOTAL(9, AC386:AQ386)</f>
        <v>2870556.5400000005</v>
      </c>
      <c r="AC386" s="124" t="n"/>
      <c r="AD386" s="124" t="n"/>
      <c r="AE386" s="124" t="n">
        <v>2699009.93</v>
      </c>
      <c r="AF386" s="124" t="n"/>
      <c r="AG386" s="124" t="n"/>
      <c r="AH386" s="124" t="n"/>
      <c r="AI386" s="124" t="n">
        <v>0</v>
      </c>
      <c r="AJ386" s="124" t="n"/>
      <c r="AK386" s="124" t="n"/>
      <c r="AL386" s="124" t="n"/>
      <c r="AM386" s="124" t="n"/>
      <c r="AN386" s="124" t="n"/>
      <c r="AO386" s="124" t="n">
        <v>86116.7</v>
      </c>
      <c r="AP386" s="124" t="n">
        <v>24000</v>
      </c>
      <c r="AQ386" s="124" t="n">
        <v>61429.91</v>
      </c>
      <c r="AR386" s="128" t="n">
        <f aca="false" ca="false" dt2D="false" dtr="false" t="normal">COUNTIF(AC386:AN386, "&gt;0")</f>
        <v>1</v>
      </c>
      <c r="AS386" s="128" t="n">
        <f aca="false" ca="false" dt2D="false" dtr="false" t="normal">COUNTIF(AO386:AQ386, "&gt;0")</f>
        <v>3</v>
      </c>
      <c r="AT386" s="128" t="n">
        <f aca="false" ca="false" dt2D="false" dtr="false" t="normal">+AR386+AS386</f>
        <v>4</v>
      </c>
      <c r="AW386" s="3" t="n"/>
      <c r="AY386" s="129" t="n"/>
    </row>
    <row customHeight="true" ht="12.75" outlineLevel="0" r="387">
      <c r="A387" s="115" t="n">
        <f aca="false" ca="false" dt2D="false" dtr="false" t="normal">+A386+1</f>
        <v>261</v>
      </c>
      <c r="B387" s="115" t="n">
        <f aca="false" ca="false" dt2D="false" dtr="false" t="normal">+B386+1</f>
        <v>156</v>
      </c>
      <c r="C387" s="116" t="s">
        <v>66</v>
      </c>
      <c r="D387" s="115" t="s">
        <v>691</v>
      </c>
      <c r="E387" s="119" t="s">
        <v>128</v>
      </c>
      <c r="F387" s="118" t="s">
        <v>62</v>
      </c>
      <c r="G387" s="118" t="n">
        <v>10</v>
      </c>
      <c r="H387" s="118" t="n">
        <v>1</v>
      </c>
      <c r="I387" s="119" t="n">
        <v>2890.1</v>
      </c>
      <c r="J387" s="119" t="n">
        <v>2856.1</v>
      </c>
      <c r="K387" s="119" t="n">
        <v>34</v>
      </c>
      <c r="L387" s="117" t="n">
        <v>115</v>
      </c>
      <c r="M387" s="120" t="n">
        <f aca="false" ca="false" dt2D="false" dtr="false" t="normal">SUM(N387:R387)</f>
        <v>15823375.88</v>
      </c>
      <c r="N387" s="120" t="n"/>
      <c r="O387" s="120" t="n"/>
      <c r="P387" s="120" t="n"/>
      <c r="Q387" s="120" t="n">
        <v>590551.31</v>
      </c>
      <c r="R387" s="120" t="n">
        <v>15232824.57</v>
      </c>
      <c r="S387" s="120" t="n"/>
      <c r="T387" s="120" t="n">
        <f aca="false" ca="false" dt2D="false" dtr="false" t="normal">$M387/($J387+$K387)</f>
        <v>5475.027120168853</v>
      </c>
      <c r="U387" s="120" t="n">
        <f aca="false" ca="false" dt2D="false" dtr="false" t="normal">$M387/($J387+$K387)</f>
        <v>5475.027120168853</v>
      </c>
      <c r="V387" s="118" t="n">
        <v>2026</v>
      </c>
      <c r="W387" s="120" t="n"/>
      <c r="X387" s="121" t="n">
        <f aca="false" ca="false" dt2D="false" dtr="false" t="normal">AA387-R387</f>
        <v>1036845.3600000013</v>
      </c>
      <c r="Y387" s="127" t="n">
        <v>0</v>
      </c>
      <c r="Z387" s="127" t="n">
        <f aca="false" ca="false" dt2D="false" dtr="false" t="normal">+(J387*16.89+K387*28.62)*12</f>
        <v>590551.3080000001</v>
      </c>
      <c r="AA387" s="127" t="n">
        <f aca="false" ca="false" dt2D="false" dtr="false" t="normal">+(J387*16.89+K387*28.62)*12*30-'[5]Лист1'!$AQ$380</f>
        <v>16269669.930000002</v>
      </c>
      <c r="AB387" s="124" t="n">
        <f aca="false" ca="true" dt2D="false" dtr="false" t="normal">SUBTOTAL(9, AC387:AQ387)</f>
        <v>15823375.879999999</v>
      </c>
      <c r="AC387" s="124" t="n">
        <v>8761005.44</v>
      </c>
      <c r="AD387" s="124" t="n"/>
      <c r="AE387" s="124" t="n"/>
      <c r="AF387" s="124" t="n"/>
      <c r="AG387" s="124" t="n"/>
      <c r="AH387" s="124" t="n"/>
      <c r="AI387" s="124" t="n">
        <v>0</v>
      </c>
      <c r="AJ387" s="124" t="n"/>
      <c r="AK387" s="124" t="n"/>
      <c r="AL387" s="124" t="n">
        <v>6225048.92</v>
      </c>
      <c r="AM387" s="124" t="n"/>
      <c r="AN387" s="124" t="n"/>
      <c r="AO387" s="124" t="n">
        <v>474701.28</v>
      </c>
      <c r="AP387" s="124" t="n">
        <v>24000</v>
      </c>
      <c r="AQ387" s="124" t="n">
        <v>338620.24</v>
      </c>
      <c r="AR387" s="128" t="n">
        <f aca="false" ca="false" dt2D="false" dtr="false" t="normal">COUNTIF(AC387:AN387, "&gt;0")</f>
        <v>2</v>
      </c>
      <c r="AS387" s="128" t="n">
        <f aca="false" ca="false" dt2D="false" dtr="false" t="normal">COUNTIF(AO387:AQ387, "&gt;0")</f>
        <v>3</v>
      </c>
      <c r="AT387" s="128" t="n">
        <f aca="false" ca="false" dt2D="false" dtr="false" t="normal">+AR387+AS387</f>
        <v>5</v>
      </c>
      <c r="AW387" s="3" t="n"/>
      <c r="AY387" s="129" t="n"/>
    </row>
    <row customHeight="true" ht="12.75" outlineLevel="0" r="388">
      <c r="A388" s="115" t="n">
        <f aca="false" ca="false" dt2D="false" dtr="false" t="normal">+A387+1</f>
        <v>262</v>
      </c>
      <c r="B388" s="115" t="n">
        <f aca="false" ca="false" dt2D="false" dtr="false" t="normal">+B387+1</f>
        <v>157</v>
      </c>
      <c r="C388" s="116" t="s">
        <v>66</v>
      </c>
      <c r="D388" s="115" t="s">
        <v>692</v>
      </c>
      <c r="E388" s="119" t="s">
        <v>103</v>
      </c>
      <c r="F388" s="118" t="s">
        <v>62</v>
      </c>
      <c r="G388" s="118" t="n">
        <v>10</v>
      </c>
      <c r="H388" s="118" t="n">
        <v>1</v>
      </c>
      <c r="I388" s="119" t="n">
        <v>2807</v>
      </c>
      <c r="J388" s="119" t="n">
        <v>2807</v>
      </c>
      <c r="K388" s="119" t="n">
        <v>0</v>
      </c>
      <c r="L388" s="117" t="n">
        <v>98</v>
      </c>
      <c r="M388" s="120" t="n">
        <f aca="false" ca="false" dt2D="false" dtr="false" t="normal">SUM(N388:R388)</f>
        <v>14451952.04</v>
      </c>
      <c r="N388" s="120" t="n"/>
      <c r="O388" s="120" t="n"/>
      <c r="P388" s="120" t="n"/>
      <c r="Q388" s="120" t="n">
        <v>568922.76</v>
      </c>
      <c r="R388" s="120" t="n">
        <v>13883029.28</v>
      </c>
      <c r="S388" s="120" t="n"/>
      <c r="T388" s="120" t="n">
        <f aca="false" ca="false" dt2D="false" dtr="false" t="normal">$M388/($J388+$K388)</f>
        <v>5148.540092625579</v>
      </c>
      <c r="U388" s="120" t="n">
        <f aca="false" ca="false" dt2D="false" dtr="false" t="normal">$M388/($J388+$K388)</f>
        <v>5148.540092625579</v>
      </c>
      <c r="V388" s="118" t="n">
        <v>2026</v>
      </c>
      <c r="W388" s="120" t="n"/>
      <c r="X388" s="121" t="n">
        <f aca="false" ca="false" dt2D="false" dtr="false" t="normal">AA388-R388</f>
        <v>2349633.450000001</v>
      </c>
      <c r="Y388" s="127" t="n">
        <v>0</v>
      </c>
      <c r="Z388" s="127" t="n">
        <f aca="false" ca="false" dt2D="false" dtr="false" t="normal">+(J388*16.89+K388*28.62)*12</f>
        <v>568922.76</v>
      </c>
      <c r="AA388" s="127" t="n">
        <f aca="false" ca="false" dt2D="false" dtr="false" t="normal">+(J388*16.89+K388*28.62)*12*30-'[5]Лист1'!$AQ$381</f>
        <v>16232662.73</v>
      </c>
      <c r="AB388" s="124" t="n">
        <f aca="false" ca="true" dt2D="false" dtr="false" t="normal">SUBTOTAL(9, AC388:AQ388)</f>
        <v>14451952.04</v>
      </c>
      <c r="AC388" s="124" t="n">
        <v>8512752.32</v>
      </c>
      <c r="AD388" s="124" t="n">
        <v>3477722.88</v>
      </c>
      <c r="AE388" s="124" t="n"/>
      <c r="AF388" s="124" t="n">
        <v>1694646.51</v>
      </c>
      <c r="AG388" s="124" t="n"/>
      <c r="AH388" s="124" t="n"/>
      <c r="AI388" s="124" t="n">
        <v>0</v>
      </c>
      <c r="AJ388" s="124" t="n"/>
      <c r="AK388" s="124" t="n"/>
      <c r="AL388" s="124" t="n"/>
      <c r="AM388" s="124" t="n"/>
      <c r="AN388" s="124" t="n"/>
      <c r="AO388" s="124" t="n">
        <v>433558.56</v>
      </c>
      <c r="AP388" s="124" t="n">
        <v>24000</v>
      </c>
      <c r="AQ388" s="124" t="n">
        <v>309271.77</v>
      </c>
      <c r="AR388" s="128" t="n">
        <f aca="false" ca="false" dt2D="false" dtr="false" t="normal">COUNTIF(AC388:AN388, "&gt;0")</f>
        <v>3</v>
      </c>
      <c r="AS388" s="128" t="n">
        <f aca="false" ca="false" dt2D="false" dtr="false" t="normal">COUNTIF(AO388:AQ388, "&gt;0")</f>
        <v>3</v>
      </c>
      <c r="AT388" s="128" t="n">
        <f aca="false" ca="false" dt2D="false" dtr="false" t="normal">+AR388+AS388</f>
        <v>6</v>
      </c>
      <c r="AW388" s="3" t="n"/>
      <c r="AY388" s="129" t="n"/>
    </row>
    <row customHeight="true" ht="12.75" outlineLevel="0" r="389">
      <c r="A389" s="115" t="n">
        <f aca="false" ca="false" dt2D="false" dtr="false" t="normal">+A388+1</f>
        <v>263</v>
      </c>
      <c r="B389" s="115" t="n">
        <f aca="false" ca="false" dt2D="false" dtr="false" t="normal">+B388+1</f>
        <v>158</v>
      </c>
      <c r="C389" s="116" t="s">
        <v>66</v>
      </c>
      <c r="D389" s="115" t="s">
        <v>845</v>
      </c>
      <c r="E389" s="117" t="s">
        <v>137</v>
      </c>
      <c r="F389" s="118" t="s">
        <v>62</v>
      </c>
      <c r="G389" s="118" t="n">
        <v>9</v>
      </c>
      <c r="H389" s="118" t="n">
        <v>3</v>
      </c>
      <c r="I389" s="119" t="n">
        <v>7116.5</v>
      </c>
      <c r="J389" s="119" t="n">
        <v>7116.5</v>
      </c>
      <c r="K389" s="119" t="n">
        <v>0</v>
      </c>
      <c r="L389" s="117" t="n">
        <v>291</v>
      </c>
      <c r="M389" s="120" t="n">
        <f aca="false" ca="false" dt2D="false" dtr="false" t="normal">SUM(N389:S389)</f>
        <v>28295837.86</v>
      </c>
      <c r="N389" s="120" t="n"/>
      <c r="O389" s="120" t="n"/>
      <c r="P389" s="120" t="n"/>
      <c r="Q389" s="120" t="n">
        <v>1442372.22</v>
      </c>
      <c r="R389" s="120" t="n">
        <v>26853465.64</v>
      </c>
      <c r="S389" s="120" t="n"/>
      <c r="T389" s="120" t="n">
        <f aca="false" ca="false" dt2D="false" dtr="false" t="normal">$M389/($J389+$K389)</f>
        <v>3976.0890690648494</v>
      </c>
      <c r="U389" s="120" t="n">
        <f aca="false" ca="false" dt2D="false" dtr="false" t="normal">$M389/($J389+$K389)</f>
        <v>3976.0890690648494</v>
      </c>
      <c r="V389" s="118" t="n">
        <v>2026</v>
      </c>
      <c r="W389" s="120" t="n"/>
      <c r="X389" s="121" t="n">
        <f aca="false" ca="false" dt2D="false" dtr="false" t="normal">AA389-R389</f>
        <v>11864554.189999998</v>
      </c>
      <c r="Y389" s="127" t="n">
        <v>0</v>
      </c>
      <c r="Z389" s="127" t="n">
        <f aca="false" ca="false" dt2D="false" dtr="false" t="normal">+(J389*16.89+K389*28.62)*12</f>
        <v>1442372.22</v>
      </c>
      <c r="AA389" s="127" t="n">
        <f aca="false" ca="false" dt2D="false" dtr="false" t="normal">+(J389*16.89+K389*28.62)*12*30-'[5]Лист1'!$AQ$382</f>
        <v>38718019.83</v>
      </c>
      <c r="AB389" s="124" t="n">
        <f aca="false" ca="false" dt2D="false" dtr="false" t="normal">SUM(AC389:AQ389)</f>
        <v>28295837.86</v>
      </c>
      <c r="AC389" s="132" t="n">
        <v>21617572.61</v>
      </c>
      <c r="AD389" s="124" t="n"/>
      <c r="AE389" s="132" t="n">
        <v>6270351.34</v>
      </c>
      <c r="AF389" s="124" t="n"/>
      <c r="AG389" s="124" t="n"/>
      <c r="AH389" s="124" t="n"/>
      <c r="AI389" s="124" t="n"/>
      <c r="AJ389" s="124" t="n"/>
      <c r="AK389" s="124" t="n"/>
      <c r="AL389" s="124" t="n"/>
      <c r="AM389" s="124" t="n"/>
      <c r="AN389" s="124" t="n"/>
      <c r="AO389" s="124" t="n">
        <v>383913.91</v>
      </c>
      <c r="AP389" s="124" t="n">
        <v>24000</v>
      </c>
      <c r="AQ389" s="124" t="n"/>
      <c r="AR389" s="128" t="n">
        <f aca="false" ca="false" dt2D="false" dtr="false" t="normal">COUNTIF(AC389:AN389, "&gt;0")</f>
        <v>2</v>
      </c>
      <c r="AS389" s="128" t="n">
        <f aca="false" ca="false" dt2D="false" dtr="false" t="normal">COUNTIF(AO389:AQ389, "&gt;0")</f>
        <v>2</v>
      </c>
      <c r="AT389" s="128" t="n">
        <f aca="false" ca="false" dt2D="false" dtr="false" t="normal">+AR389+AS389</f>
        <v>4</v>
      </c>
      <c r="AZ389" s="66" t="n"/>
    </row>
    <row customHeight="true" ht="12.75" outlineLevel="0" r="390">
      <c r="A390" s="115" t="n">
        <f aca="false" ca="false" dt2D="false" dtr="false" t="normal">+A389+1</f>
        <v>264</v>
      </c>
      <c r="B390" s="115" t="n">
        <f aca="false" ca="false" dt2D="false" dtr="false" t="normal">+B389+1</f>
        <v>159</v>
      </c>
      <c r="C390" s="116" t="s">
        <v>66</v>
      </c>
      <c r="D390" s="115" t="s">
        <v>847</v>
      </c>
      <c r="E390" s="119" t="s">
        <v>131</v>
      </c>
      <c r="F390" s="118" t="s">
        <v>62</v>
      </c>
      <c r="G390" s="118" t="n">
        <v>9</v>
      </c>
      <c r="H390" s="118" t="n">
        <v>1</v>
      </c>
      <c r="I390" s="119" t="n">
        <v>2217.6</v>
      </c>
      <c r="J390" s="119" t="n">
        <v>2150.8</v>
      </c>
      <c r="K390" s="119" t="n">
        <v>66.7999999999997</v>
      </c>
      <c r="L390" s="117" t="n">
        <v>94</v>
      </c>
      <c r="M390" s="120" t="n">
        <f aca="false" ca="false" dt2D="false" dtr="false" t="normal">SUM(N390:R390)</f>
        <v>3140152.8699999996</v>
      </c>
      <c r="N390" s="120" t="n"/>
      <c r="O390" s="120" t="n">
        <v>2202245.51</v>
      </c>
      <c r="P390" s="120" t="n"/>
      <c r="Q390" s="120" t="n">
        <v>458865.94</v>
      </c>
      <c r="R390" s="120" t="n">
        <v>479041.42</v>
      </c>
      <c r="S390" s="120" t="n"/>
      <c r="T390" s="120" t="n">
        <f aca="false" ca="false" dt2D="false" dtr="false" t="normal">$M390/($J390+$K390)</f>
        <v>1416.0141008297257</v>
      </c>
      <c r="U390" s="120" t="n">
        <f aca="false" ca="false" dt2D="false" dtr="false" t="normal">$M390/($J390+$K390)</f>
        <v>1416.0141008297257</v>
      </c>
      <c r="V390" s="118" t="n">
        <v>2026</v>
      </c>
      <c r="W390" s="120" t="n"/>
      <c r="X390" s="121" t="n">
        <f aca="false" ca="false" dt2D="false" dtr="false" t="normal">AA390-R390</f>
        <v>-0.0000000019208528101444244</v>
      </c>
      <c r="Y390" s="127" t="n">
        <v>0</v>
      </c>
      <c r="Z390" s="127" t="n">
        <f aca="false" ca="false" dt2D="false" dtr="false" t="normal">+(J390*16.89+K390*28.62)*12</f>
        <v>458865.9359999999</v>
      </c>
      <c r="AA390" s="127" t="n">
        <f aca="false" ca="false" dt2D="false" dtr="false" t="normal">+(J390*16.89+K390*28.62)*12*30-'[5]Лист1'!$AQ$383</f>
        <v>479041.41999999806</v>
      </c>
      <c r="AB390" s="124" t="n">
        <f aca="false" ca="true" dt2D="false" dtr="false" t="normal">SUBTOTAL(9, AC390:AQ390)</f>
        <v>3140152.8699999996</v>
      </c>
      <c r="AC390" s="124" t="n"/>
      <c r="AD390" s="124" t="n"/>
      <c r="AE390" s="124" t="n"/>
      <c r="AF390" s="124" t="n"/>
      <c r="AG390" s="124" t="n"/>
      <c r="AH390" s="124" t="n"/>
      <c r="AI390" s="124" t="n">
        <v>0</v>
      </c>
      <c r="AJ390" s="124" t="n"/>
      <c r="AK390" s="124" t="n">
        <v>2954749.01</v>
      </c>
      <c r="AL390" s="124" t="n"/>
      <c r="AM390" s="124" t="n"/>
      <c r="AN390" s="124" t="n"/>
      <c r="AO390" s="124" t="n">
        <v>94204.59</v>
      </c>
      <c r="AP390" s="124" t="n">
        <v>24000</v>
      </c>
      <c r="AQ390" s="124" t="n">
        <v>67199.27</v>
      </c>
      <c r="AR390" s="128" t="n">
        <f aca="false" ca="false" dt2D="false" dtr="false" t="normal">COUNTIF(AC390:AN390, "&gt;0")</f>
        <v>1</v>
      </c>
      <c r="AS390" s="128" t="n">
        <f aca="false" ca="false" dt2D="false" dtr="false" t="normal">COUNTIF(AO390:AQ390, "&gt;0")</f>
        <v>3</v>
      </c>
      <c r="AT390" s="128" t="n">
        <f aca="false" ca="false" dt2D="false" dtr="false" t="normal">+AR390+AS390</f>
        <v>4</v>
      </c>
      <c r="AW390" s="3" t="n"/>
      <c r="AY390" s="129" t="n"/>
    </row>
    <row customHeight="true" ht="12" outlineLevel="0" r="391">
      <c r="A391" s="115" t="n">
        <f aca="false" ca="false" dt2D="false" dtr="false" t="normal">+A390+1</f>
        <v>265</v>
      </c>
      <c r="B391" s="115" t="n">
        <f aca="false" ca="false" dt2D="false" dtr="false" t="normal">+B390+1</f>
        <v>160</v>
      </c>
      <c r="C391" s="116" t="s">
        <v>66</v>
      </c>
      <c r="D391" s="115" t="s">
        <v>850</v>
      </c>
      <c r="E391" s="119" t="s">
        <v>94</v>
      </c>
      <c r="F391" s="118" t="s">
        <v>62</v>
      </c>
      <c r="G391" s="118" t="n">
        <v>10</v>
      </c>
      <c r="H391" s="118" t="n">
        <v>4</v>
      </c>
      <c r="I391" s="119" t="n">
        <v>14224.6</v>
      </c>
      <c r="J391" s="119" t="n">
        <v>14224.6</v>
      </c>
      <c r="K391" s="119" t="n">
        <v>0</v>
      </c>
      <c r="L391" s="117" t="n">
        <v>591</v>
      </c>
      <c r="M391" s="120" t="n">
        <f aca="false" ca="false" dt2D="false" dtr="false" t="normal">SUM(N391:R391)</f>
        <v>13753570.34</v>
      </c>
      <c r="N391" s="120" t="n"/>
      <c r="O391" s="120" t="n"/>
      <c r="P391" s="120" t="n"/>
      <c r="Q391" s="120" t="n">
        <v>12127514.09</v>
      </c>
      <c r="R391" s="120" t="n">
        <v>1626056.25</v>
      </c>
      <c r="S391" s="120" t="n"/>
      <c r="T391" s="120" t="n">
        <f aca="false" ca="false" dt2D="false" dtr="false" t="normal">$M391/($J391+$K391)</f>
        <v>966.8862632341155</v>
      </c>
      <c r="U391" s="120" t="n">
        <f aca="false" ca="false" dt2D="false" dtr="false" t="normal">$M391/($J391+$K391)</f>
        <v>966.8862632341155</v>
      </c>
      <c r="V391" s="118" t="n">
        <v>2026</v>
      </c>
      <c r="W391" s="120" t="n"/>
      <c r="X391" s="121" t="n">
        <f aca="false" ca="false" dt2D="false" dtr="false" t="normal">AA391-R391</f>
        <v>84865201.59</v>
      </c>
      <c r="Y391" s="127" t="n">
        <v>9244472.16</v>
      </c>
      <c r="Z391" s="127" t="n">
        <f aca="false" ca="false" dt2D="false" dtr="false" t="normal">+(J391*16.89+K391*28.62)*12</f>
        <v>2883041.9280000003</v>
      </c>
      <c r="AA391" s="127" t="n">
        <f aca="false" ca="false" dt2D="false" dtr="false" t="normal">+(J391*16.89+K391*28.62)*12*30</f>
        <v>86491257.84</v>
      </c>
      <c r="AB391" s="124" t="n">
        <f aca="false" ca="true" dt2D="false" dtr="false" t="normal">SUBTOTAL(9, AC391:AQ391)</f>
        <v>13753570.34</v>
      </c>
      <c r="AC391" s="124" t="n"/>
      <c r="AD391" s="124" t="n"/>
      <c r="AE391" s="124" t="n">
        <v>13022636.82</v>
      </c>
      <c r="AF391" s="124" t="n"/>
      <c r="AG391" s="124" t="n"/>
      <c r="AH391" s="124" t="n"/>
      <c r="AI391" s="124" t="n">
        <v>0</v>
      </c>
      <c r="AJ391" s="124" t="n"/>
      <c r="AK391" s="124" t="n"/>
      <c r="AL391" s="124" t="n"/>
      <c r="AM391" s="124" t="n"/>
      <c r="AN391" s="124" t="n"/>
      <c r="AO391" s="124" t="n">
        <v>412607.11</v>
      </c>
      <c r="AP391" s="124" t="n">
        <v>24000</v>
      </c>
      <c r="AQ391" s="124" t="n">
        <v>294326.41</v>
      </c>
      <c r="AR391" s="128" t="n">
        <f aca="false" ca="false" dt2D="false" dtr="false" t="normal">COUNTIF(AC391:AN391, "&gt;0")</f>
        <v>1</v>
      </c>
      <c r="AS391" s="128" t="n">
        <f aca="false" ca="false" dt2D="false" dtr="false" t="normal">COUNTIF(AO391:AQ391, "&gt;0")</f>
        <v>3</v>
      </c>
      <c r="AT391" s="128" t="n">
        <f aca="false" ca="false" dt2D="false" dtr="false" t="normal">+AR391+AS391</f>
        <v>4</v>
      </c>
      <c r="AW391" s="3" t="n"/>
      <c r="AY391" s="129" t="n"/>
    </row>
    <row customHeight="true" ht="12.75" outlineLevel="0" r="392">
      <c r="A392" s="115" t="n">
        <f aca="false" ca="false" dt2D="false" dtr="false" t="normal">+A391+1</f>
        <v>266</v>
      </c>
      <c r="B392" s="115" t="n">
        <f aca="false" ca="false" dt2D="false" dtr="false" t="normal">+B391+1</f>
        <v>161</v>
      </c>
      <c r="C392" s="116" t="s">
        <v>66</v>
      </c>
      <c r="D392" s="115" t="s">
        <v>852</v>
      </c>
      <c r="E392" s="119" t="s">
        <v>320</v>
      </c>
      <c r="F392" s="118" t="s">
        <v>62</v>
      </c>
      <c r="G392" s="118" t="n">
        <v>9</v>
      </c>
      <c r="H392" s="118" t="n">
        <v>2</v>
      </c>
      <c r="I392" s="119" t="n">
        <v>5820.1</v>
      </c>
      <c r="J392" s="119" t="n">
        <v>5640.1</v>
      </c>
      <c r="K392" s="119" t="n">
        <v>180</v>
      </c>
      <c r="L392" s="117" t="n">
        <v>226</v>
      </c>
      <c r="M392" s="120" t="n">
        <f aca="false" ca="false" dt2D="false" dtr="false" t="normal">SUM(N392:R392)</f>
        <v>13240781.129999999</v>
      </c>
      <c r="N392" s="120" t="n"/>
      <c r="O392" s="120" t="n">
        <v>1860575.09</v>
      </c>
      <c r="P392" s="120" t="n"/>
      <c r="Q392" s="120" t="n">
        <v>1204954.67</v>
      </c>
      <c r="R392" s="120" t="n">
        <v>10175251.37</v>
      </c>
      <c r="S392" s="120" t="n"/>
      <c r="T392" s="120" t="n">
        <f aca="false" ca="false" dt2D="false" dtr="false" t="normal">$M392/($J392+$K392)</f>
        <v>2275.009214618305</v>
      </c>
      <c r="U392" s="120" t="n">
        <f aca="false" ca="false" dt2D="false" dtr="false" t="normal">$M392/($J392+$K392)</f>
        <v>2275.009214618305</v>
      </c>
      <c r="V392" s="118" t="n">
        <v>2026</v>
      </c>
      <c r="W392" s="120" t="n"/>
      <c r="X392" s="121" t="n">
        <f aca="false" ca="false" dt2D="false" dtr="false" t="normal">AA392-R392</f>
        <v>0</v>
      </c>
      <c r="Y392" s="127" t="n">
        <v>0</v>
      </c>
      <c r="Z392" s="127" t="n">
        <f aca="false" ca="false" dt2D="false" dtr="false" t="normal">+(J392*16.89+K392*28.62)*12</f>
        <v>1204954.668</v>
      </c>
      <c r="AA392" s="127" t="n">
        <f aca="false" ca="false" dt2D="false" dtr="false" t="normal">+(J392*16.89+K392*28.62)*12*30-'[5]Лист1'!$AQ$389</f>
        <v>10175251.369999997</v>
      </c>
      <c r="AB392" s="124" t="n">
        <f aca="false" ca="true" dt2D="false" dtr="false" t="normal">SUBTOTAL(9, AC392:AQ392)</f>
        <v>13240781.13</v>
      </c>
      <c r="AC392" s="124" t="n"/>
      <c r="AD392" s="124" t="n"/>
      <c r="AE392" s="124" t="n"/>
      <c r="AF392" s="124" t="n"/>
      <c r="AG392" s="124" t="n"/>
      <c r="AH392" s="124" t="n"/>
      <c r="AI392" s="124" t="n">
        <v>0</v>
      </c>
      <c r="AJ392" s="124" t="n"/>
      <c r="AK392" s="124" t="n"/>
      <c r="AL392" s="124" t="n">
        <v>12536204.98</v>
      </c>
      <c r="AM392" s="124" t="n"/>
      <c r="AN392" s="124" t="n"/>
      <c r="AO392" s="124" t="n">
        <v>397223.43</v>
      </c>
      <c r="AP392" s="124" t="n">
        <v>24000</v>
      </c>
      <c r="AQ392" s="124" t="n">
        <v>283352.72</v>
      </c>
      <c r="AR392" s="128" t="n">
        <f aca="false" ca="false" dt2D="false" dtr="false" t="normal">COUNTIF(AC392:AN392, "&gt;0")</f>
        <v>1</v>
      </c>
      <c r="AS392" s="128" t="n">
        <f aca="false" ca="false" dt2D="false" dtr="false" t="normal">COUNTIF(AO392:AQ392, "&gt;0")</f>
        <v>3</v>
      </c>
      <c r="AT392" s="128" t="n">
        <f aca="false" ca="false" dt2D="false" dtr="false" t="normal">+AR392+AS392</f>
        <v>4</v>
      </c>
      <c r="AW392" s="3" t="n"/>
      <c r="AY392" s="129" t="n"/>
    </row>
    <row customHeight="true" ht="12.75" outlineLevel="0" r="393">
      <c r="A393" s="115" t="n">
        <f aca="false" ca="false" dt2D="false" dtr="false" t="normal">+A392+1</f>
        <v>267</v>
      </c>
      <c r="B393" s="115" t="n">
        <f aca="false" ca="false" dt2D="false" dtr="false" t="normal">+B392+1</f>
        <v>162</v>
      </c>
      <c r="C393" s="116" t="s">
        <v>66</v>
      </c>
      <c r="D393" s="115" t="s">
        <v>853</v>
      </c>
      <c r="E393" s="119" t="s">
        <v>137</v>
      </c>
      <c r="F393" s="118" t="s">
        <v>62</v>
      </c>
      <c r="G393" s="118" t="n">
        <v>5</v>
      </c>
      <c r="H393" s="118" t="n">
        <v>6</v>
      </c>
      <c r="I393" s="119" t="n">
        <v>4621</v>
      </c>
      <c r="J393" s="119" t="n">
        <v>4552.6</v>
      </c>
      <c r="K393" s="119" t="n">
        <v>68.3999999999996</v>
      </c>
      <c r="L393" s="117" t="n">
        <v>203</v>
      </c>
      <c r="M393" s="120" t="n">
        <f aca="false" ca="false" dt2D="false" dtr="false" t="normal">SUM(N393:R393)</f>
        <v>9452394.12</v>
      </c>
      <c r="N393" s="120" t="n"/>
      <c r="O393" s="120" t="n"/>
      <c r="P393" s="120" t="n"/>
      <c r="Q393" s="120" t="n">
        <v>715219.08</v>
      </c>
      <c r="R393" s="120" t="n">
        <v>8737175.04</v>
      </c>
      <c r="S393" s="120" t="n"/>
      <c r="T393" s="120" t="n">
        <f aca="false" ca="false" dt2D="false" dtr="false" t="normal">$M393/($J393+$K393)</f>
        <v>2045.529997835966</v>
      </c>
      <c r="U393" s="120" t="n">
        <f aca="false" ca="false" dt2D="false" dtr="false" t="normal">$M393/($J393+$K393)</f>
        <v>2045.529997835966</v>
      </c>
      <c r="V393" s="118" t="n">
        <v>2026</v>
      </c>
      <c r="W393" s="120" t="n"/>
      <c r="X393" s="121" t="n">
        <f aca="false" ca="false" dt2D="false" dtr="false" t="normal">AA393-R393</f>
        <v>4616452.529999999</v>
      </c>
      <c r="Y393" s="127" t="n">
        <v>0</v>
      </c>
      <c r="Z393" s="127" t="n">
        <f aca="false" ca="false" dt2D="false" dtr="false" t="normal">+(J393*12.71+K393*25.41)*12</f>
        <v>715219.08</v>
      </c>
      <c r="AA393" s="127" t="n">
        <f aca="false" ca="false" dt2D="false" dtr="false" t="normal">+(J393*12.71+K393*25.41)*12*30-'[5]Лист1'!$AQ$390</f>
        <v>13353627.569999998</v>
      </c>
      <c r="AB393" s="124" t="n">
        <f aca="false" ca="true" dt2D="false" dtr="false" t="normal">SUBTOTAL(9, AC393:AQ393)</f>
        <v>9452394.120000001</v>
      </c>
      <c r="AC393" s="124" t="n"/>
      <c r="AD393" s="124" t="n"/>
      <c r="AE393" s="124" t="n"/>
      <c r="AF393" s="124" t="n"/>
      <c r="AG393" s="124" t="n"/>
      <c r="AH393" s="124" t="n"/>
      <c r="AI393" s="124" t="n">
        <v>0</v>
      </c>
      <c r="AJ393" s="124" t="n"/>
      <c r="AK393" s="124" t="n"/>
      <c r="AL393" s="124" t="n">
        <v>8942541.07</v>
      </c>
      <c r="AM393" s="124" t="n"/>
      <c r="AN393" s="124" t="n"/>
      <c r="AO393" s="124" t="n">
        <v>283571.82</v>
      </c>
      <c r="AP393" s="124" t="n">
        <v>24000</v>
      </c>
      <c r="AQ393" s="124" t="n">
        <v>202281.23</v>
      </c>
      <c r="AR393" s="128" t="n">
        <f aca="false" ca="false" dt2D="false" dtr="false" t="normal">COUNTIF(AC393:AN393, "&gt;0")</f>
        <v>1</v>
      </c>
      <c r="AS393" s="128" t="n">
        <f aca="false" ca="false" dt2D="false" dtr="false" t="normal">COUNTIF(AO393:AQ393, "&gt;0")</f>
        <v>3</v>
      </c>
      <c r="AT393" s="128" t="n">
        <f aca="false" ca="false" dt2D="false" dtr="false" t="normal">+AR393+AS393</f>
        <v>4</v>
      </c>
      <c r="AW393" s="3" t="n"/>
      <c r="AY393" s="129" t="n"/>
    </row>
    <row customHeight="true" ht="12.75" outlineLevel="0" r="394">
      <c r="A394" s="115" t="n">
        <f aca="false" ca="false" dt2D="false" dtr="false" t="normal">+A393+1</f>
        <v>268</v>
      </c>
      <c r="B394" s="115" t="n">
        <f aca="false" ca="false" dt2D="false" dtr="false" t="normal">+B393+1</f>
        <v>163</v>
      </c>
      <c r="C394" s="116" t="s">
        <v>66</v>
      </c>
      <c r="D394" s="115" t="s">
        <v>854</v>
      </c>
      <c r="E394" s="119" t="s">
        <v>177</v>
      </c>
      <c r="F394" s="118" t="s">
        <v>62</v>
      </c>
      <c r="G394" s="118" t="n">
        <v>9</v>
      </c>
      <c r="H394" s="118" t="n">
        <v>1</v>
      </c>
      <c r="I394" s="119" t="n">
        <v>2756.2</v>
      </c>
      <c r="J394" s="119" t="n">
        <v>2756.2</v>
      </c>
      <c r="K394" s="119" t="n">
        <v>0</v>
      </c>
      <c r="L394" s="117" t="n">
        <v>108</v>
      </c>
      <c r="M394" s="120" t="n">
        <f aca="false" ca="false" dt2D="false" dtr="false" t="normal">SUM(N394:R394)</f>
        <v>3902818.06</v>
      </c>
      <c r="N394" s="120" t="n"/>
      <c r="O394" s="120" t="n"/>
      <c r="P394" s="120" t="n"/>
      <c r="Q394" s="120" t="n">
        <v>558626.62</v>
      </c>
      <c r="R394" s="120" t="n">
        <v>3344191.44</v>
      </c>
      <c r="S394" s="120" t="n"/>
      <c r="T394" s="120" t="n">
        <f aca="false" ca="false" dt2D="false" dtr="false" t="normal">$M394/($J394+$K394)</f>
        <v>1416.0140991219796</v>
      </c>
      <c r="U394" s="120" t="n">
        <f aca="false" ca="false" dt2D="false" dtr="false" t="normal">$M394/($J394+$K394)</f>
        <v>1416.0140991219796</v>
      </c>
      <c r="V394" s="118" t="n">
        <v>2026</v>
      </c>
      <c r="W394" s="120" t="n"/>
      <c r="X394" s="121" t="n">
        <f aca="false" ca="false" dt2D="false" dtr="false" t="normal">AA394-R394</f>
        <v>4305855.770000001</v>
      </c>
      <c r="Y394" s="127" t="n">
        <v>0</v>
      </c>
      <c r="Z394" s="127" t="n">
        <f aca="false" ca="false" dt2D="false" dtr="false" t="normal">+(J394*16.89+K394*28.62)*12</f>
        <v>558626.616</v>
      </c>
      <c r="AA394" s="127" t="n">
        <f aca="false" ca="false" dt2D="false" dtr="false" t="normal">+(J394*16.89+K394*28.62)*12*30-'[5]Лист1'!$AQ$393</f>
        <v>7650047.210000001</v>
      </c>
      <c r="AB394" s="124" t="n">
        <f aca="false" ca="true" dt2D="false" dtr="false" t="normal">SUBTOTAL(9, AC394:AQ394)</f>
        <v>3902818.06</v>
      </c>
      <c r="AC394" s="124" t="n"/>
      <c r="AD394" s="124" t="n"/>
      <c r="AE394" s="124" t="n"/>
      <c r="AF394" s="124" t="n"/>
      <c r="AG394" s="124" t="n"/>
      <c r="AH394" s="124" t="n"/>
      <c r="AI394" s="124" t="n">
        <v>0</v>
      </c>
      <c r="AJ394" s="124" t="n"/>
      <c r="AK394" s="124" t="n">
        <v>3678213.21</v>
      </c>
      <c r="AL394" s="124" t="n"/>
      <c r="AM394" s="124" t="n"/>
      <c r="AN394" s="124" t="n"/>
      <c r="AO394" s="124" t="n">
        <v>117084.54</v>
      </c>
      <c r="AP394" s="124" t="n">
        <v>24000</v>
      </c>
      <c r="AQ394" s="124" t="n">
        <v>83520.31</v>
      </c>
      <c r="AR394" s="128" t="n">
        <f aca="false" ca="false" dt2D="false" dtr="false" t="normal">COUNTIF(AC394:AN394, "&gt;0")</f>
        <v>1</v>
      </c>
      <c r="AS394" s="128" t="n">
        <f aca="false" ca="false" dt2D="false" dtr="false" t="normal">COUNTIF(AO394:AQ394, "&gt;0")</f>
        <v>3</v>
      </c>
      <c r="AT394" s="128" t="n">
        <f aca="false" ca="false" dt2D="false" dtr="false" t="normal">+AR394+AS394</f>
        <v>4</v>
      </c>
      <c r="AW394" s="3" t="n"/>
      <c r="AY394" s="129" t="n"/>
    </row>
    <row customHeight="true" ht="12.75" outlineLevel="0" r="395">
      <c r="A395" s="115" t="n">
        <f aca="false" ca="false" dt2D="false" dtr="false" t="normal">+A394+1</f>
        <v>269</v>
      </c>
      <c r="B395" s="115" t="n">
        <f aca="false" ca="false" dt2D="false" dtr="false" t="normal">+B394+1</f>
        <v>164</v>
      </c>
      <c r="C395" s="116" t="s">
        <v>66</v>
      </c>
      <c r="D395" s="115" t="s">
        <v>699</v>
      </c>
      <c r="E395" s="119" t="s">
        <v>177</v>
      </c>
      <c r="F395" s="118" t="s">
        <v>62</v>
      </c>
      <c r="G395" s="118" t="n">
        <v>2</v>
      </c>
      <c r="H395" s="118" t="n">
        <v>8</v>
      </c>
      <c r="I395" s="119" t="n">
        <v>1042.9</v>
      </c>
      <c r="J395" s="119" t="n">
        <v>988.8</v>
      </c>
      <c r="K395" s="119" t="n">
        <v>54.1000000000001</v>
      </c>
      <c r="L395" s="117" t="n">
        <v>39</v>
      </c>
      <c r="M395" s="120" t="n">
        <f aca="false" ca="false" dt2D="false" dtr="false" t="normal">SUM(N395:R395)</f>
        <v>3439557.97</v>
      </c>
      <c r="N395" s="120" t="n"/>
      <c r="O395" s="120" t="n"/>
      <c r="P395" s="120" t="n"/>
      <c r="Q395" s="120" t="n">
        <v>167307.95</v>
      </c>
      <c r="R395" s="120" t="n">
        <v>3272250.02</v>
      </c>
      <c r="S395" s="120" t="n"/>
      <c r="T395" s="120" t="n">
        <f aca="false" ca="false" dt2D="false" dtr="false" t="normal">$M395/($J395+$K395)</f>
        <v>3298.070735449228</v>
      </c>
      <c r="U395" s="120" t="n">
        <f aca="false" ca="false" dt2D="false" dtr="false" t="normal">$M395/($J395+$K395)</f>
        <v>3298.070735449228</v>
      </c>
      <c r="V395" s="118" t="n">
        <v>2026</v>
      </c>
      <c r="W395" s="120" t="n"/>
      <c r="X395" s="121" t="n">
        <f aca="false" ca="false" dt2D="false" dtr="false" t="normal">AA395-R395</f>
        <v>498065.71000000136</v>
      </c>
      <c r="Y395" s="127" t="n">
        <v>0</v>
      </c>
      <c r="Z395" s="127" t="n">
        <f aca="false" ca="false" dt2D="false" dtr="false" t="normal">+(J395*12.71+K395*25.41)*12</f>
        <v>167307.94800000003</v>
      </c>
      <c r="AA395" s="127" t="n">
        <f aca="false" ca="false" dt2D="false" dtr="false" t="normal">+(J395*12.71+K395*25.41)*12*30-'[5]Лист1'!$AQ$395</f>
        <v>3770315.7300000014</v>
      </c>
      <c r="AB395" s="124" t="n">
        <f aca="false" ca="true" dt2D="false" dtr="false" t="normal">SUBTOTAL(9, AC395:AQ395)</f>
        <v>3439557.97</v>
      </c>
      <c r="AC395" s="124" t="n"/>
      <c r="AD395" s="124" t="n">
        <v>2656877.13</v>
      </c>
      <c r="AE395" s="124" t="n"/>
      <c r="AF395" s="124" t="n">
        <v>581887.56</v>
      </c>
      <c r="AG395" s="124" t="n"/>
      <c r="AH395" s="124" t="n"/>
      <c r="AI395" s="124" t="n">
        <v>0</v>
      </c>
      <c r="AJ395" s="124" t="n"/>
      <c r="AK395" s="124" t="n"/>
      <c r="AL395" s="124" t="n"/>
      <c r="AM395" s="124" t="n"/>
      <c r="AN395" s="124" t="n"/>
      <c r="AO395" s="124" t="n">
        <v>103186.74</v>
      </c>
      <c r="AP395" s="124" t="n">
        <v>24000</v>
      </c>
      <c r="AQ395" s="124" t="n">
        <v>73606.54</v>
      </c>
      <c r="AR395" s="128" t="n">
        <f aca="false" ca="false" dt2D="false" dtr="false" t="normal">COUNTIF(AC395:AN395, "&gt;0")</f>
        <v>2</v>
      </c>
      <c r="AS395" s="128" t="n">
        <f aca="false" ca="false" dt2D="false" dtr="false" t="normal">COUNTIF(AO395:AQ395, "&gt;0")</f>
        <v>3</v>
      </c>
      <c r="AT395" s="128" t="n">
        <f aca="false" ca="false" dt2D="false" dtr="false" t="normal">+AR395+AS395</f>
        <v>5</v>
      </c>
      <c r="AW395" s="3" t="n"/>
      <c r="AY395" s="129" t="n"/>
    </row>
    <row customHeight="true" ht="12.75" outlineLevel="0" r="396">
      <c r="A396" s="115" t="n">
        <f aca="false" ca="false" dt2D="false" dtr="false" t="normal">+A395+1</f>
        <v>270</v>
      </c>
      <c r="B396" s="115" t="n">
        <f aca="false" ca="false" dt2D="false" dtr="false" t="normal">+B395+1</f>
        <v>165</v>
      </c>
      <c r="C396" s="116" t="s">
        <v>66</v>
      </c>
      <c r="D396" s="115" t="s">
        <v>856</v>
      </c>
      <c r="E396" s="119" t="s">
        <v>100</v>
      </c>
      <c r="F396" s="118" t="s">
        <v>62</v>
      </c>
      <c r="G396" s="118" t="n">
        <v>9</v>
      </c>
      <c r="H396" s="118" t="n">
        <v>1</v>
      </c>
      <c r="I396" s="119" t="n">
        <v>4088.2</v>
      </c>
      <c r="J396" s="119" t="n">
        <v>3875.8</v>
      </c>
      <c r="K396" s="119" t="n">
        <v>212.4</v>
      </c>
      <c r="L396" s="117" t="n">
        <v>160</v>
      </c>
      <c r="M396" s="120" t="n">
        <f aca="false" ca="false" dt2D="false" dtr="false" t="normal">SUM(N396:R396)</f>
        <v>4169311.92</v>
      </c>
      <c r="N396" s="120" t="n"/>
      <c r="O396" s="120" t="n"/>
      <c r="P396" s="120" t="n"/>
      <c r="Q396" s="120" t="n">
        <v>858493.8</v>
      </c>
      <c r="R396" s="120" t="n">
        <v>3310818.12</v>
      </c>
      <c r="S396" s="120" t="n"/>
      <c r="T396" s="120" t="n">
        <f aca="false" ca="false" dt2D="false" dtr="false" t="normal">$M396/($J396+$K396)</f>
        <v>1019.8404970402621</v>
      </c>
      <c r="U396" s="120" t="n">
        <f aca="false" ca="false" dt2D="false" dtr="false" t="normal">$M396/($J396+$K396)</f>
        <v>1019.8404970402621</v>
      </c>
      <c r="V396" s="118" t="n">
        <v>2026</v>
      </c>
      <c r="W396" s="120" t="n"/>
      <c r="X396" s="121" t="n">
        <f aca="false" ca="false" dt2D="false" dtr="false" t="normal">AA396-R396</f>
        <v>21318360</v>
      </c>
      <c r="Y396" s="127" t="n">
        <v>0</v>
      </c>
      <c r="Z396" s="127" t="n">
        <f aca="false" ca="false" dt2D="false" dtr="false" t="normal">+(J396*16.89+K396*28.62)*12</f>
        <v>858493.8</v>
      </c>
      <c r="AA396" s="127" t="n">
        <f aca="false" ca="false" dt2D="false" dtr="false" t="normal">+(J396*16.89+K396*28.62)*12*30-'[5]Лист1'!$AQ$396</f>
        <v>24629178.12</v>
      </c>
      <c r="AB396" s="124" t="n">
        <f aca="false" ca="true" dt2D="false" dtr="false" t="normal">SUBTOTAL(9, AC396:AQ396)</f>
        <v>4169311.9199999995</v>
      </c>
      <c r="AC396" s="124" t="n"/>
      <c r="AD396" s="124" t="n"/>
      <c r="AE396" s="124" t="n"/>
      <c r="AF396" s="124" t="n"/>
      <c r="AG396" s="124" t="n"/>
      <c r="AH396" s="124" t="n"/>
      <c r="AI396" s="124" t="n">
        <v>0</v>
      </c>
      <c r="AJ396" s="124" t="n"/>
      <c r="AK396" s="124" t="n">
        <v>3931009.28</v>
      </c>
      <c r="AL396" s="124" t="n"/>
      <c r="AM396" s="124" t="n"/>
      <c r="AN396" s="124" t="n"/>
      <c r="AO396" s="124" t="n">
        <v>125079.36</v>
      </c>
      <c r="AP396" s="124" t="n">
        <v>24000</v>
      </c>
      <c r="AQ396" s="124" t="n">
        <v>89223.28</v>
      </c>
      <c r="AR396" s="128" t="n">
        <f aca="false" ca="false" dt2D="false" dtr="false" t="normal">COUNTIF(AC396:AN396, "&gt;0")</f>
        <v>1</v>
      </c>
      <c r="AS396" s="128" t="n">
        <f aca="false" ca="false" dt2D="false" dtr="false" t="normal">COUNTIF(AO396:AQ396, "&gt;0")</f>
        <v>3</v>
      </c>
      <c r="AT396" s="128" t="n">
        <f aca="false" ca="false" dt2D="false" dtr="false" t="normal">+AR396+AS396</f>
        <v>4</v>
      </c>
      <c r="AW396" s="3" t="n"/>
      <c r="AY396" s="129" t="n"/>
    </row>
    <row customHeight="true" ht="12.75" outlineLevel="0" r="397">
      <c r="A397" s="115" t="n">
        <f aca="false" ca="false" dt2D="false" dtr="false" t="normal">+A396+1</f>
        <v>271</v>
      </c>
      <c r="B397" s="115" t="n">
        <f aca="false" ca="false" dt2D="false" dtr="false" t="normal">+B396+1</f>
        <v>166</v>
      </c>
      <c r="C397" s="116" t="s">
        <v>66</v>
      </c>
      <c r="D397" s="115" t="s">
        <v>858</v>
      </c>
      <c r="E397" s="117" t="n">
        <v>1992</v>
      </c>
      <c r="F397" s="118" t="s">
        <v>62</v>
      </c>
      <c r="G397" s="118" t="n">
        <v>9</v>
      </c>
      <c r="H397" s="118" t="n">
        <v>1</v>
      </c>
      <c r="I397" s="119" t="n">
        <v>3320.9</v>
      </c>
      <c r="J397" s="119" t="n">
        <v>2870.8</v>
      </c>
      <c r="K397" s="119" t="n">
        <v>0</v>
      </c>
      <c r="L397" s="117" t="n">
        <v>115</v>
      </c>
      <c r="M397" s="120" t="n">
        <f aca="false" ca="false" dt2D="false" dtr="false" t="normal">SUM(N397:S397)</f>
        <v>5617049.3100000005</v>
      </c>
      <c r="N397" s="120" t="n"/>
      <c r="O397" s="120" t="n"/>
      <c r="P397" s="120" t="n"/>
      <c r="Q397" s="120" t="n">
        <v>581853.74</v>
      </c>
      <c r="R397" s="120" t="n">
        <v>5035195.57</v>
      </c>
      <c r="S397" s="120" t="n"/>
      <c r="T397" s="120" t="n">
        <f aca="false" ca="false" dt2D="false" dtr="false" t="normal">$M397/($J397+$K397)</f>
        <v>1956.6146405183224</v>
      </c>
      <c r="U397" s="120" t="n">
        <f aca="false" ca="false" dt2D="false" dtr="false" t="normal">$M397/($J397+$K397)</f>
        <v>1956.6146405183224</v>
      </c>
      <c r="V397" s="118" t="n">
        <v>2026</v>
      </c>
      <c r="W397" s="120" t="n"/>
      <c r="X397" s="121" t="n">
        <f aca="false" ca="false" dt2D="false" dtr="false" t="normal">AA397-R397</f>
        <v>10034451.94</v>
      </c>
      <c r="Y397" s="127" t="n"/>
      <c r="Z397" s="127" t="n">
        <f aca="false" ca="false" dt2D="false" dtr="false" t="normal">+(J397*16.89+K397*28.62)*12</f>
        <v>581853.7440000001</v>
      </c>
      <c r="AA397" s="127" t="n">
        <f aca="false" ca="false" dt2D="false" dtr="false" t="normal">+(J397*16.89+K397*28.62)*12*30-'[3]Лист1'!$AQ$193</f>
        <v>15069647.51</v>
      </c>
      <c r="AB397" s="124" t="n">
        <f aca="false" ca="false" dt2D="false" dtr="false" t="normal">SUM(AC397:AQ397)</f>
        <v>5617049.31</v>
      </c>
      <c r="AC397" s="124" t="n"/>
      <c r="AD397" s="132" t="n">
        <v>3514287.04</v>
      </c>
      <c r="AE397" s="132" t="n">
        <v>259294.84</v>
      </c>
      <c r="AF397" s="132" t="n">
        <v>1690632.42</v>
      </c>
      <c r="AG397" s="124" t="n"/>
      <c r="AH397" s="124" t="n"/>
      <c r="AI397" s="124" t="n"/>
      <c r="AJ397" s="124" t="n"/>
      <c r="AK397" s="124" t="n"/>
      <c r="AL397" s="124" t="n"/>
      <c r="AM397" s="124" t="n"/>
      <c r="AN397" s="124" t="n"/>
      <c r="AO397" s="124" t="n">
        <v>128835.01</v>
      </c>
      <c r="AP397" s="124" t="n">
        <v>24000</v>
      </c>
      <c r="AQ397" s="124" t="n"/>
      <c r="AR397" s="128" t="n">
        <f aca="false" ca="false" dt2D="false" dtr="false" t="normal">COUNTIF(AC397:AN397, "&gt;0")</f>
        <v>3</v>
      </c>
      <c r="AS397" s="128" t="n">
        <f aca="false" ca="false" dt2D="false" dtr="false" t="normal">COUNTIF(AO397:AQ397, "&gt;0")</f>
        <v>2</v>
      </c>
      <c r="AT397" s="128" t="n">
        <f aca="false" ca="false" dt2D="false" dtr="false" t="normal">+AR397+AS397</f>
        <v>5</v>
      </c>
      <c r="AZ397" s="66" t="n"/>
    </row>
    <row customHeight="true" ht="12" outlineLevel="0" r="398">
      <c r="A398" s="115" t="n">
        <f aca="false" ca="false" dt2D="false" dtr="false" t="normal">+A397+1</f>
        <v>272</v>
      </c>
      <c r="B398" s="115" t="n">
        <f aca="false" ca="false" dt2D="false" dtr="false" t="normal">+B397+1</f>
        <v>167</v>
      </c>
      <c r="C398" s="116" t="s">
        <v>66</v>
      </c>
      <c r="D398" s="115" t="s">
        <v>860</v>
      </c>
      <c r="E398" s="119" t="s">
        <v>94</v>
      </c>
      <c r="F398" s="118" t="s">
        <v>62</v>
      </c>
      <c r="G398" s="118" t="n">
        <v>9</v>
      </c>
      <c r="H398" s="118" t="n">
        <v>1</v>
      </c>
      <c r="I398" s="119" t="n">
        <v>2944.4</v>
      </c>
      <c r="J398" s="119" t="n">
        <v>2782.4</v>
      </c>
      <c r="K398" s="119" t="n">
        <v>162</v>
      </c>
      <c r="L398" s="117" t="n">
        <v>86</v>
      </c>
      <c r="M398" s="120" t="n">
        <f aca="false" ca="false" dt2D="false" dtr="false" t="normal">SUM(N398:R398)</f>
        <v>1529857.24</v>
      </c>
      <c r="N398" s="120" t="n"/>
      <c r="O398" s="120" t="n"/>
      <c r="P398" s="120" t="n"/>
      <c r="Q398" s="120" t="n">
        <v>1435444.26</v>
      </c>
      <c r="R398" s="120" t="n">
        <v>94412.98</v>
      </c>
      <c r="S398" s="120" t="n"/>
      <c r="T398" s="120" t="n">
        <f aca="false" ca="false" dt2D="false" dtr="false" t="normal">$M398/($J398+$K398)</f>
        <v>519.5819997282978</v>
      </c>
      <c r="U398" s="120" t="n">
        <f aca="false" ca="false" dt2D="false" dtr="false" t="normal">$M398/($J398+$K398)</f>
        <v>519.5819997282978</v>
      </c>
      <c r="V398" s="118" t="n">
        <v>2026</v>
      </c>
      <c r="W398" s="120" t="n"/>
      <c r="X398" s="121" t="n">
        <f aca="false" ca="false" dt2D="false" dtr="false" t="normal">AA398-R398</f>
        <v>18492810.380000003</v>
      </c>
      <c r="Y398" s="127" t="n">
        <v>815870.15</v>
      </c>
      <c r="Z398" s="127" t="n">
        <f aca="false" ca="false" dt2D="false" dtr="false" t="normal">+(J398*16.89+K398*28.62)*12</f>
        <v>619574.1120000001</v>
      </c>
      <c r="AA398" s="127" t="n">
        <f aca="false" ca="false" dt2D="false" dtr="false" t="normal">+(J398*16.89+K398*28.62)*12*30</f>
        <v>18587223.360000003</v>
      </c>
      <c r="AB398" s="124" t="n">
        <f aca="false" ca="true" dt2D="false" dtr="false" t="normal">SUBTOTAL(9, AC398:AQ398)</f>
        <v>1529857.24</v>
      </c>
      <c r="AC398" s="124" t="n"/>
      <c r="AD398" s="124" t="n"/>
      <c r="AE398" s="124" t="n"/>
      <c r="AF398" s="124" t="n">
        <v>1427222.58</v>
      </c>
      <c r="AG398" s="124" t="n"/>
      <c r="AH398" s="124" t="n"/>
      <c r="AI398" s="124" t="n">
        <v>0</v>
      </c>
      <c r="AJ398" s="124" t="n"/>
      <c r="AK398" s="124" t="n"/>
      <c r="AL398" s="124" t="n"/>
      <c r="AM398" s="124" t="n"/>
      <c r="AN398" s="124" t="n"/>
      <c r="AO398" s="124" t="n">
        <v>45895.72</v>
      </c>
      <c r="AP398" s="124" t="n">
        <v>24000</v>
      </c>
      <c r="AQ398" s="124" t="n">
        <v>32738.94</v>
      </c>
      <c r="AR398" s="128" t="n">
        <f aca="false" ca="false" dt2D="false" dtr="false" t="normal">COUNTIF(AC398:AN398, "&gt;0")</f>
        <v>1</v>
      </c>
      <c r="AS398" s="128" t="n">
        <f aca="false" ca="false" dt2D="false" dtr="false" t="normal">COUNTIF(AO398:AQ398, "&gt;0")</f>
        <v>3</v>
      </c>
      <c r="AT398" s="128" t="n">
        <f aca="false" ca="false" dt2D="false" dtr="false" t="normal">+AR398+AS398</f>
        <v>4</v>
      </c>
      <c r="AW398" s="3" t="n"/>
      <c r="AY398" s="129" t="n"/>
    </row>
    <row customHeight="true" ht="12.75" outlineLevel="0" r="399">
      <c r="A399" s="115" t="n">
        <f aca="false" ca="false" dt2D="false" dtr="false" t="normal">+A398+1</f>
        <v>273</v>
      </c>
      <c r="B399" s="115" t="n">
        <f aca="false" ca="false" dt2D="false" dtr="false" t="normal">+B398+1</f>
        <v>168</v>
      </c>
      <c r="C399" s="116" t="s">
        <v>66</v>
      </c>
      <c r="D399" s="115" t="s">
        <v>862</v>
      </c>
      <c r="E399" s="119" t="s">
        <v>177</v>
      </c>
      <c r="F399" s="118" t="s">
        <v>62</v>
      </c>
      <c r="G399" s="118" t="n">
        <v>9</v>
      </c>
      <c r="H399" s="118" t="n">
        <v>1</v>
      </c>
      <c r="I399" s="119" t="n">
        <v>2392.5</v>
      </c>
      <c r="J399" s="119" t="n">
        <v>2270.7</v>
      </c>
      <c r="K399" s="119" t="n">
        <v>121.8</v>
      </c>
      <c r="L399" s="117" t="n">
        <v>87</v>
      </c>
      <c r="M399" s="120" t="n">
        <f aca="false" ca="false" dt2D="false" dtr="false" t="normal">SUM(N399:R399)</f>
        <v>8586567.9</v>
      </c>
      <c r="N399" s="120" t="n"/>
      <c r="O399" s="120" t="n"/>
      <c r="P399" s="120" t="n"/>
      <c r="Q399" s="120" t="n">
        <v>1084330.64</v>
      </c>
      <c r="R399" s="120" t="n">
        <v>7502237.26</v>
      </c>
      <c r="S399" s="120" t="n"/>
      <c r="T399" s="120" t="n">
        <f aca="false" ca="false" dt2D="false" dtr="false" t="normal">$M399/($J399+$K399)</f>
        <v>3588.9521003134796</v>
      </c>
      <c r="U399" s="120" t="n">
        <f aca="false" ca="false" dt2D="false" dtr="false" t="normal">$M399/($J399+$K399)</f>
        <v>3588.9521003134796</v>
      </c>
      <c r="V399" s="118" t="n">
        <v>2026</v>
      </c>
      <c r="W399" s="120" t="n"/>
      <c r="X399" s="121" t="n">
        <f aca="false" ca="false" dt2D="false" dtr="false" t="normal">AA399-R399</f>
        <v>7559456.779999999</v>
      </c>
      <c r="Y399" s="127" t="n">
        <v>582274.17</v>
      </c>
      <c r="Z399" s="127" t="n">
        <f aca="false" ca="false" dt2D="false" dtr="false" t="normal">+(J399*16.89+K399*28.62)*12</f>
        <v>502056.468</v>
      </c>
      <c r="AA399" s="127" t="n">
        <f aca="false" ca="false" dt2D="false" dtr="false" t="normal">+(J399*16.89+K399*28.62)*12*30</f>
        <v>15061694.04</v>
      </c>
      <c r="AB399" s="124" t="n">
        <f aca="false" ca="true" dt2D="false" dtr="false" t="normal">SUBTOTAL(9, AC399:AQ399)</f>
        <v>8586567.9</v>
      </c>
      <c r="AC399" s="124" t="n"/>
      <c r="AD399" s="124" t="n"/>
      <c r="AE399" s="124" t="n"/>
      <c r="AF399" s="124" t="n"/>
      <c r="AG399" s="124" t="n"/>
      <c r="AH399" s="124" t="n"/>
      <c r="AI399" s="124" t="n">
        <v>0</v>
      </c>
      <c r="AJ399" s="124" t="n"/>
      <c r="AK399" s="124" t="n">
        <v>8121218.31</v>
      </c>
      <c r="AL399" s="124" t="n"/>
      <c r="AM399" s="124" t="n"/>
      <c r="AN399" s="124" t="n"/>
      <c r="AO399" s="124" t="n">
        <v>257597.04</v>
      </c>
      <c r="AP399" s="124" t="n">
        <v>24000</v>
      </c>
      <c r="AQ399" s="124" t="n">
        <v>183752.55</v>
      </c>
      <c r="AR399" s="128" t="n">
        <f aca="false" ca="false" dt2D="false" dtr="false" t="normal">COUNTIF(AC399:AN399, "&gt;0")</f>
        <v>1</v>
      </c>
      <c r="AS399" s="128" t="n">
        <f aca="false" ca="false" dt2D="false" dtr="false" t="normal">COUNTIF(AO399:AQ399, "&gt;0")</f>
        <v>3</v>
      </c>
      <c r="AT399" s="128" t="n">
        <f aca="false" ca="false" dt2D="false" dtr="false" t="normal">+AR399+AS399</f>
        <v>4</v>
      </c>
      <c r="AW399" s="3" t="n"/>
      <c r="AY399" s="129" t="n"/>
    </row>
    <row customHeight="true" ht="12.75" outlineLevel="0" r="400">
      <c r="A400" s="115" t="n">
        <f aca="false" ca="false" dt2D="false" dtr="false" t="normal">+A399+1</f>
        <v>274</v>
      </c>
      <c r="B400" s="115" t="n">
        <f aca="false" ca="false" dt2D="false" dtr="false" t="normal">+B399+1</f>
        <v>169</v>
      </c>
      <c r="C400" s="116" t="s">
        <v>66</v>
      </c>
      <c r="D400" s="115" t="s">
        <v>864</v>
      </c>
      <c r="E400" s="117" t="n">
        <v>1990</v>
      </c>
      <c r="F400" s="118" t="s">
        <v>62</v>
      </c>
      <c r="G400" s="118" t="n">
        <v>9</v>
      </c>
      <c r="H400" s="118" t="n">
        <v>1</v>
      </c>
      <c r="I400" s="119" t="n">
        <v>3220.3</v>
      </c>
      <c r="J400" s="119" t="n">
        <v>2758.2</v>
      </c>
      <c r="K400" s="119" t="n">
        <v>90</v>
      </c>
      <c r="L400" s="117" t="n">
        <v>102</v>
      </c>
      <c r="M400" s="120" t="n">
        <f aca="false" ca="false" dt2D="false" dtr="false" t="normal">SUM(N400:S400)</f>
        <v>9892552.73</v>
      </c>
      <c r="N400" s="120" t="n"/>
      <c r="O400" s="120" t="n"/>
      <c r="P400" s="120" t="n"/>
      <c r="Q400" s="120" t="n">
        <v>589941.58</v>
      </c>
      <c r="R400" s="120" t="n">
        <v>9302611.15</v>
      </c>
      <c r="S400" s="120" t="n"/>
      <c r="T400" s="120" t="n">
        <f aca="false" ca="false" dt2D="false" dtr="false" t="normal">$M400/($J400+$K400)</f>
        <v>3473.2647742433824</v>
      </c>
      <c r="U400" s="120" t="n">
        <f aca="false" ca="false" dt2D="false" dtr="false" t="normal">$M400/($J400+$K400)</f>
        <v>3473.2647742433824</v>
      </c>
      <c r="V400" s="118" t="n">
        <v>2026</v>
      </c>
      <c r="W400" s="120" t="n"/>
      <c r="X400" s="121" t="n">
        <f aca="false" ca="false" dt2D="false" dtr="false" t="normal">AA400-R400</f>
        <v>3729703.130000001</v>
      </c>
      <c r="Y400" s="127" t="n">
        <v>0</v>
      </c>
      <c r="Z400" s="127" t="n">
        <f aca="false" ca="false" dt2D="false" dtr="false" t="normal">+(J400*16.89+K400*28.62)*12</f>
        <v>589941.576</v>
      </c>
      <c r="AA400" s="127" t="n">
        <f aca="false" ca="false" dt2D="false" dtr="false" t="normal">+(J400*16.89+K400*28.62)*12*30-'[3]Лист1'!$AQ$199</f>
        <v>13032314.280000001</v>
      </c>
      <c r="AB400" s="124" t="n">
        <f aca="false" ca="false" dt2D="false" dtr="false" t="normal">SUM(AC400:AQ400)</f>
        <v>9892552.73</v>
      </c>
      <c r="AC400" s="124" t="n">
        <v>6480351.24</v>
      </c>
      <c r="AD400" s="124" t="n"/>
      <c r="AE400" s="124" t="n"/>
      <c r="AF400" s="124" t="n"/>
      <c r="AG400" s="124" t="n"/>
      <c r="AH400" s="124" t="n"/>
      <c r="AI400" s="124" t="n"/>
      <c r="AJ400" s="124" t="n"/>
      <c r="AK400" s="124" t="n"/>
      <c r="AL400" s="124" t="n">
        <v>3412201.49</v>
      </c>
      <c r="AM400" s="124" t="n"/>
      <c r="AN400" s="124" t="n"/>
      <c r="AO400" s="124" t="n"/>
      <c r="AP400" s="124" t="n"/>
      <c r="AQ400" s="124" t="n"/>
      <c r="AR400" s="128" t="n">
        <f aca="false" ca="false" dt2D="false" dtr="false" t="normal">COUNTIF(AC400:AN400, "&gt;0")</f>
        <v>2</v>
      </c>
      <c r="AS400" s="128" t="n">
        <f aca="false" ca="false" dt2D="false" dtr="false" t="normal">COUNTIF(AO400:AQ400, "&gt;0")</f>
        <v>0</v>
      </c>
      <c r="AT400" s="128" t="n">
        <f aca="false" ca="false" dt2D="false" dtr="false" t="normal">+AR400+AS400</f>
        <v>2</v>
      </c>
      <c r="AZ400" s="66" t="n"/>
    </row>
    <row customHeight="true" ht="12.75" outlineLevel="0" r="401">
      <c r="A401" s="115" t="n">
        <f aca="false" ca="false" dt2D="false" dtr="false" t="normal">+A400+1</f>
        <v>275</v>
      </c>
      <c r="B401" s="115" t="n">
        <f aca="false" ca="false" dt2D="false" dtr="false" t="normal">+B400+1</f>
        <v>170</v>
      </c>
      <c r="C401" s="116" t="s">
        <v>66</v>
      </c>
      <c r="D401" s="115" t="s">
        <v>865</v>
      </c>
      <c r="E401" s="119" t="s">
        <v>100</v>
      </c>
      <c r="F401" s="118" t="s">
        <v>62</v>
      </c>
      <c r="G401" s="118" t="n">
        <v>9</v>
      </c>
      <c r="H401" s="118" t="n">
        <v>2</v>
      </c>
      <c r="I401" s="119" t="n">
        <v>6063.9</v>
      </c>
      <c r="J401" s="119" t="n">
        <v>5505.9</v>
      </c>
      <c r="K401" s="119" t="n">
        <v>558</v>
      </c>
      <c r="L401" s="117" t="n">
        <v>229</v>
      </c>
      <c r="M401" s="120" t="n">
        <f aca="false" ca="false" dt2D="false" dtr="false" t="normal">SUM(N401:R401)</f>
        <v>5788948.85</v>
      </c>
      <c r="N401" s="120" t="n"/>
      <c r="O401" s="120" t="n"/>
      <c r="P401" s="120" t="n"/>
      <c r="Q401" s="120" t="n">
        <v>1307575.33</v>
      </c>
      <c r="R401" s="120" t="n">
        <v>4481373.52</v>
      </c>
      <c r="S401" s="120" t="n"/>
      <c r="T401" s="120" t="n">
        <f aca="false" ca="false" dt2D="false" dtr="false" t="normal">$M401/($J401+$K401)</f>
        <v>954.6577037879912</v>
      </c>
      <c r="U401" s="120" t="n">
        <f aca="false" ca="false" dt2D="false" dtr="false" t="normal">$M401/($J401+$K401)</f>
        <v>954.6577037879912</v>
      </c>
      <c r="V401" s="118" t="n">
        <v>2026</v>
      </c>
      <c r="W401" s="120" t="n"/>
      <c r="X401" s="121" t="n">
        <f aca="false" ca="false" dt2D="false" dtr="false" t="normal">AA401-R401</f>
        <v>33216514.919999998</v>
      </c>
      <c r="Y401" s="127" t="n">
        <v>0</v>
      </c>
      <c r="Z401" s="127" t="n">
        <f aca="false" ca="false" dt2D="false" dtr="false" t="normal">+(J401*16.89+K401*28.62)*12</f>
        <v>1307575.332</v>
      </c>
      <c r="AA401" s="127" t="n">
        <f aca="false" ca="false" dt2D="false" dtr="false" t="normal">+(J401*16.89+K401*28.62)*12*30-'[5]Лист1'!$AQ$404</f>
        <v>37697888.44</v>
      </c>
      <c r="AB401" s="124" t="n">
        <f aca="false" ca="true" dt2D="false" dtr="false" t="normal">SUBTOTAL(9, AC401:AQ401)</f>
        <v>5788948.85</v>
      </c>
      <c r="AC401" s="124" t="n"/>
      <c r="AD401" s="124" t="n"/>
      <c r="AE401" s="124" t="n"/>
      <c r="AF401" s="124" t="n"/>
      <c r="AG401" s="124" t="n"/>
      <c r="AH401" s="124" t="n"/>
      <c r="AI401" s="124" t="n">
        <v>0</v>
      </c>
      <c r="AJ401" s="124" t="n"/>
      <c r="AK401" s="124" t="n">
        <v>5467396.87</v>
      </c>
      <c r="AL401" s="124" t="n"/>
      <c r="AM401" s="124" t="n"/>
      <c r="AN401" s="124" t="n"/>
      <c r="AO401" s="124" t="n">
        <v>173668.47</v>
      </c>
      <c r="AP401" s="124" t="n">
        <v>24000</v>
      </c>
      <c r="AQ401" s="124" t="n">
        <v>123883.51</v>
      </c>
      <c r="AR401" s="128" t="n">
        <f aca="false" ca="false" dt2D="false" dtr="false" t="normal">COUNTIF(AC401:AN401, "&gt;0")</f>
        <v>1</v>
      </c>
      <c r="AS401" s="128" t="n">
        <f aca="false" ca="false" dt2D="false" dtr="false" t="normal">COUNTIF(AO401:AQ401, "&gt;0")</f>
        <v>3</v>
      </c>
      <c r="AT401" s="128" t="n">
        <f aca="false" ca="false" dt2D="false" dtr="false" t="normal">+AR401+AS401</f>
        <v>4</v>
      </c>
      <c r="AW401" s="3" t="n"/>
      <c r="AY401" s="129" t="n"/>
    </row>
    <row customHeight="true" ht="12.75" outlineLevel="0" r="402">
      <c r="A402" s="115" t="n">
        <f aca="false" ca="false" dt2D="false" dtr="false" t="normal">+A401+1</f>
        <v>276</v>
      </c>
      <c r="B402" s="115" t="n">
        <f aca="false" ca="false" dt2D="false" dtr="false" t="normal">+B401+1</f>
        <v>171</v>
      </c>
      <c r="C402" s="116" t="s">
        <v>66</v>
      </c>
      <c r="D402" s="115" t="s">
        <v>868</v>
      </c>
      <c r="E402" s="119" t="s">
        <v>100</v>
      </c>
      <c r="F402" s="118" t="s">
        <v>62</v>
      </c>
      <c r="G402" s="118" t="n">
        <v>9</v>
      </c>
      <c r="H402" s="118" t="n">
        <v>1</v>
      </c>
      <c r="I402" s="119" t="n">
        <v>3339</v>
      </c>
      <c r="J402" s="119" t="n">
        <v>3339</v>
      </c>
      <c r="K402" s="119" t="n">
        <v>0</v>
      </c>
      <c r="L402" s="117" t="n">
        <v>149</v>
      </c>
      <c r="M402" s="120" t="n">
        <f aca="false" ca="false" dt2D="false" dtr="false" t="normal">SUM(N402:R402)</f>
        <v>4728071.08</v>
      </c>
      <c r="N402" s="120" t="n"/>
      <c r="O402" s="120" t="n"/>
      <c r="P402" s="120" t="n"/>
      <c r="Q402" s="120" t="n">
        <v>676748.52</v>
      </c>
      <c r="R402" s="120" t="n">
        <v>4051322.56</v>
      </c>
      <c r="S402" s="120" t="n"/>
      <c r="T402" s="120" t="n">
        <f aca="false" ca="false" dt2D="false" dtr="false" t="normal">$M402/($J402+$K402)</f>
        <v>1416.014100029949</v>
      </c>
      <c r="U402" s="120" t="n">
        <f aca="false" ca="false" dt2D="false" dtr="false" t="normal">$M402/($J402+$K402)</f>
        <v>1416.014100029949</v>
      </c>
      <c r="V402" s="118" t="n">
        <v>2026</v>
      </c>
      <c r="W402" s="120" t="n"/>
      <c r="X402" s="121" t="n">
        <f aca="false" ca="false" dt2D="false" dtr="false" t="normal">AA402-R402</f>
        <v>15170846.930000002</v>
      </c>
      <c r="Y402" s="127" t="n">
        <v>0</v>
      </c>
      <c r="Z402" s="127" t="n">
        <f aca="false" ca="false" dt2D="false" dtr="false" t="normal">+(J402*16.89+K402*28.62)*12</f>
        <v>676748.52</v>
      </c>
      <c r="AA402" s="127" t="n">
        <f aca="false" ca="false" dt2D="false" dtr="false" t="normal">+(J402*16.89+K402*28.62)*12*30-'[5]Лист1'!$AQ$405</f>
        <v>19222169.490000002</v>
      </c>
      <c r="AB402" s="124" t="n">
        <f aca="false" ca="true" dt2D="false" dtr="false" t="normal">SUBTOTAL(9, AC402:AQ402)</f>
        <v>4728071.08</v>
      </c>
      <c r="AC402" s="124" t="n"/>
      <c r="AD402" s="124" t="n"/>
      <c r="AE402" s="124" t="n"/>
      <c r="AF402" s="124" t="n"/>
      <c r="AG402" s="124" t="n"/>
      <c r="AH402" s="124" t="n"/>
      <c r="AI402" s="124" t="n">
        <v>0</v>
      </c>
      <c r="AJ402" s="124" t="n"/>
      <c r="AK402" s="124" t="n">
        <v>4461048.23</v>
      </c>
      <c r="AL402" s="124" t="n"/>
      <c r="AM402" s="124" t="n"/>
      <c r="AN402" s="124" t="n"/>
      <c r="AO402" s="124" t="n">
        <v>141842.13</v>
      </c>
      <c r="AP402" s="124" t="n">
        <v>24000</v>
      </c>
      <c r="AQ402" s="124" t="n">
        <v>101180.72</v>
      </c>
      <c r="AR402" s="128" t="n">
        <f aca="false" ca="false" dt2D="false" dtr="false" t="normal">COUNTIF(AC402:AN402, "&gt;0")</f>
        <v>1</v>
      </c>
      <c r="AS402" s="128" t="n">
        <f aca="false" ca="false" dt2D="false" dtr="false" t="normal">COUNTIF(AO402:AQ402, "&gt;0")</f>
        <v>3</v>
      </c>
      <c r="AT402" s="128" t="n">
        <f aca="false" ca="false" dt2D="false" dtr="false" t="normal">+AR402+AS402</f>
        <v>4</v>
      </c>
      <c r="AW402" s="3" t="n"/>
      <c r="AY402" s="129" t="n"/>
    </row>
    <row customHeight="true" ht="12.75" outlineLevel="0" r="403">
      <c r="A403" s="115" t="n">
        <f aca="false" ca="false" dt2D="false" dtr="false" t="normal">+A402+1</f>
        <v>277</v>
      </c>
      <c r="B403" s="115" t="n">
        <f aca="false" ca="false" dt2D="false" dtr="false" t="normal">+B402+1</f>
        <v>172</v>
      </c>
      <c r="C403" s="116" t="s">
        <v>147</v>
      </c>
      <c r="D403" s="115" t="s">
        <v>743</v>
      </c>
      <c r="E403" s="119" t="s">
        <v>395</v>
      </c>
      <c r="F403" s="118" t="s">
        <v>62</v>
      </c>
      <c r="G403" s="118" t="n">
        <v>4</v>
      </c>
      <c r="H403" s="118" t="n">
        <v>2</v>
      </c>
      <c r="I403" s="119" t="n">
        <v>1255.4</v>
      </c>
      <c r="J403" s="119" t="n">
        <v>1255.4</v>
      </c>
      <c r="K403" s="119" t="n">
        <v>0</v>
      </c>
      <c r="L403" s="117" t="n">
        <v>70</v>
      </c>
      <c r="M403" s="120" t="n">
        <f aca="false" ca="false" dt2D="false" dtr="false" t="normal">SUM(N403:R403)</f>
        <v>4755590.47</v>
      </c>
      <c r="N403" s="120" t="n"/>
      <c r="O403" s="120" t="n"/>
      <c r="P403" s="120" t="n"/>
      <c r="Q403" s="120" t="n">
        <v>195541.1</v>
      </c>
      <c r="R403" s="120" t="n">
        <v>4560049.37</v>
      </c>
      <c r="S403" s="120" t="n"/>
      <c r="T403" s="120" t="n">
        <f aca="false" ca="false" dt2D="false" dtr="false" t="normal">$M403/($J403+$K403)</f>
        <v>3788.1077505177627</v>
      </c>
      <c r="U403" s="120" t="n">
        <f aca="false" ca="false" dt2D="false" dtr="false" t="normal">$M403/($J403+$K403)</f>
        <v>3788.1077505177627</v>
      </c>
      <c r="V403" s="118" t="n">
        <v>2026</v>
      </c>
      <c r="W403" s="120" t="n"/>
      <c r="X403" s="121" t="n">
        <f aca="false" ca="false" dt2D="false" dtr="false" t="normal">AA403-R403</f>
        <v>1175964.540000001</v>
      </c>
      <c r="Y403" s="127" t="n">
        <v>0</v>
      </c>
      <c r="Z403" s="127" t="n">
        <f aca="false" ca="false" dt2D="false" dtr="false" t="normal">+(J403*12.98+K403*25.97)*12</f>
        <v>195541.10400000002</v>
      </c>
      <c r="AA403" s="127" t="n">
        <f aca="false" ca="false" dt2D="false" dtr="false" t="normal">+(J403*12.98+K403*25.97)*12*30-'[5]Лист1'!$AQ$781</f>
        <v>5736013.910000001</v>
      </c>
      <c r="AB403" s="124" t="n">
        <f aca="false" ca="true" dt2D="false" dtr="false" t="normal">SUBTOTAL(9, AC403:AQ403)</f>
        <v>4755590.47</v>
      </c>
      <c r="AC403" s="124" t="n">
        <v>3785023.09</v>
      </c>
      <c r="AD403" s="124" t="n"/>
      <c r="AE403" s="124" t="n"/>
      <c r="AF403" s="124" t="n"/>
      <c r="AG403" s="124" t="n">
        <v>702130.03</v>
      </c>
      <c r="AH403" s="124" t="n"/>
      <c r="AI403" s="124" t="n">
        <v>0</v>
      </c>
      <c r="AJ403" s="124" t="n"/>
      <c r="AK403" s="124" t="n"/>
      <c r="AL403" s="124" t="n"/>
      <c r="AM403" s="124" t="n"/>
      <c r="AN403" s="124" t="n"/>
      <c r="AO403" s="124" t="n">
        <v>142667.71</v>
      </c>
      <c r="AP403" s="124" t="n">
        <v>24000</v>
      </c>
      <c r="AQ403" s="124" t="n">
        <v>101769.64</v>
      </c>
      <c r="AR403" s="128" t="n">
        <f aca="false" ca="false" dt2D="false" dtr="false" t="normal">COUNTIF(AC403:AN403, "&gt;0")</f>
        <v>2</v>
      </c>
      <c r="AS403" s="128" t="n">
        <f aca="false" ca="false" dt2D="false" dtr="false" t="normal">COUNTIF(AO403:AQ403, "&gt;0")</f>
        <v>3</v>
      </c>
      <c r="AT403" s="128" t="n">
        <f aca="false" ca="false" dt2D="false" dtr="false" t="normal">+AR403+AS403</f>
        <v>5</v>
      </c>
      <c r="AW403" s="3" t="n"/>
      <c r="AY403" s="129" t="n"/>
    </row>
    <row customHeight="true" ht="12.75" outlineLevel="0" r="404">
      <c r="A404" s="115" t="n">
        <f aca="false" ca="false" dt2D="false" dtr="false" t="normal">+A403+1</f>
        <v>278</v>
      </c>
      <c r="B404" s="115" t="n">
        <f aca="false" ca="false" dt2D="false" dtr="false" t="normal">+B403+1</f>
        <v>173</v>
      </c>
      <c r="C404" s="116" t="s">
        <v>147</v>
      </c>
      <c r="D404" s="115" t="s">
        <v>744</v>
      </c>
      <c r="E404" s="119" t="s">
        <v>302</v>
      </c>
      <c r="F404" s="118" t="s">
        <v>62</v>
      </c>
      <c r="G404" s="118" t="n">
        <v>4</v>
      </c>
      <c r="H404" s="118" t="n">
        <v>2</v>
      </c>
      <c r="I404" s="119" t="n">
        <v>1197.7</v>
      </c>
      <c r="J404" s="119" t="n">
        <v>1197.7</v>
      </c>
      <c r="K404" s="119" t="n">
        <v>0</v>
      </c>
      <c r="L404" s="117" t="n">
        <v>75</v>
      </c>
      <c r="M404" s="120" t="n">
        <f aca="false" ca="false" dt2D="false" dtr="false" t="normal">SUM(N404:R404)</f>
        <v>4537016.66</v>
      </c>
      <c r="N404" s="120" t="n"/>
      <c r="O404" s="120" t="n"/>
      <c r="P404" s="120" t="n"/>
      <c r="Q404" s="120" t="n">
        <v>186553.75</v>
      </c>
      <c r="R404" s="120" t="n">
        <v>4350462.91</v>
      </c>
      <c r="S404" s="120" t="n"/>
      <c r="T404" s="120" t="n">
        <f aca="false" ca="false" dt2D="false" dtr="false" t="normal">$M404/($J404+$K404)</f>
        <v>3788.1077565333558</v>
      </c>
      <c r="U404" s="120" t="n">
        <f aca="false" ca="false" dt2D="false" dtr="false" t="normal">$M404/($J404+$K404)</f>
        <v>3788.1077565333558</v>
      </c>
      <c r="V404" s="118" t="n">
        <v>2026</v>
      </c>
      <c r="W404" s="120" t="n"/>
      <c r="X404" s="121" t="n">
        <f aca="false" ca="false" dt2D="false" dtr="false" t="normal">AA404-R404</f>
        <v>1086527.42</v>
      </c>
      <c r="Y404" s="127" t="n">
        <v>0</v>
      </c>
      <c r="Z404" s="127" t="n">
        <f aca="false" ca="false" dt2D="false" dtr="false" t="normal">+(J404*12.98+K404*25.97)*12</f>
        <v>186553.752</v>
      </c>
      <c r="AA404" s="127" t="n">
        <f aca="false" ca="false" dt2D="false" dtr="false" t="normal">+(J404*12.98+K404*25.97)*12*30-'[5]Лист1'!$AQ$782</f>
        <v>5436990.33</v>
      </c>
      <c r="AB404" s="124" t="n">
        <f aca="false" ca="true" dt2D="false" dtr="false" t="normal">SUBTOTAL(9, AC404:AQ404)</f>
        <v>4537016.66</v>
      </c>
      <c r="AC404" s="124" t="n">
        <v>3610506.42</v>
      </c>
      <c r="AD404" s="124" t="n"/>
      <c r="AE404" s="124" t="n"/>
      <c r="AF404" s="124" t="n"/>
      <c r="AG404" s="124" t="n">
        <v>669307.58</v>
      </c>
      <c r="AH404" s="124" t="n"/>
      <c r="AI404" s="124" t="n">
        <v>0</v>
      </c>
      <c r="AJ404" s="124" t="n"/>
      <c r="AK404" s="124" t="n"/>
      <c r="AL404" s="124" t="n"/>
      <c r="AM404" s="124" t="n"/>
      <c r="AN404" s="124" t="n"/>
      <c r="AO404" s="124" t="n">
        <v>136110.5</v>
      </c>
      <c r="AP404" s="124" t="n">
        <v>24000</v>
      </c>
      <c r="AQ404" s="124" t="n">
        <v>97092.16</v>
      </c>
      <c r="AR404" s="128" t="n">
        <f aca="false" ca="false" dt2D="false" dtr="false" t="normal">COUNTIF(AC404:AN404, "&gt;0")</f>
        <v>2</v>
      </c>
      <c r="AS404" s="128" t="n">
        <f aca="false" ca="false" dt2D="false" dtr="false" t="normal">COUNTIF(AO404:AQ404, "&gt;0")</f>
        <v>3</v>
      </c>
      <c r="AT404" s="128" t="n">
        <f aca="false" ca="false" dt2D="false" dtr="false" t="normal">+AR404+AS404</f>
        <v>5</v>
      </c>
      <c r="AW404" s="3" t="n"/>
      <c r="AY404" s="129" t="n"/>
    </row>
    <row customHeight="true" ht="12.75" outlineLevel="0" r="405">
      <c r="A405" s="115" t="n">
        <f aca="false" ca="false" dt2D="false" dtr="false" t="normal">+A404+1</f>
        <v>279</v>
      </c>
      <c r="B405" s="115" t="n">
        <f aca="false" ca="false" dt2D="false" dtr="false" t="normal">+B404+1</f>
        <v>174</v>
      </c>
      <c r="C405" s="116" t="s">
        <v>147</v>
      </c>
      <c r="D405" s="115" t="s">
        <v>747</v>
      </c>
      <c r="E405" s="119" t="s">
        <v>126</v>
      </c>
      <c r="F405" s="118" t="s">
        <v>62</v>
      </c>
      <c r="G405" s="118" t="n">
        <v>2</v>
      </c>
      <c r="H405" s="118" t="n">
        <v>2</v>
      </c>
      <c r="I405" s="119" t="n">
        <v>1000.4</v>
      </c>
      <c r="J405" s="119" t="n">
        <v>1000.4</v>
      </c>
      <c r="K405" s="119" t="n">
        <v>0</v>
      </c>
      <c r="L405" s="117" t="n">
        <v>40</v>
      </c>
      <c r="M405" s="120" t="n">
        <f aca="false" ca="false" dt2D="false" dtr="false" t="normal">SUM(N405:R405)</f>
        <v>4095305.8</v>
      </c>
      <c r="N405" s="120" t="n"/>
      <c r="O405" s="120" t="n"/>
      <c r="P405" s="120" t="n"/>
      <c r="Q405" s="120" t="n">
        <v>160485.65</v>
      </c>
      <c r="R405" s="120" t="n">
        <v>3934820.15</v>
      </c>
      <c r="S405" s="120" t="n"/>
      <c r="T405" s="120" t="n">
        <f aca="false" ca="false" dt2D="false" dtr="false" t="normal">$M405/($J405+$K405)</f>
        <v>4093.668332666933</v>
      </c>
      <c r="U405" s="120" t="n">
        <f aca="false" ca="false" dt2D="false" dtr="false" t="normal">$M405/($J405+$K405)</f>
        <v>4093.668332666933</v>
      </c>
      <c r="V405" s="118" t="n">
        <v>2026</v>
      </c>
      <c r="W405" s="120" t="n"/>
      <c r="X405" s="121" t="n">
        <f aca="false" ca="false" dt2D="false" dtr="false" t="normal">AA405-R405</f>
        <v>642610.0900000003</v>
      </c>
      <c r="Y405" s="127" t="n">
        <v>7904.64</v>
      </c>
      <c r="Z405" s="127" t="n">
        <f aca="false" ca="false" dt2D="false" dtr="false" t="normal">+(J405*12.71+K405*25.41)*12</f>
        <v>152581.008</v>
      </c>
      <c r="AA405" s="127" t="n">
        <f aca="false" ca="false" dt2D="false" dtr="false" t="normal">+(J405*12.71+K405*25.41)*12*30</f>
        <v>4577430.24</v>
      </c>
      <c r="AB405" s="124" t="n">
        <f aca="false" ca="true" dt2D="false" dtr="false" t="normal">SUBTOTAL(9, AC405:AQ405)</f>
        <v>4095305.8</v>
      </c>
      <c r="AC405" s="124" t="n">
        <v>3860807.09</v>
      </c>
      <c r="AD405" s="124" t="n"/>
      <c r="AE405" s="124" t="n"/>
      <c r="AF405" s="124" t="n"/>
      <c r="AG405" s="124" t="n"/>
      <c r="AH405" s="124" t="n"/>
      <c r="AI405" s="124" t="n">
        <v>0</v>
      </c>
      <c r="AJ405" s="124" t="n"/>
      <c r="AK405" s="124" t="n"/>
      <c r="AL405" s="124" t="n"/>
      <c r="AM405" s="124" t="n"/>
      <c r="AN405" s="124" t="n"/>
      <c r="AO405" s="124" t="n">
        <v>122859.17</v>
      </c>
      <c r="AP405" s="124" t="n">
        <v>24000</v>
      </c>
      <c r="AQ405" s="124" t="n">
        <v>87639.54</v>
      </c>
      <c r="AR405" s="128" t="n">
        <f aca="false" ca="false" dt2D="false" dtr="false" t="normal">COUNTIF(AC405:AN405, "&gt;0")</f>
        <v>1</v>
      </c>
      <c r="AS405" s="128" t="n">
        <f aca="false" ca="false" dt2D="false" dtr="false" t="normal">COUNTIF(AO405:AQ405, "&gt;0")</f>
        <v>3</v>
      </c>
      <c r="AT405" s="128" t="n">
        <f aca="false" ca="false" dt2D="false" dtr="false" t="normal">+AR405+AS405</f>
        <v>4</v>
      </c>
      <c r="AW405" s="3" t="n"/>
      <c r="AY405" s="129" t="n"/>
    </row>
    <row customHeight="true" ht="12.75" outlineLevel="0" r="406">
      <c r="A406" s="115" t="n">
        <f aca="false" ca="false" dt2D="false" dtr="false" t="normal">+A405+1</f>
        <v>280</v>
      </c>
      <c r="B406" s="115" t="n">
        <f aca="false" ca="false" dt2D="false" dtr="false" t="normal">+B405+1</f>
        <v>175</v>
      </c>
      <c r="C406" s="116" t="s">
        <v>147</v>
      </c>
      <c r="D406" s="115" t="s">
        <v>873</v>
      </c>
      <c r="E406" s="119" t="s">
        <v>177</v>
      </c>
      <c r="F406" s="118" t="s">
        <v>62</v>
      </c>
      <c r="G406" s="118" t="n">
        <v>2</v>
      </c>
      <c r="H406" s="118" t="n">
        <v>2</v>
      </c>
      <c r="I406" s="119" t="n">
        <v>1004.5</v>
      </c>
      <c r="J406" s="119" t="n">
        <v>1004.5</v>
      </c>
      <c r="K406" s="119" t="n">
        <v>0</v>
      </c>
      <c r="L406" s="117" t="n">
        <v>46</v>
      </c>
      <c r="M406" s="120" t="n">
        <f aca="false" ca="false" dt2D="false" dtr="false" t="normal">SUM(N406:R406)</f>
        <v>1063204.92</v>
      </c>
      <c r="N406" s="120" t="n"/>
      <c r="O406" s="120" t="n"/>
      <c r="P406" s="120" t="n"/>
      <c r="Q406" s="120" t="n">
        <v>153206.34</v>
      </c>
      <c r="R406" s="120" t="n">
        <v>909998.58</v>
      </c>
      <c r="S406" s="120" t="n"/>
      <c r="T406" s="120" t="n">
        <f aca="false" ca="false" dt2D="false" dtr="false" t="normal">$M406/($J406+$K406)</f>
        <v>1058.441931309109</v>
      </c>
      <c r="U406" s="120" t="n">
        <f aca="false" ca="false" dt2D="false" dtr="false" t="normal">$M406/($J406+$K406)</f>
        <v>1058.441931309109</v>
      </c>
      <c r="V406" s="118" t="n">
        <v>2026</v>
      </c>
      <c r="W406" s="120" t="n"/>
      <c r="X406" s="121" t="n">
        <f aca="false" ca="false" dt2D="false" dtr="false" t="normal">AA406-R406</f>
        <v>2622477.540000001</v>
      </c>
      <c r="Y406" s="127" t="n">
        <v>0</v>
      </c>
      <c r="Z406" s="127" t="n">
        <f aca="false" ca="false" dt2D="false" dtr="false" t="normal">+(J406*12.71+K406*25.41)*12</f>
        <v>153206.34000000003</v>
      </c>
      <c r="AA406" s="127" t="n">
        <f aca="false" ca="false" dt2D="false" dtr="false" t="normal">+(J406*12.71+K406*25.41)*12*30-'[5]Лист1'!$AQ$785</f>
        <v>3532476.120000001</v>
      </c>
      <c r="AB406" s="124" t="n">
        <f aca="false" ca="true" dt2D="false" dtr="false" t="normal">SUBTOTAL(9, AC406:AQ406)</f>
        <v>1063204.9200000002</v>
      </c>
      <c r="AC406" s="124" t="n"/>
      <c r="AD406" s="124" t="n"/>
      <c r="AE406" s="124" t="n"/>
      <c r="AF406" s="124" t="n">
        <v>984556.18</v>
      </c>
      <c r="AG406" s="124" t="n"/>
      <c r="AH406" s="124" t="n"/>
      <c r="AI406" s="124" t="n">
        <v>0</v>
      </c>
      <c r="AJ406" s="124" t="n"/>
      <c r="AK406" s="124" t="n"/>
      <c r="AL406" s="124" t="n"/>
      <c r="AM406" s="124" t="n"/>
      <c r="AN406" s="124" t="n"/>
      <c r="AO406" s="124" t="n">
        <v>31896.15</v>
      </c>
      <c r="AP406" s="124" t="n">
        <v>24000</v>
      </c>
      <c r="AQ406" s="124" t="n">
        <v>22752.59</v>
      </c>
      <c r="AR406" s="128" t="n">
        <f aca="false" ca="false" dt2D="false" dtr="false" t="normal">COUNTIF(AC406:AN406, "&gt;0")</f>
        <v>1</v>
      </c>
      <c r="AS406" s="128" t="n">
        <f aca="false" ca="false" dt2D="false" dtr="false" t="normal">COUNTIF(AO406:AQ406, "&gt;0")</f>
        <v>3</v>
      </c>
      <c r="AT406" s="128" t="n">
        <f aca="false" ca="false" dt2D="false" dtr="false" t="normal">+AR406+AS406</f>
        <v>4</v>
      </c>
      <c r="AW406" s="3" t="n"/>
      <c r="AY406" s="129" t="n"/>
    </row>
    <row customHeight="true" ht="12.75" outlineLevel="0" r="407">
      <c r="A407" s="115" t="n">
        <f aca="false" ca="false" dt2D="false" dtr="false" t="normal">+A406+1</f>
        <v>281</v>
      </c>
      <c r="B407" s="115" t="n">
        <f aca="false" ca="false" dt2D="false" dtr="false" t="normal">+B406+1</f>
        <v>176</v>
      </c>
      <c r="C407" s="116" t="s">
        <v>147</v>
      </c>
      <c r="D407" s="115" t="s">
        <v>875</v>
      </c>
      <c r="E407" s="119" t="s">
        <v>137</v>
      </c>
      <c r="F407" s="118" t="s">
        <v>62</v>
      </c>
      <c r="G407" s="118" t="n">
        <v>2</v>
      </c>
      <c r="H407" s="118" t="n">
        <v>2</v>
      </c>
      <c r="I407" s="119" t="n">
        <v>596.7</v>
      </c>
      <c r="J407" s="119" t="n">
        <v>596.7</v>
      </c>
      <c r="K407" s="119" t="n">
        <v>0</v>
      </c>
      <c r="L407" s="117" t="n">
        <v>38</v>
      </c>
      <c r="M407" s="120" t="n">
        <f aca="false" ca="false" dt2D="false" dtr="false" t="normal">SUM(N407:R407)</f>
        <v>5559460.2</v>
      </c>
      <c r="N407" s="120" t="n"/>
      <c r="O407" s="120" t="n">
        <v>2907022.53</v>
      </c>
      <c r="P407" s="120" t="n"/>
      <c r="Q407" s="120" t="n">
        <v>91008.68</v>
      </c>
      <c r="R407" s="120" t="n">
        <v>2561428.99</v>
      </c>
      <c r="S407" s="120" t="n"/>
      <c r="T407" s="120" t="n">
        <f aca="false" ca="false" dt2D="false" dtr="false" t="normal">$M407/($J407+$K407)</f>
        <v>9317.010558069382</v>
      </c>
      <c r="U407" s="120" t="n">
        <f aca="false" ca="false" dt2D="false" dtr="false" t="normal">$M407/($J407+$K407)</f>
        <v>9317.010558069382</v>
      </c>
      <c r="V407" s="118" t="n">
        <v>2026</v>
      </c>
      <c r="W407" s="120" t="n"/>
      <c r="X407" s="121" t="n">
        <f aca="false" ca="false" dt2D="false" dtr="false" t="normal">AA407-R407</f>
        <v>0</v>
      </c>
      <c r="Y407" s="127" t="n">
        <v>0</v>
      </c>
      <c r="Z407" s="127" t="n">
        <f aca="false" ca="false" dt2D="false" dtr="false" t="normal">+(J407*12.71+K407*25.41)*12</f>
        <v>91008.68400000001</v>
      </c>
      <c r="AA407" s="127" t="n">
        <f aca="false" ca="false" dt2D="false" dtr="false" t="normal">+(J407*12.71+K407*25.41)*12*30-'[5]Лист1'!$AQ$787</f>
        <v>2561428.9900000007</v>
      </c>
      <c r="AB407" s="124" t="n">
        <f aca="false" ca="true" dt2D="false" dtr="false" t="normal">SUBTOTAL(9, AC407:AQ407)</f>
        <v>5559460.2</v>
      </c>
      <c r="AC407" s="124" t="n"/>
      <c r="AD407" s="124" t="n"/>
      <c r="AE407" s="124" t="n"/>
      <c r="AF407" s="124" t="n"/>
      <c r="AG407" s="124" t="n"/>
      <c r="AH407" s="124" t="n"/>
      <c r="AI407" s="124" t="n">
        <v>0</v>
      </c>
      <c r="AJ407" s="124" t="n"/>
      <c r="AK407" s="124" t="n"/>
      <c r="AL407" s="124" t="n"/>
      <c r="AM407" s="124" t="n"/>
      <c r="AN407" s="124" t="n">
        <v>5249703.94</v>
      </c>
      <c r="AO407" s="124" t="n">
        <v>166783.81</v>
      </c>
      <c r="AP407" s="124" t="n">
        <v>24000</v>
      </c>
      <c r="AQ407" s="124" t="n">
        <v>118972.45</v>
      </c>
      <c r="AR407" s="128" t="n">
        <f aca="false" ca="false" dt2D="false" dtr="false" t="normal">COUNTIF(AC407:AN407, "&gt;0")</f>
        <v>1</v>
      </c>
      <c r="AS407" s="128" t="n">
        <f aca="false" ca="false" dt2D="false" dtr="false" t="normal">COUNTIF(AO407:AQ407, "&gt;0")</f>
        <v>3</v>
      </c>
      <c r="AT407" s="128" t="n">
        <f aca="false" ca="false" dt2D="false" dtr="false" t="normal">+AR407+AS407</f>
        <v>4</v>
      </c>
      <c r="AW407" s="3" t="n"/>
      <c r="AY407" s="129" t="n"/>
    </row>
    <row customHeight="true" ht="12.75" outlineLevel="0" r="408">
      <c r="A408" s="115" t="n">
        <f aca="false" ca="false" dt2D="false" dtr="false" t="normal">+A407+1</f>
        <v>282</v>
      </c>
      <c r="B408" s="115" t="n">
        <f aca="false" ca="false" dt2D="false" dtr="false" t="normal">+B407+1</f>
        <v>177</v>
      </c>
      <c r="C408" s="116" t="s">
        <v>147</v>
      </c>
      <c r="D408" s="115" t="s">
        <v>877</v>
      </c>
      <c r="E408" s="119" t="s">
        <v>70</v>
      </c>
      <c r="F408" s="118" t="s">
        <v>62</v>
      </c>
      <c r="G408" s="118" t="n">
        <v>5</v>
      </c>
      <c r="H408" s="118" t="n">
        <v>4</v>
      </c>
      <c r="I408" s="119" t="n">
        <v>2958.6</v>
      </c>
      <c r="J408" s="119" t="n">
        <v>2650.4</v>
      </c>
      <c r="K408" s="119" t="n">
        <v>274.2</v>
      </c>
      <c r="L408" s="117" t="n">
        <v>106</v>
      </c>
      <c r="M408" s="120" t="n">
        <f aca="false" ca="false" dt2D="false" dtr="false" t="normal">SUM(N408:R408)</f>
        <v>3855704.9000000004</v>
      </c>
      <c r="N408" s="120" t="n"/>
      <c r="O408" s="120" t="n"/>
      <c r="P408" s="120" t="n"/>
      <c r="Q408" s="120" t="n">
        <v>1341288.93</v>
      </c>
      <c r="R408" s="120" t="n">
        <v>2514415.97</v>
      </c>
      <c r="S408" s="120" t="n"/>
      <c r="T408" s="120" t="n">
        <f aca="false" ca="false" dt2D="false" dtr="false" t="normal">$M408/($J408+$K408)</f>
        <v>1318.369999316146</v>
      </c>
      <c r="U408" s="120" t="n">
        <f aca="false" ca="false" dt2D="false" dtr="false" t="normal">$M408/($J408+$K408)</f>
        <v>1318.369999316146</v>
      </c>
      <c r="V408" s="118" t="n">
        <v>2026</v>
      </c>
      <c r="W408" s="120" t="n"/>
      <c r="X408" s="121" t="n">
        <f aca="false" ca="false" dt2D="false" dtr="false" t="normal">AA408-R408</f>
        <v>12121026.190000001</v>
      </c>
      <c r="Y408" s="127" t="n">
        <v>853440.86</v>
      </c>
      <c r="Z408" s="127" t="n">
        <f aca="false" ca="false" dt2D="false" dtr="false" t="normal">+(J408*12.71+K408*25.41)*12</f>
        <v>487848.07200000004</v>
      </c>
      <c r="AA408" s="127" t="n">
        <f aca="false" ca="false" dt2D="false" dtr="false" t="normal">+(J408*12.71+K408*25.41)*12*30</f>
        <v>14635442.160000002</v>
      </c>
      <c r="AB408" s="124" t="n">
        <f aca="false" ca="true" dt2D="false" dtr="false" t="normal">SUBTOTAL(9, AC408:AQ408)</f>
        <v>3855704.9</v>
      </c>
      <c r="AC408" s="124" t="n"/>
      <c r="AD408" s="124" t="n">
        <v>3633521.67</v>
      </c>
      <c r="AE408" s="124" t="n"/>
      <c r="AF408" s="124" t="n"/>
      <c r="AG408" s="124" t="n"/>
      <c r="AH408" s="124" t="n"/>
      <c r="AI408" s="124" t="n">
        <v>0</v>
      </c>
      <c r="AJ408" s="124" t="n"/>
      <c r="AK408" s="124" t="n"/>
      <c r="AL408" s="124" t="n"/>
      <c r="AM408" s="124" t="n"/>
      <c r="AN408" s="124" t="n"/>
      <c r="AO408" s="124" t="n">
        <v>115671.15</v>
      </c>
      <c r="AP408" s="124" t="n">
        <v>24000</v>
      </c>
      <c r="AQ408" s="124" t="n">
        <v>82512.08</v>
      </c>
      <c r="AR408" s="128" t="n">
        <f aca="false" ca="false" dt2D="false" dtr="false" t="normal">COUNTIF(AC408:AN408, "&gt;0")</f>
        <v>1</v>
      </c>
      <c r="AS408" s="128" t="n">
        <f aca="false" ca="false" dt2D="false" dtr="false" t="normal">COUNTIF(AO408:AQ408, "&gt;0")</f>
        <v>3</v>
      </c>
      <c r="AT408" s="128" t="n">
        <f aca="false" ca="false" dt2D="false" dtr="false" t="normal">+AR408+AS408</f>
        <v>4</v>
      </c>
      <c r="AW408" s="3" t="n"/>
      <c r="AY408" s="129" t="n"/>
    </row>
    <row customHeight="true" ht="12.75" outlineLevel="0" r="409">
      <c r="A409" s="115" t="n">
        <f aca="false" ca="false" dt2D="false" dtr="false" t="normal">+A408+1</f>
        <v>283</v>
      </c>
      <c r="B409" s="115" t="s">
        <v>226</v>
      </c>
      <c r="C409" s="116" t="s">
        <v>147</v>
      </c>
      <c r="D409" s="115" t="s">
        <v>441</v>
      </c>
      <c r="E409" s="117" t="s">
        <v>70</v>
      </c>
      <c r="F409" s="118" t="s">
        <v>62</v>
      </c>
      <c r="G409" s="118" t="n">
        <v>4</v>
      </c>
      <c r="H409" s="118" t="n">
        <v>4</v>
      </c>
      <c r="I409" s="119" t="n">
        <v>3437.1</v>
      </c>
      <c r="J409" s="119" t="n">
        <v>3437.1</v>
      </c>
      <c r="K409" s="119" t="n">
        <v>0</v>
      </c>
      <c r="L409" s="117" t="n">
        <v>147</v>
      </c>
      <c r="M409" s="120" t="n">
        <f aca="false" ca="false" dt2D="false" dtr="false" t="normal">SUM(N409:S409)</f>
        <v>1934865.5</v>
      </c>
      <c r="N409" s="120" t="n"/>
      <c r="O409" s="120" t="n"/>
      <c r="P409" s="120" t="n"/>
      <c r="Q409" s="120" t="n">
        <v>332798.62</v>
      </c>
      <c r="R409" s="120" t="n">
        <v>1602066.88</v>
      </c>
      <c r="S409" s="120" t="n"/>
      <c r="T409" s="120" t="n">
        <f aca="false" ca="false" dt2D="false" dtr="false" t="normal">$M409/($J409+$K409)</f>
        <v>562.9354688545576</v>
      </c>
      <c r="U409" s="120" t="n">
        <f aca="false" ca="false" dt2D="false" dtr="false" t="normal">$M409/($J409+$K409)</f>
        <v>562.9354688545576</v>
      </c>
      <c r="V409" s="118" t="n">
        <v>2026</v>
      </c>
      <c r="W409" s="120" t="n"/>
      <c r="X409" s="121" t="n">
        <f aca="false" ca="false" dt2D="false" dtr="false" t="normal">AA409-R409</f>
        <v>14458814</v>
      </c>
      <c r="Y409" s="127" t="n">
        <v>2444347.3</v>
      </c>
      <c r="Z409" s="127" t="n">
        <f aca="false" ca="false" dt2D="false" dtr="false" t="normal">+(J409*12.98+K409*25.97)*12</f>
        <v>535362.696</v>
      </c>
      <c r="AA409" s="127" t="n">
        <f aca="false" ca="false" dt2D="false" dtr="false" t="normal">+(J409*12.98+K409*25.97)*12*30</f>
        <v>16060880.879999999</v>
      </c>
      <c r="AB409" s="124" t="n">
        <f aca="false" ca="true" dt2D="false" dtr="false" t="normal">SUBTOTAL(9, AC409:AQ409)</f>
        <v>1934865.5</v>
      </c>
      <c r="AC409" s="124" t="n"/>
      <c r="AD409" s="124" t="n"/>
      <c r="AE409" s="124" t="n"/>
      <c r="AF409" s="124" t="n"/>
      <c r="AG409" s="132" t="n">
        <v>1934865.5</v>
      </c>
      <c r="AH409" s="124" t="n"/>
      <c r="AI409" s="124" t="n"/>
      <c r="AJ409" s="124" t="n"/>
      <c r="AK409" s="124" t="n"/>
      <c r="AL409" s="124" t="n"/>
      <c r="AM409" s="124" t="n"/>
      <c r="AN409" s="124" t="n"/>
      <c r="AO409" s="124" t="n"/>
      <c r="AP409" s="124" t="n"/>
      <c r="AQ409" s="124" t="n"/>
      <c r="AR409" s="128" t="n">
        <f aca="false" ca="false" dt2D="false" dtr="false" t="normal">COUNTIF(AC409:AN409, "&gt;0")</f>
        <v>1</v>
      </c>
      <c r="AS409" s="128" t="n">
        <f aca="false" ca="false" dt2D="false" dtr="false" t="normal">COUNTIF(AO409:AQ409, "&gt;0")</f>
        <v>0</v>
      </c>
      <c r="AT409" s="128" t="n">
        <f aca="false" ca="false" dt2D="false" dtr="false" t="normal">+AR409+AS409</f>
        <v>1</v>
      </c>
      <c r="AZ409" s="66" t="n"/>
    </row>
    <row customHeight="true" ht="12.75" outlineLevel="0" r="410">
      <c r="A410" s="115" t="n">
        <f aca="false" ca="false" dt2D="false" dtr="false" t="normal">+A409+1</f>
        <v>284</v>
      </c>
      <c r="B410" s="115" t="n">
        <f aca="false" ca="false" dt2D="false" dtr="false" t="normal">+B408+1</f>
        <v>178</v>
      </c>
      <c r="C410" s="116" t="s">
        <v>147</v>
      </c>
      <c r="D410" s="115" t="s">
        <v>879</v>
      </c>
      <c r="E410" s="119" t="s">
        <v>126</v>
      </c>
      <c r="F410" s="118" t="s">
        <v>62</v>
      </c>
      <c r="G410" s="118" t="n">
        <v>4</v>
      </c>
      <c r="H410" s="118" t="n">
        <v>2</v>
      </c>
      <c r="I410" s="119" t="n">
        <v>3476.2</v>
      </c>
      <c r="J410" s="119" t="n">
        <v>3476.2</v>
      </c>
      <c r="K410" s="119" t="n">
        <v>0</v>
      </c>
      <c r="L410" s="117" t="n">
        <v>146</v>
      </c>
      <c r="M410" s="120" t="n">
        <f aca="false" ca="false" dt2D="false" dtr="false" t="normal">SUM(N410:R410)</f>
        <v>2084571.56</v>
      </c>
      <c r="N410" s="120" t="n"/>
      <c r="O410" s="120" t="n">
        <v>132588.39</v>
      </c>
      <c r="P410" s="120" t="n"/>
      <c r="Q410" s="120" t="n">
        <v>541452.91</v>
      </c>
      <c r="R410" s="120" t="n">
        <v>1410530.26</v>
      </c>
      <c r="S410" s="120" t="n"/>
      <c r="T410" s="120" t="n">
        <f aca="false" ca="false" dt2D="false" dtr="false" t="normal">$M410/($J410+$K410)</f>
        <v>599.6696277544446</v>
      </c>
      <c r="U410" s="120" t="n">
        <f aca="false" ca="false" dt2D="false" dtr="false" t="normal">$M410/($J410+$K410)</f>
        <v>599.6696277544446</v>
      </c>
      <c r="V410" s="118" t="n">
        <v>2026</v>
      </c>
      <c r="W410" s="120" t="n"/>
      <c r="X410" s="121" t="n">
        <f aca="false" ca="false" dt2D="false" dtr="false" t="normal">AA410-R410</f>
        <v>0</v>
      </c>
      <c r="Y410" s="127" t="n">
        <v>0</v>
      </c>
      <c r="Z410" s="127" t="n">
        <f aca="false" ca="false" dt2D="false" dtr="false" t="normal">+(J410*12.98+K410*25.97)*12</f>
        <v>541452.912</v>
      </c>
      <c r="AA410" s="127" t="n">
        <f aca="false" ca="false" dt2D="false" dtr="false" t="normal">+(J410*12.98+K410*25.97)*12*30-'[5]Лист1'!$AQ$772</f>
        <v>1410530.2599999998</v>
      </c>
      <c r="AB410" s="124" t="n">
        <f aca="false" ca="true" dt2D="false" dtr="false" t="normal">SUBTOTAL(9, AC410:AQ410)</f>
        <v>2084571.56</v>
      </c>
      <c r="AC410" s="124" t="n"/>
      <c r="AD410" s="124" t="n"/>
      <c r="AE410" s="124" t="n"/>
      <c r="AF410" s="124" t="n"/>
      <c r="AG410" s="124" t="n">
        <v>1953424.58</v>
      </c>
      <c r="AH410" s="124" t="n"/>
      <c r="AI410" s="124" t="n">
        <v>0</v>
      </c>
      <c r="AJ410" s="124" t="n"/>
      <c r="AK410" s="124" t="n"/>
      <c r="AL410" s="124" t="n"/>
      <c r="AM410" s="124" t="n"/>
      <c r="AN410" s="124" t="n"/>
      <c r="AO410" s="124" t="n">
        <v>62537.15</v>
      </c>
      <c r="AP410" s="124" t="n">
        <v>24000</v>
      </c>
      <c r="AQ410" s="124" t="n">
        <v>44609.83</v>
      </c>
      <c r="AR410" s="128" t="n">
        <f aca="false" ca="false" dt2D="false" dtr="false" t="normal">COUNTIF(AC410:AN410, "&gt;0")</f>
        <v>1</v>
      </c>
      <c r="AS410" s="128" t="n">
        <f aca="false" ca="false" dt2D="false" dtr="false" t="normal">COUNTIF(AO410:AQ410, "&gt;0")</f>
        <v>3</v>
      </c>
      <c r="AT410" s="128" t="n">
        <f aca="false" ca="false" dt2D="false" dtr="false" t="normal">+AR410+AS410</f>
        <v>4</v>
      </c>
      <c r="AW410" s="3" t="n"/>
      <c r="AY410" s="129" t="n"/>
    </row>
    <row customHeight="true" ht="12.75" outlineLevel="0" r="411">
      <c r="A411" s="115" t="n">
        <f aca="false" ca="false" dt2D="false" dtr="false" t="normal">+A410+1</f>
        <v>285</v>
      </c>
      <c r="B411" s="115" t="n">
        <f aca="false" ca="false" dt2D="false" dtr="false" t="normal">+B410+1</f>
        <v>179</v>
      </c>
      <c r="C411" s="116" t="s">
        <v>147</v>
      </c>
      <c r="D411" s="115" t="s">
        <v>882</v>
      </c>
      <c r="E411" s="119" t="s">
        <v>103</v>
      </c>
      <c r="F411" s="118" t="s">
        <v>62</v>
      </c>
      <c r="G411" s="118" t="n">
        <v>5</v>
      </c>
      <c r="H411" s="118" t="n">
        <v>2</v>
      </c>
      <c r="I411" s="119" t="n">
        <v>2430.4</v>
      </c>
      <c r="J411" s="119" t="n">
        <v>2184.6</v>
      </c>
      <c r="K411" s="119" t="n">
        <v>0</v>
      </c>
      <c r="L411" s="117" t="n">
        <v>107</v>
      </c>
      <c r="M411" s="120" t="n">
        <f aca="false" ca="false" dt2D="false" dtr="false" t="normal">SUM(N411:R411)</f>
        <v>9367866.55</v>
      </c>
      <c r="N411" s="120" t="n"/>
      <c r="O411" s="120" t="n">
        <v>7265421.78</v>
      </c>
      <c r="P411" s="120" t="n"/>
      <c r="Q411" s="120" t="n">
        <v>2102444.77</v>
      </c>
      <c r="R411" s="120" t="n"/>
      <c r="S411" s="120" t="n"/>
      <c r="T411" s="120" t="n">
        <f aca="false" ca="false" dt2D="false" dtr="false" t="normal">$M411/($J411+$K411)</f>
        <v>4288.138125972719</v>
      </c>
      <c r="U411" s="120" t="n">
        <f aca="false" ca="false" dt2D="false" dtr="false" t="normal">$M411/($J411+$K411)</f>
        <v>4288.138125972719</v>
      </c>
      <c r="V411" s="118" t="n">
        <v>2026</v>
      </c>
      <c r="W411" s="120" t="n"/>
      <c r="X411" s="121" t="n">
        <f aca="false" ca="false" dt2D="false" dtr="false" t="normal">AA411-R411</f>
        <v>-4624858.220000001</v>
      </c>
      <c r="Y411" s="127" t="n"/>
      <c r="Z411" s="127" t="n"/>
      <c r="AA411" s="127" t="n">
        <f aca="false" ca="false" dt2D="false" dtr="false" t="normal">+(J411*12.98+K411*25.97)*12*30-'[5]Лист1'!$AQ$772</f>
        <v>-4624858.220000001</v>
      </c>
      <c r="AB411" s="124" t="n">
        <f aca="false" ca="true" dt2D="false" dtr="false" t="normal">SUBTOTAL(9, AC411:AQ411)</f>
        <v>9367866.55</v>
      </c>
      <c r="AC411" s="124" t="n">
        <v>6595437.19</v>
      </c>
      <c r="AD411" s="124" t="n"/>
      <c r="AE411" s="124" t="n"/>
      <c r="AF411" s="124" t="n">
        <v>2266921.02</v>
      </c>
      <c r="AG411" s="124" t="n"/>
      <c r="AH411" s="124" t="n"/>
      <c r="AI411" s="124" t="n"/>
      <c r="AJ411" s="124" t="n"/>
      <c r="AK411" s="124" t="n"/>
      <c r="AL411" s="124" t="n"/>
      <c r="AM411" s="124" t="n"/>
      <c r="AN411" s="124" t="n"/>
      <c r="AO411" s="124" t="n">
        <v>281036</v>
      </c>
      <c r="AP411" s="124" t="n">
        <v>24000</v>
      </c>
      <c r="AQ411" s="124" t="n">
        <v>200472.34</v>
      </c>
      <c r="AR411" s="128" t="n">
        <f aca="false" ca="false" dt2D="false" dtr="false" t="normal">COUNTIF(AC411:AN411, "&gt;0")</f>
        <v>2</v>
      </c>
      <c r="AS411" s="128" t="n">
        <f aca="false" ca="false" dt2D="false" dtr="false" t="normal">COUNTIF(AO411:AQ411, "&gt;0")</f>
        <v>3</v>
      </c>
      <c r="AT411" s="128" t="n">
        <f aca="false" ca="false" dt2D="false" dtr="false" t="normal">+AR411+AS411</f>
        <v>5</v>
      </c>
      <c r="AW411" s="3" t="n"/>
      <c r="AY411" s="129" t="n"/>
    </row>
    <row customHeight="true" ht="12.75" outlineLevel="0" r="412">
      <c r="A412" s="115" t="n">
        <f aca="false" ca="false" dt2D="false" dtr="false" t="normal">+A411+1</f>
        <v>286</v>
      </c>
      <c r="B412" s="115" t="n">
        <f aca="false" ca="false" dt2D="false" dtr="false" t="normal">+B411+1</f>
        <v>180</v>
      </c>
      <c r="C412" s="116" t="s">
        <v>147</v>
      </c>
      <c r="D412" s="115" t="s">
        <v>734</v>
      </c>
      <c r="E412" s="119" t="s">
        <v>133</v>
      </c>
      <c r="F412" s="118" t="s">
        <v>62</v>
      </c>
      <c r="G412" s="118" t="n">
        <v>2</v>
      </c>
      <c r="H412" s="118" t="n">
        <v>2</v>
      </c>
      <c r="I412" s="119" t="n">
        <v>635.1</v>
      </c>
      <c r="J412" s="119" t="n">
        <v>635.1</v>
      </c>
      <c r="K412" s="119" t="n">
        <v>0</v>
      </c>
      <c r="L412" s="117" t="n">
        <v>33</v>
      </c>
      <c r="M412" s="120" t="n">
        <f aca="false" ca="false" dt2D="false" dtr="false" t="normal">SUM(N412:R412)</f>
        <v>672216.46</v>
      </c>
      <c r="N412" s="120" t="n"/>
      <c r="O412" s="120" t="n"/>
      <c r="P412" s="120" t="n"/>
      <c r="Q412" s="120" t="n">
        <v>96865.45</v>
      </c>
      <c r="R412" s="120" t="n">
        <v>575351.01</v>
      </c>
      <c r="S412" s="120" t="n"/>
      <c r="T412" s="120" t="n">
        <f aca="false" ca="false" dt2D="false" dtr="false" t="normal">$M412/($J412+$K412)</f>
        <v>1058.4419146591088</v>
      </c>
      <c r="U412" s="120" t="n">
        <f aca="false" ca="false" dt2D="false" dtr="false" t="normal">$M412/($J412+$K412)</f>
        <v>1058.4419146591088</v>
      </c>
      <c r="V412" s="118" t="n">
        <v>2026</v>
      </c>
      <c r="W412" s="120" t="n"/>
      <c r="X412" s="121" t="n">
        <f aca="false" ca="false" dt2D="false" dtr="false" t="normal">AA412-R412</f>
        <v>161910.46000000066</v>
      </c>
      <c r="Y412" s="127" t="n">
        <v>0</v>
      </c>
      <c r="Z412" s="127" t="n">
        <f aca="false" ca="false" dt2D="false" dtr="false" t="normal">+(J412*12.71+K412*25.41)*12</f>
        <v>96865.45200000002</v>
      </c>
      <c r="AA412" s="127" t="n">
        <f aca="false" ca="false" dt2D="false" dtr="false" t="normal">+(J412*12.71+K412*25.41)*12*30-'[5]Лист1'!$AQ$774</f>
        <v>737261.4700000007</v>
      </c>
      <c r="AB412" s="124" t="n">
        <f aca="false" ca="true" dt2D="false" dtr="false" t="normal">SUBTOTAL(9, AC412:AQ412)</f>
        <v>672216.4600000001</v>
      </c>
      <c r="AC412" s="124" t="n"/>
      <c r="AD412" s="124" t="n"/>
      <c r="AE412" s="124" t="n"/>
      <c r="AF412" s="124" t="n">
        <v>613664.54</v>
      </c>
      <c r="AG412" s="124" t="n"/>
      <c r="AH412" s="124" t="n"/>
      <c r="AI412" s="124" t="n">
        <v>0</v>
      </c>
      <c r="AJ412" s="124" t="n"/>
      <c r="AK412" s="124" t="n"/>
      <c r="AL412" s="124" t="n"/>
      <c r="AM412" s="124" t="n"/>
      <c r="AN412" s="124" t="n"/>
      <c r="AO412" s="124" t="n">
        <v>20166.49</v>
      </c>
      <c r="AP412" s="124" t="n">
        <v>24000</v>
      </c>
      <c r="AQ412" s="124" t="n">
        <v>14385.43</v>
      </c>
      <c r="AR412" s="128" t="n">
        <f aca="false" ca="false" dt2D="false" dtr="false" t="normal">COUNTIF(AC412:AN412, "&gt;0")</f>
        <v>1</v>
      </c>
      <c r="AS412" s="128" t="n">
        <f aca="false" ca="false" dt2D="false" dtr="false" t="normal">COUNTIF(AO412:AQ412, "&gt;0")</f>
        <v>3</v>
      </c>
      <c r="AT412" s="128" t="n">
        <f aca="false" ca="false" dt2D="false" dtr="false" t="normal">+AR412+AS412</f>
        <v>4</v>
      </c>
      <c r="AW412" s="3" t="n"/>
      <c r="AY412" s="129" t="n"/>
    </row>
    <row customHeight="true" ht="12.75" outlineLevel="0" r="413">
      <c r="A413" s="115" t="n">
        <f aca="false" ca="false" dt2D="false" dtr="false" t="normal">+A412+1</f>
        <v>287</v>
      </c>
      <c r="B413" s="115" t="n">
        <f aca="false" ca="false" dt2D="false" dtr="false" t="normal">+B412+1</f>
        <v>181</v>
      </c>
      <c r="C413" s="116" t="s">
        <v>147</v>
      </c>
      <c r="D413" s="115" t="s">
        <v>736</v>
      </c>
      <c r="E413" s="119" t="s">
        <v>131</v>
      </c>
      <c r="F413" s="118" t="s">
        <v>62</v>
      </c>
      <c r="G413" s="118" t="n">
        <v>2</v>
      </c>
      <c r="H413" s="118" t="n">
        <v>3</v>
      </c>
      <c r="I413" s="119" t="n">
        <v>853.6</v>
      </c>
      <c r="J413" s="119" t="n">
        <v>853.6</v>
      </c>
      <c r="K413" s="119" t="n">
        <v>0</v>
      </c>
      <c r="L413" s="117" t="n">
        <v>40</v>
      </c>
      <c r="M413" s="120" t="n">
        <f aca="false" ca="false" dt2D="false" dtr="false" t="normal">SUM(N413:R413)</f>
        <v>3494355.3</v>
      </c>
      <c r="N413" s="120" t="n"/>
      <c r="O413" s="120" t="n"/>
      <c r="P413" s="120" t="n"/>
      <c r="Q413" s="120" t="n">
        <v>745564.27</v>
      </c>
      <c r="R413" s="120" t="n">
        <v>2748791.03</v>
      </c>
      <c r="S413" s="120" t="n"/>
      <c r="T413" s="120" t="n">
        <f aca="false" ca="false" dt2D="false" dtr="false" t="normal">$M413/($J413+$K413)</f>
        <v>4093.668345829428</v>
      </c>
      <c r="U413" s="120" t="n">
        <f aca="false" ca="false" dt2D="false" dtr="false" t="normal">$M413/($J413+$K413)</f>
        <v>4093.668345829428</v>
      </c>
      <c r="V413" s="118" t="n">
        <v>2026</v>
      </c>
      <c r="W413" s="120" t="n"/>
      <c r="X413" s="121" t="n">
        <f aca="false" ca="false" dt2D="false" dtr="false" t="normal">AA413-R413</f>
        <v>1156941.1300000008</v>
      </c>
      <c r="Y413" s="127" t="n">
        <v>615373.2</v>
      </c>
      <c r="Z413" s="127" t="n">
        <f aca="false" ca="false" dt2D="false" dtr="false" t="normal">+(J413*12.71+K413*25.41)*12</f>
        <v>130191.07200000001</v>
      </c>
      <c r="AA413" s="127" t="n">
        <f aca="false" ca="false" dt2D="false" dtr="false" t="normal">+(J413*12.71+K413*25.41)*12*30</f>
        <v>3905732.1600000006</v>
      </c>
      <c r="AB413" s="124" t="n">
        <f aca="false" ca="true" dt2D="false" dtr="false" t="normal">SUBTOTAL(9, AC413:AQ413)</f>
        <v>3494355.3000000003</v>
      </c>
      <c r="AC413" s="124" t="n">
        <v>3290745.44</v>
      </c>
      <c r="AD413" s="124" t="n"/>
      <c r="AE413" s="124" t="n"/>
      <c r="AF413" s="124" t="n"/>
      <c r="AG413" s="124" t="n"/>
      <c r="AH413" s="124" t="n"/>
      <c r="AI413" s="124" t="n"/>
      <c r="AJ413" s="124" t="n"/>
      <c r="AK413" s="124" t="n"/>
      <c r="AL413" s="124" t="n"/>
      <c r="AM413" s="124" t="n"/>
      <c r="AN413" s="124" t="n"/>
      <c r="AO413" s="124" t="n">
        <v>104830.66</v>
      </c>
      <c r="AP413" s="124" t="n">
        <v>24000</v>
      </c>
      <c r="AQ413" s="124" t="n">
        <v>74779.2</v>
      </c>
      <c r="AR413" s="128" t="n">
        <f aca="false" ca="false" dt2D="false" dtr="false" t="normal">COUNTIF(AC413:AN413, "&gt;0")</f>
        <v>1</v>
      </c>
      <c r="AS413" s="128" t="n">
        <f aca="false" ca="false" dt2D="false" dtr="false" t="normal">COUNTIF(AO413:AQ413, "&gt;0")</f>
        <v>3</v>
      </c>
      <c r="AT413" s="128" t="n">
        <f aca="false" ca="false" dt2D="false" dtr="false" t="normal">+AR413+AS413</f>
        <v>4</v>
      </c>
      <c r="AW413" s="3" t="n"/>
      <c r="AY413" s="129" t="n"/>
    </row>
    <row customHeight="true" ht="12.75" outlineLevel="0" r="414">
      <c r="A414" s="115" t="n">
        <f aca="false" ca="false" dt2D="false" dtr="false" t="normal">+A413+1</f>
        <v>288</v>
      </c>
      <c r="B414" s="115" t="n">
        <f aca="false" ca="false" dt2D="false" dtr="false" t="normal">+B413+1</f>
        <v>182</v>
      </c>
      <c r="C414" s="116" t="s">
        <v>147</v>
      </c>
      <c r="D414" s="115" t="s">
        <v>738</v>
      </c>
      <c r="E414" s="119" t="s">
        <v>320</v>
      </c>
      <c r="F414" s="118" t="s">
        <v>62</v>
      </c>
      <c r="G414" s="118" t="n">
        <v>2</v>
      </c>
      <c r="H414" s="118" t="n">
        <v>3</v>
      </c>
      <c r="I414" s="119" t="n">
        <v>918.6</v>
      </c>
      <c r="J414" s="119" t="n">
        <v>918.6</v>
      </c>
      <c r="K414" s="119" t="n">
        <v>0</v>
      </c>
      <c r="L414" s="117" t="n">
        <v>34</v>
      </c>
      <c r="M414" s="120" t="n">
        <f aca="false" ca="false" dt2D="false" dtr="false" t="normal">SUM(N414:R414)</f>
        <v>3760443.74</v>
      </c>
      <c r="N414" s="120" t="n"/>
      <c r="O414" s="120" t="n"/>
      <c r="P414" s="120" t="n"/>
      <c r="Q414" s="120" t="n">
        <v>870138.49</v>
      </c>
      <c r="R414" s="120" t="n">
        <v>2890305.25</v>
      </c>
      <c r="S414" s="120" t="n"/>
      <c r="T414" s="120" t="n">
        <f aca="false" ca="false" dt2D="false" dtr="false" t="normal">$M414/($J414+$K414)</f>
        <v>4093.6683431308516</v>
      </c>
      <c r="U414" s="120" t="n">
        <f aca="false" ca="false" dt2D="false" dtr="false" t="normal">$M414/($J414+$K414)</f>
        <v>4093.6683431308516</v>
      </c>
      <c r="V414" s="118" t="n">
        <v>2026</v>
      </c>
      <c r="W414" s="120" t="n"/>
      <c r="X414" s="121" t="n">
        <f aca="false" ca="false" dt2D="false" dtr="false" t="normal">AA414-R414</f>
        <v>1312840.9100000001</v>
      </c>
      <c r="Y414" s="127" t="n">
        <v>730033.62</v>
      </c>
      <c r="Z414" s="127" t="n">
        <f aca="false" ca="false" dt2D="false" dtr="false" t="normal">+(J414*12.71+K414*25.41)*12</f>
        <v>140104.872</v>
      </c>
      <c r="AA414" s="127" t="n">
        <f aca="false" ca="false" dt2D="false" dtr="false" t="normal">+(J414*12.71+K414*25.41)*12*30</f>
        <v>4203146.16</v>
      </c>
      <c r="AB414" s="124" t="n">
        <f aca="false" ca="true" dt2D="false" dtr="false" t="normal">SUBTOTAL(9, AC414:AQ414)</f>
        <v>3760443.74</v>
      </c>
      <c r="AC414" s="124" t="n">
        <v>3543156.93</v>
      </c>
      <c r="AD414" s="124" t="n"/>
      <c r="AE414" s="124" t="n"/>
      <c r="AF414" s="124" t="n"/>
      <c r="AG414" s="124" t="n"/>
      <c r="AH414" s="124" t="n"/>
      <c r="AI414" s="124" t="n"/>
      <c r="AJ414" s="124" t="n"/>
      <c r="AK414" s="124" t="n"/>
      <c r="AL414" s="124" t="n"/>
      <c r="AM414" s="124" t="n"/>
      <c r="AN414" s="124" t="n"/>
      <c r="AO414" s="124" t="n">
        <v>112813.31</v>
      </c>
      <c r="AP414" s="124" t="n">
        <v>24000</v>
      </c>
      <c r="AQ414" s="124" t="n">
        <v>80473.5</v>
      </c>
      <c r="AR414" s="128" t="n">
        <f aca="false" ca="false" dt2D="false" dtr="false" t="normal">COUNTIF(AC414:AN414, "&gt;0")</f>
        <v>1</v>
      </c>
      <c r="AS414" s="128" t="n">
        <f aca="false" ca="false" dt2D="false" dtr="false" t="normal">COUNTIF(AO414:AQ414, "&gt;0")</f>
        <v>3</v>
      </c>
      <c r="AT414" s="128" t="n">
        <f aca="false" ca="false" dt2D="false" dtr="false" t="normal">+AR414+AS414</f>
        <v>4</v>
      </c>
      <c r="AW414" s="3" t="n"/>
      <c r="AY414" s="129" t="n"/>
    </row>
    <row customHeight="true" ht="12.75" outlineLevel="0" r="415">
      <c r="A415" s="115" t="n">
        <f aca="false" ca="false" dt2D="false" dtr="false" t="normal">+A414+1</f>
        <v>289</v>
      </c>
      <c r="B415" s="115" t="n">
        <f aca="false" ca="false" dt2D="false" dtr="false" t="normal">+B414+1</f>
        <v>183</v>
      </c>
      <c r="C415" s="116" t="s">
        <v>147</v>
      </c>
      <c r="D415" s="115" t="s">
        <v>739</v>
      </c>
      <c r="E415" s="119" t="s">
        <v>187</v>
      </c>
      <c r="F415" s="118" t="s">
        <v>62</v>
      </c>
      <c r="G415" s="118" t="n">
        <v>2</v>
      </c>
      <c r="H415" s="118" t="n">
        <v>2</v>
      </c>
      <c r="I415" s="119" t="n">
        <v>610.4</v>
      </c>
      <c r="J415" s="119" t="n">
        <v>610.4</v>
      </c>
      <c r="K415" s="119" t="n">
        <v>0</v>
      </c>
      <c r="L415" s="117" t="n">
        <v>32</v>
      </c>
      <c r="M415" s="120" t="n">
        <f aca="false" ca="false" dt2D="false" dtr="false" t="normal">SUM(N415:R415)</f>
        <v>2498775.16</v>
      </c>
      <c r="N415" s="120" t="n"/>
      <c r="O415" s="120" t="n"/>
      <c r="P415" s="120" t="n"/>
      <c r="Q415" s="120" t="n">
        <v>551810.25</v>
      </c>
      <c r="R415" s="120" t="n">
        <v>1946964.91</v>
      </c>
      <c r="S415" s="120" t="n"/>
      <c r="T415" s="120" t="n">
        <f aca="false" ca="false" dt2D="false" dtr="false" t="normal">$M415/($J415+$K415)</f>
        <v>4093.6683486238535</v>
      </c>
      <c r="U415" s="120" t="n">
        <f aca="false" ca="false" dt2D="false" dtr="false" t="normal">$M415/($J415+$K415)</f>
        <v>4093.6683486238535</v>
      </c>
      <c r="V415" s="118" t="n">
        <v>2026</v>
      </c>
      <c r="W415" s="120" t="n"/>
      <c r="X415" s="121" t="n">
        <f aca="false" ca="false" dt2D="false" dtr="false" t="normal">AA415-R415</f>
        <v>845981.3299999998</v>
      </c>
      <c r="Y415" s="127" t="n">
        <v>458712.04</v>
      </c>
      <c r="Z415" s="127" t="n">
        <f aca="false" ca="false" dt2D="false" dtr="false" t="normal">+(J415*12.71+K415*25.41)*12</f>
        <v>93098.208</v>
      </c>
      <c r="AA415" s="127" t="n">
        <f aca="false" ca="false" dt2D="false" dtr="false" t="normal">+(J415*12.71+K415*25.41)*12*30</f>
        <v>2792946.2399999998</v>
      </c>
      <c r="AB415" s="124" t="n">
        <f aca="false" ca="true" dt2D="false" dtr="false" t="normal">SUBTOTAL(9, AC415:AQ415)</f>
        <v>2498775.16</v>
      </c>
      <c r="AC415" s="124" t="n">
        <v>2346338.12</v>
      </c>
      <c r="AD415" s="124" t="n"/>
      <c r="AE415" s="124" t="n"/>
      <c r="AF415" s="124" t="n"/>
      <c r="AG415" s="124" t="n"/>
      <c r="AH415" s="124" t="n"/>
      <c r="AI415" s="124" t="n"/>
      <c r="AJ415" s="124" t="n"/>
      <c r="AK415" s="124" t="n"/>
      <c r="AL415" s="124" t="n"/>
      <c r="AM415" s="124" t="n"/>
      <c r="AN415" s="124" t="n"/>
      <c r="AO415" s="124" t="n">
        <v>74963.25</v>
      </c>
      <c r="AP415" s="124" t="n">
        <v>24000</v>
      </c>
      <c r="AQ415" s="124" t="n">
        <v>53473.79</v>
      </c>
      <c r="AR415" s="128" t="n">
        <f aca="false" ca="false" dt2D="false" dtr="false" t="normal">COUNTIF(AC415:AN415, "&gt;0")</f>
        <v>1</v>
      </c>
      <c r="AS415" s="128" t="n">
        <f aca="false" ca="false" dt2D="false" dtr="false" t="normal">COUNTIF(AO415:AQ415, "&gt;0")</f>
        <v>3</v>
      </c>
      <c r="AT415" s="128" t="n">
        <f aca="false" ca="false" dt2D="false" dtr="false" t="normal">+AR415+AS415</f>
        <v>4</v>
      </c>
      <c r="AW415" s="3" t="n"/>
      <c r="AY415" s="129" t="n"/>
    </row>
    <row customHeight="true" ht="12.75" outlineLevel="0" r="416">
      <c r="A416" s="115" t="n">
        <f aca="false" ca="false" dt2D="false" dtr="false" t="normal">+A415+1</f>
        <v>290</v>
      </c>
      <c r="B416" s="115" t="n">
        <f aca="false" ca="false" dt2D="false" dtr="false" t="normal">+B415+1</f>
        <v>184</v>
      </c>
      <c r="C416" s="116" t="s">
        <v>147</v>
      </c>
      <c r="D416" s="115" t="s">
        <v>740</v>
      </c>
      <c r="E416" s="119" t="s">
        <v>194</v>
      </c>
      <c r="F416" s="118" t="s">
        <v>62</v>
      </c>
      <c r="G416" s="118" t="n">
        <v>2</v>
      </c>
      <c r="H416" s="118" t="n">
        <v>2</v>
      </c>
      <c r="I416" s="119" t="n">
        <v>610.1</v>
      </c>
      <c r="J416" s="119" t="n">
        <v>610.1</v>
      </c>
      <c r="K416" s="119" t="n">
        <v>0</v>
      </c>
      <c r="L416" s="117" t="n">
        <v>28</v>
      </c>
      <c r="M416" s="120" t="n">
        <f aca="false" ca="false" dt2D="false" dtr="false" t="normal">SUM(N416:R416)</f>
        <v>2497547.06</v>
      </c>
      <c r="N416" s="120" t="n"/>
      <c r="O416" s="120" t="n">
        <v>1136254.73</v>
      </c>
      <c r="P416" s="120" t="n"/>
      <c r="Q416" s="120" t="n">
        <v>402636.59</v>
      </c>
      <c r="R416" s="120" t="n">
        <v>958655.74</v>
      </c>
      <c r="S416" s="120" t="n"/>
      <c r="T416" s="120" t="n">
        <f aca="false" ca="false" dt2D="false" dtr="false" t="normal">$M416/($J416+$K416)</f>
        <v>4093.66834945091</v>
      </c>
      <c r="U416" s="120" t="n">
        <f aca="false" ca="false" dt2D="false" dtr="false" t="normal">$M416/($J416+$K416)</f>
        <v>4093.66834945091</v>
      </c>
      <c r="V416" s="118" t="n">
        <v>2026</v>
      </c>
      <c r="W416" s="120" t="n"/>
      <c r="X416" s="121" t="n">
        <f aca="false" ca="false" dt2D="false" dtr="false" t="normal">AA416-R416</f>
        <v>1832917.8200000005</v>
      </c>
      <c r="Y416" s="127" t="n">
        <v>309584.14</v>
      </c>
      <c r="Z416" s="127" t="n">
        <f aca="false" ca="false" dt2D="false" dtr="false" t="normal">+(J416*12.71+K416*25.41)*12</f>
        <v>93052.45200000002</v>
      </c>
      <c r="AA416" s="127" t="n">
        <f aca="false" ca="false" dt2D="false" dtr="false" t="normal">+(J416*12.71+K416*25.41)*12*30</f>
        <v>2791573.5600000005</v>
      </c>
      <c r="AB416" s="124" t="n">
        <f aca="false" ca="true" dt2D="false" dtr="false" t="normal">SUBTOTAL(9, AC416:AQ416)</f>
        <v>2497547.06</v>
      </c>
      <c r="AC416" s="124" t="n">
        <v>2345173.14</v>
      </c>
      <c r="AD416" s="124" t="n"/>
      <c r="AE416" s="124" t="n"/>
      <c r="AF416" s="124" t="n"/>
      <c r="AG416" s="124" t="n"/>
      <c r="AH416" s="124" t="n"/>
      <c r="AI416" s="124" t="n"/>
      <c r="AJ416" s="124" t="n"/>
      <c r="AK416" s="124" t="n"/>
      <c r="AL416" s="124" t="n"/>
      <c r="AM416" s="124" t="n"/>
      <c r="AN416" s="124" t="n"/>
      <c r="AO416" s="124" t="n">
        <v>74926.41</v>
      </c>
      <c r="AP416" s="124" t="n">
        <v>24000</v>
      </c>
      <c r="AQ416" s="124" t="n">
        <v>53447.51</v>
      </c>
      <c r="AR416" s="128" t="n">
        <f aca="false" ca="false" dt2D="false" dtr="false" t="normal">COUNTIF(AC416:AN416, "&gt;0")</f>
        <v>1</v>
      </c>
      <c r="AS416" s="128" t="n">
        <f aca="false" ca="false" dt2D="false" dtr="false" t="normal">COUNTIF(AO416:AQ416, "&gt;0")</f>
        <v>3</v>
      </c>
      <c r="AT416" s="128" t="n">
        <f aca="false" ca="false" dt2D="false" dtr="false" t="normal">+AR416+AS416</f>
        <v>4</v>
      </c>
      <c r="AW416" s="3" t="n"/>
      <c r="AY416" s="129" t="n"/>
    </row>
    <row customHeight="true" ht="12.75" outlineLevel="0" r="417">
      <c r="A417" s="115" t="n">
        <f aca="false" ca="false" dt2D="false" dtr="false" t="normal">+A416+1</f>
        <v>291</v>
      </c>
      <c r="B417" s="115" t="n">
        <f aca="false" ca="false" dt2D="false" dtr="false" t="normal">+B416+1</f>
        <v>185</v>
      </c>
      <c r="C417" s="116" t="s">
        <v>147</v>
      </c>
      <c r="D417" s="115" t="s">
        <v>887</v>
      </c>
      <c r="E417" s="117" t="s">
        <v>187</v>
      </c>
      <c r="F417" s="118" t="s">
        <v>62</v>
      </c>
      <c r="G417" s="118" t="n">
        <v>4</v>
      </c>
      <c r="H417" s="118" t="n">
        <v>4</v>
      </c>
      <c r="I417" s="119" t="n">
        <v>3460.4</v>
      </c>
      <c r="J417" s="119" t="n">
        <v>3460.4</v>
      </c>
      <c r="K417" s="119" t="n">
        <v>0</v>
      </c>
      <c r="L417" s="117" t="n">
        <v>76</v>
      </c>
      <c r="M417" s="120" t="n">
        <f aca="false" ca="false" dt2D="false" dtr="false" t="normal">SUM(N417:S417)</f>
        <v>1927560.55</v>
      </c>
      <c r="N417" s="120" t="n"/>
      <c r="O417" s="120" t="n"/>
      <c r="P417" s="120" t="n"/>
      <c r="Q417" s="120" t="n">
        <v>1927560.55</v>
      </c>
      <c r="R417" s="120" t="n">
        <v>0</v>
      </c>
      <c r="S417" s="120" t="n"/>
      <c r="T417" s="120" t="n">
        <f aca="false" ca="false" dt2D="false" dtr="false" t="normal">$M417/($J417+$K417)</f>
        <v>557.0340278580511</v>
      </c>
      <c r="U417" s="120" t="n">
        <f aca="false" ca="false" dt2D="false" dtr="false" t="normal">$M417/($J417+$K417)</f>
        <v>557.0340278580511</v>
      </c>
      <c r="V417" s="118" t="n">
        <v>2026</v>
      </c>
      <c r="W417" s="120" t="n"/>
      <c r="X417" s="121" t="n">
        <f aca="false" ca="false" dt2D="false" dtr="false" t="normal">AA417-R417</f>
        <v>16169757.120000003</v>
      </c>
      <c r="Y417" s="127" t="n">
        <v>2941207.81</v>
      </c>
      <c r="Z417" s="127" t="n">
        <f aca="false" ca="false" dt2D="false" dtr="false" t="normal">+(J417*12.98+K417*25.97)*12</f>
        <v>538991.9040000001</v>
      </c>
      <c r="AA417" s="127" t="n">
        <f aca="false" ca="false" dt2D="false" dtr="false" t="normal">+(J417*12.98+K417*25.97)*12*30</f>
        <v>16169757.120000003</v>
      </c>
      <c r="AB417" s="124" t="n">
        <f aca="false" ca="false" dt2D="false" dtr="false" t="normal">SUM(AC417:AQ417)</f>
        <v>1927560.55</v>
      </c>
      <c r="AC417" s="124" t="n"/>
      <c r="AD417" s="124" t="n"/>
      <c r="AE417" s="124" t="n"/>
      <c r="AF417" s="124" t="n"/>
      <c r="AG417" s="124" t="n">
        <v>1845544.24</v>
      </c>
      <c r="AH417" s="124" t="n"/>
      <c r="AI417" s="124" t="n"/>
      <c r="AJ417" s="124" t="n"/>
      <c r="AK417" s="124" t="n"/>
      <c r="AL417" s="124" t="n"/>
      <c r="AM417" s="124" t="n"/>
      <c r="AN417" s="124" t="n"/>
      <c r="AO417" s="124" t="n">
        <v>58016.31</v>
      </c>
      <c r="AP417" s="124" t="n">
        <v>24000</v>
      </c>
      <c r="AQ417" s="124" t="n"/>
      <c r="AR417" s="128" t="n">
        <f aca="false" ca="false" dt2D="false" dtr="false" t="normal">COUNTIF(AC417:AN417, "&gt;0")</f>
        <v>1</v>
      </c>
      <c r="AS417" s="128" t="n">
        <f aca="false" ca="false" dt2D="false" dtr="false" t="normal">COUNTIF(AO417:AQ417, "&gt;0")</f>
        <v>2</v>
      </c>
      <c r="AT417" s="128" t="n">
        <f aca="false" ca="false" dt2D="false" dtr="false" t="normal">+AR417+AS417</f>
        <v>3</v>
      </c>
      <c r="AZ417" s="66" t="n"/>
    </row>
    <row customHeight="true" ht="12.75" outlineLevel="0" r="418">
      <c r="A418" s="115" t="n">
        <f aca="false" ca="false" dt2D="false" dtr="false" t="normal">+A417+1</f>
        <v>292</v>
      </c>
      <c r="B418" s="115" t="n">
        <f aca="false" ca="false" dt2D="false" dtr="false" t="normal">+B417+1</f>
        <v>186</v>
      </c>
      <c r="C418" s="116" t="s">
        <v>147</v>
      </c>
      <c r="D418" s="115" t="s">
        <v>889</v>
      </c>
      <c r="E418" s="119" t="s">
        <v>194</v>
      </c>
      <c r="F418" s="118" t="s">
        <v>62</v>
      </c>
      <c r="G418" s="118" t="n">
        <v>4</v>
      </c>
      <c r="H418" s="118" t="n">
        <v>4</v>
      </c>
      <c r="I418" s="119" t="n">
        <v>3434.6</v>
      </c>
      <c r="J418" s="119" t="n">
        <v>3434.6</v>
      </c>
      <c r="K418" s="119" t="n">
        <v>0</v>
      </c>
      <c r="L418" s="117" t="n">
        <v>77</v>
      </c>
      <c r="M418" s="120" t="n">
        <f aca="false" ca="false" dt2D="false" dtr="false" t="normal">SUM(N418:R418)</f>
        <v>2059625.3</v>
      </c>
      <c r="N418" s="120" t="n"/>
      <c r="O418" s="120" t="n"/>
      <c r="P418" s="120" t="n"/>
      <c r="Q418" s="120" t="n">
        <v>534973.3</v>
      </c>
      <c r="R418" s="120" t="n">
        <v>1524652</v>
      </c>
      <c r="S418" s="120" t="n"/>
      <c r="T418" s="120" t="n">
        <f aca="false" ca="false" dt2D="false" dtr="false" t="normal">$M418/($J418+$K418)</f>
        <v>599.6696267396495</v>
      </c>
      <c r="U418" s="120" t="n">
        <f aca="false" ca="false" dt2D="false" dtr="false" t="normal">$M418/($J418+$K418)</f>
        <v>599.6696267396495</v>
      </c>
      <c r="V418" s="118" t="n">
        <v>2026</v>
      </c>
      <c r="W418" s="120" t="n"/>
      <c r="X418" s="121" t="n">
        <f aca="false" ca="false" dt2D="false" dtr="false" t="normal">AA418-R418</f>
        <v>9280941.959999999</v>
      </c>
      <c r="Y418" s="127" t="n">
        <v>0</v>
      </c>
      <c r="Z418" s="127" t="n">
        <f aca="false" ca="false" dt2D="false" dtr="false" t="normal">+(J418*12.98+K418*25.97)*12</f>
        <v>534973.296</v>
      </c>
      <c r="AA418" s="127" t="n">
        <f aca="false" ca="false" dt2D="false" dtr="false" t="normal">+(J418*12.98+K418*25.97)*12*30-'[5]Лист1'!$AQ$532</f>
        <v>10805593.959999999</v>
      </c>
      <c r="AB418" s="124" t="n">
        <f aca="false" ca="true" dt2D="false" dtr="false" t="normal">SUBTOTAL(9, AC418:AQ418)</f>
        <v>2059625.3</v>
      </c>
      <c r="AC418" s="124" t="n"/>
      <c r="AD418" s="124" t="n"/>
      <c r="AE418" s="124" t="n"/>
      <c r="AF418" s="124" t="n"/>
      <c r="AG418" s="124" t="n">
        <v>1929760.56</v>
      </c>
      <c r="AH418" s="124" t="n"/>
      <c r="AI418" s="124" t="n">
        <v>0</v>
      </c>
      <c r="AJ418" s="124" t="n"/>
      <c r="AK418" s="124" t="n"/>
      <c r="AL418" s="124" t="n"/>
      <c r="AM418" s="124" t="n"/>
      <c r="AN418" s="124" t="n"/>
      <c r="AO418" s="124" t="n">
        <v>61788.76</v>
      </c>
      <c r="AP418" s="124" t="n">
        <v>24000</v>
      </c>
      <c r="AQ418" s="124" t="n">
        <v>44075.98</v>
      </c>
      <c r="AR418" s="128" t="n">
        <f aca="false" ca="false" dt2D="false" dtr="false" t="normal">COUNTIF(AC418:AN418, "&gt;0")</f>
        <v>1</v>
      </c>
      <c r="AS418" s="128" t="n">
        <f aca="false" ca="false" dt2D="false" dtr="false" t="normal">COUNTIF(AO418:AQ418, "&gt;0")</f>
        <v>3</v>
      </c>
      <c r="AT418" s="128" t="n">
        <f aca="false" ca="false" dt2D="false" dtr="false" t="normal">+AR418+AS418</f>
        <v>4</v>
      </c>
      <c r="AW418" s="3" t="n"/>
      <c r="AY418" s="129" t="n"/>
    </row>
    <row customHeight="true" ht="12.75" outlineLevel="0" r="419">
      <c r="A419" s="115" t="n">
        <f aca="false" ca="false" dt2D="false" dtr="false" t="normal">+A418+1</f>
        <v>293</v>
      </c>
      <c r="B419" s="115" t="n">
        <f aca="false" ca="false" dt2D="false" dtr="false" t="normal">+B418+1</f>
        <v>187</v>
      </c>
      <c r="C419" s="116" t="s">
        <v>147</v>
      </c>
      <c r="D419" s="115" t="s">
        <v>890</v>
      </c>
      <c r="E419" s="117" t="s">
        <v>891</v>
      </c>
      <c r="F419" s="118" t="s">
        <v>62</v>
      </c>
      <c r="G419" s="118" t="n">
        <v>9</v>
      </c>
      <c r="H419" s="118" t="n">
        <v>3</v>
      </c>
      <c r="I419" s="119" t="n">
        <v>7514.8</v>
      </c>
      <c r="J419" s="119" t="n">
        <v>7331.2</v>
      </c>
      <c r="K419" s="119" t="n">
        <v>183.6</v>
      </c>
      <c r="L419" s="117" t="n">
        <v>335</v>
      </c>
      <c r="M419" s="120" t="n">
        <f aca="false" ca="false" dt2D="false" dtr="false" t="normal">SUM(N419:S419)</f>
        <v>9857054.82</v>
      </c>
      <c r="N419" s="120" t="n"/>
      <c r="O419" s="120" t="n"/>
      <c r="P419" s="120" t="n"/>
      <c r="Q419" s="120" t="n">
        <v>9663514.01</v>
      </c>
      <c r="R419" s="120" t="n">
        <v>193540.81</v>
      </c>
      <c r="S419" s="120" t="n"/>
      <c r="T419" s="120" t="n">
        <f aca="false" ca="false" dt2D="false" dtr="false" t="normal">$M419/($J419+$K419)</f>
        <v>1311.6855831159844</v>
      </c>
      <c r="U419" s="120" t="n">
        <f aca="false" ca="false" dt2D="false" dtr="false" t="normal">$M419/($J419+$K419)</f>
        <v>1311.6855831159844</v>
      </c>
      <c r="V419" s="118" t="n">
        <v>2026</v>
      </c>
      <c r="W419" s="120" t="n"/>
      <c r="X419" s="121" t="n">
        <f aca="false" ca="false" dt2D="false" dtr="false" t="normal">AA419-R419</f>
        <v>47292911.51</v>
      </c>
      <c r="Y419" s="127" t="n">
        <v>8080632.27</v>
      </c>
      <c r="Z419" s="127" t="n">
        <f aca="false" ca="false" dt2D="false" dtr="false" t="normal">+(J419*17.26+K419*29.25)*12</f>
        <v>1582881.744</v>
      </c>
      <c r="AA419" s="127" t="n">
        <f aca="false" ca="false" dt2D="false" dtr="false" t="normal">+(J419*17.26+K419*29.25)*12*30</f>
        <v>47486452.32</v>
      </c>
      <c r="AB419" s="124" t="n">
        <f aca="false" ca="false" dt2D="false" dtr="false" t="normal">SUM(AC419:AQ419)</f>
        <v>9857054.82</v>
      </c>
      <c r="AC419" s="124" t="n"/>
      <c r="AD419" s="124" t="n"/>
      <c r="AE419" s="124" t="n"/>
      <c r="AF419" s="124" t="n"/>
      <c r="AG419" s="124" t="n"/>
      <c r="AH419" s="124" t="n"/>
      <c r="AI419" s="124" t="n"/>
      <c r="AJ419" s="132" t="n">
        <v>9258705.59</v>
      </c>
      <c r="AK419" s="124" t="n"/>
      <c r="AL419" s="124" t="n"/>
      <c r="AM419" s="124" t="n"/>
      <c r="AN419" s="124" t="n"/>
      <c r="AO419" s="132" t="n">
        <v>574349.23</v>
      </c>
      <c r="AP419" s="124" t="n">
        <v>24000</v>
      </c>
      <c r="AQ419" s="124" t="n"/>
      <c r="AR419" s="128" t="n">
        <f aca="false" ca="false" dt2D="false" dtr="false" t="normal">COUNTIF(AC419:AN419, "&gt;0")</f>
        <v>1</v>
      </c>
      <c r="AS419" s="128" t="n">
        <f aca="false" ca="false" dt2D="false" dtr="false" t="normal">COUNTIF(AO419:AQ419, "&gt;0")</f>
        <v>2</v>
      </c>
      <c r="AT419" s="128" t="n">
        <f aca="false" ca="false" dt2D="false" dtr="false" t="normal">+AR419+AS419</f>
        <v>3</v>
      </c>
      <c r="AZ419" s="66" t="n"/>
    </row>
    <row customHeight="true" ht="12.75" outlineLevel="0" r="420">
      <c r="A420" s="115" t="n">
        <f aca="false" ca="false" dt2D="false" dtr="false" t="normal">+A419+1</f>
        <v>294</v>
      </c>
      <c r="B420" s="115" t="n">
        <f aca="false" ca="false" dt2D="false" dtr="false" t="normal">+B419+1</f>
        <v>188</v>
      </c>
      <c r="C420" s="116" t="s">
        <v>147</v>
      </c>
      <c r="D420" s="115" t="s">
        <v>893</v>
      </c>
      <c r="E420" s="119" t="s">
        <v>166</v>
      </c>
      <c r="F420" s="118" t="s">
        <v>62</v>
      </c>
      <c r="G420" s="118" t="n">
        <v>5</v>
      </c>
      <c r="H420" s="118" t="n">
        <v>4</v>
      </c>
      <c r="I420" s="119" t="n">
        <v>4191.9</v>
      </c>
      <c r="J420" s="119" t="n">
        <v>4191.9</v>
      </c>
      <c r="K420" s="119" t="n">
        <v>0</v>
      </c>
      <c r="L420" s="117" t="n">
        <v>193</v>
      </c>
      <c r="M420" s="120" t="n">
        <f aca="false" ca="false" dt2D="false" dtr="false" t="normal">SUM(N420:R420)</f>
        <v>2513755.1</v>
      </c>
      <c r="N420" s="120" t="n"/>
      <c r="O420" s="120" t="n"/>
      <c r="P420" s="120" t="n"/>
      <c r="Q420" s="120" t="n">
        <v>2513755.1</v>
      </c>
      <c r="R420" s="120" t="n"/>
      <c r="S420" s="120" t="n"/>
      <c r="T420" s="120" t="n">
        <f aca="false" ca="false" dt2D="false" dtr="false" t="normal">$M420/($J420+$K420)</f>
        <v>599.669624752499</v>
      </c>
      <c r="U420" s="120" t="n">
        <f aca="false" ca="false" dt2D="false" dtr="false" t="normal">$M420/($J420+$K420)</f>
        <v>599.669624752499</v>
      </c>
      <c r="V420" s="118" t="n">
        <v>2026</v>
      </c>
      <c r="W420" s="120" t="n"/>
      <c r="X420" s="121" t="n">
        <f aca="false" ca="false" dt2D="false" dtr="false" t="normal">AA420-R420</f>
        <v>19587910.319999997</v>
      </c>
      <c r="Y420" s="127" t="n">
        <v>3210832.52</v>
      </c>
      <c r="Z420" s="127" t="n">
        <f aca="false" ca="false" dt2D="false" dtr="false" t="normal">+(J420*12.98+K420*25.97)*12</f>
        <v>652930.3439999999</v>
      </c>
      <c r="AA420" s="127" t="n">
        <f aca="false" ca="false" dt2D="false" dtr="false" t="normal">+(J420*12.98+K420*25.97)*12*30</f>
        <v>19587910.319999997</v>
      </c>
      <c r="AB420" s="124" t="n">
        <f aca="false" ca="true" dt2D="false" dtr="false" t="normal">SUBTOTAL(9, AC420:AQ420)</f>
        <v>2513755.0999999996</v>
      </c>
      <c r="AC420" s="124" t="n"/>
      <c r="AD420" s="124" t="n"/>
      <c r="AE420" s="124" t="n"/>
      <c r="AF420" s="124" t="n"/>
      <c r="AG420" s="124" t="n">
        <v>2360548.09</v>
      </c>
      <c r="AH420" s="124" t="n"/>
      <c r="AI420" s="124" t="n">
        <v>0</v>
      </c>
      <c r="AJ420" s="124" t="n"/>
      <c r="AK420" s="124" t="n"/>
      <c r="AL420" s="124" t="n"/>
      <c r="AM420" s="124" t="n"/>
      <c r="AN420" s="124" t="n"/>
      <c r="AO420" s="124" t="n">
        <v>75412.65</v>
      </c>
      <c r="AP420" s="124" t="n">
        <v>24000</v>
      </c>
      <c r="AQ420" s="124" t="n">
        <v>53794.36</v>
      </c>
      <c r="AR420" s="128" t="n">
        <f aca="false" ca="false" dt2D="false" dtr="false" t="normal">COUNTIF(AC420:AN420, "&gt;0")</f>
        <v>1</v>
      </c>
      <c r="AS420" s="128" t="n">
        <f aca="false" ca="false" dt2D="false" dtr="false" t="normal">COUNTIF(AO420:AQ420, "&gt;0")</f>
        <v>3</v>
      </c>
      <c r="AT420" s="128" t="n">
        <f aca="false" ca="false" dt2D="false" dtr="false" t="normal">+AR420+AS420</f>
        <v>4</v>
      </c>
      <c r="AW420" s="3" t="n"/>
      <c r="AY420" s="129" t="n"/>
    </row>
    <row customHeight="true" ht="12.75" outlineLevel="0" r="421">
      <c r="A421" s="115" t="n">
        <f aca="false" ca="false" dt2D="false" dtr="false" t="normal">+A420+1</f>
        <v>295</v>
      </c>
      <c r="B421" s="115" t="n">
        <f aca="false" ca="false" dt2D="false" dtr="false" t="normal">+B420+1</f>
        <v>189</v>
      </c>
      <c r="C421" s="116" t="s">
        <v>147</v>
      </c>
      <c r="D421" s="115" t="s">
        <v>895</v>
      </c>
      <c r="E421" s="119" t="s">
        <v>120</v>
      </c>
      <c r="F421" s="118" t="s">
        <v>62</v>
      </c>
      <c r="G421" s="118" t="n">
        <v>4</v>
      </c>
      <c r="H421" s="118" t="n">
        <v>4</v>
      </c>
      <c r="I421" s="119" t="n">
        <v>5268.75</v>
      </c>
      <c r="J421" s="119" t="n">
        <v>3170.15</v>
      </c>
      <c r="K421" s="119" t="n">
        <v>2098.6</v>
      </c>
      <c r="L421" s="117" t="n">
        <v>92</v>
      </c>
      <c r="M421" s="120" t="n">
        <f aca="false" ca="false" dt2D="false" dtr="false" t="normal">SUM(N421:R421)</f>
        <v>3159509.34</v>
      </c>
      <c r="N421" s="120" t="n"/>
      <c r="O421" s="120" t="n"/>
      <c r="P421" s="120" t="n"/>
      <c r="Q421" s="120" t="n">
        <v>1147790.27</v>
      </c>
      <c r="R421" s="120" t="n">
        <v>2011719.07</v>
      </c>
      <c r="S421" s="120" t="n"/>
      <c r="T421" s="120" t="n">
        <f aca="false" ca="false" dt2D="false" dtr="false" t="normal">$M421/($J421+$K421)</f>
        <v>599.6696256227758</v>
      </c>
      <c r="U421" s="120" t="n">
        <f aca="false" ca="false" dt2D="false" dtr="false" t="normal">$M421/($J421+$K421)</f>
        <v>599.6696256227758</v>
      </c>
      <c r="V421" s="118" t="n">
        <v>2026</v>
      </c>
      <c r="W421" s="120" t="n"/>
      <c r="X421" s="121" t="n">
        <f aca="false" ca="false" dt2D="false" dtr="false" t="normal">AA421-R421</f>
        <v>21023472.009999998</v>
      </c>
      <c r="Y421" s="127" t="n">
        <v>0</v>
      </c>
      <c r="Z421" s="127" t="n">
        <f aca="false" ca="false" dt2D="false" dtr="false" t="normal">+(J421*12.98+K421*25.97)*12</f>
        <v>1147790.268</v>
      </c>
      <c r="AA421" s="127" t="n">
        <f aca="false" ca="false" dt2D="false" dtr="false" t="normal">+(J421*12.98+K421*25.97)*12*30-'[5]Лист1'!$AQ$534</f>
        <v>23035191.08</v>
      </c>
      <c r="AB421" s="124" t="n">
        <f aca="false" ca="true" dt2D="false" dtr="false" t="normal">SUBTOTAL(9, AC421:AQ421)</f>
        <v>3159509.34</v>
      </c>
      <c r="AC421" s="124" t="n"/>
      <c r="AD421" s="124" t="n"/>
      <c r="AE421" s="124" t="n"/>
      <c r="AF421" s="124" t="n"/>
      <c r="AG421" s="124" t="n">
        <v>2973110.56</v>
      </c>
      <c r="AH421" s="124" t="n"/>
      <c r="AI421" s="124" t="n">
        <v>0</v>
      </c>
      <c r="AJ421" s="124" t="n"/>
      <c r="AK421" s="124" t="n"/>
      <c r="AL421" s="124" t="n"/>
      <c r="AM421" s="124" t="n"/>
      <c r="AN421" s="124" t="n"/>
      <c r="AO421" s="124" t="n">
        <v>94785.28</v>
      </c>
      <c r="AP421" s="124" t="n">
        <v>24000</v>
      </c>
      <c r="AQ421" s="124" t="n">
        <v>67613.5</v>
      </c>
      <c r="AR421" s="128" t="n">
        <f aca="false" ca="false" dt2D="false" dtr="false" t="normal">COUNTIF(AC421:AN421, "&gt;0")</f>
        <v>1</v>
      </c>
      <c r="AS421" s="128" t="n">
        <f aca="false" ca="false" dt2D="false" dtr="false" t="normal">COUNTIF(AO421:AQ421, "&gt;0")</f>
        <v>3</v>
      </c>
      <c r="AT421" s="128" t="n">
        <f aca="false" ca="false" dt2D="false" dtr="false" t="normal">+AR421+AS421</f>
        <v>4</v>
      </c>
      <c r="AW421" s="3" t="n"/>
      <c r="AY421" s="129" t="n"/>
    </row>
    <row customHeight="true" ht="12.75" outlineLevel="0" r="422">
      <c r="A422" s="115" t="n">
        <f aca="false" ca="false" dt2D="false" dtr="false" t="normal">+A421+1</f>
        <v>296</v>
      </c>
      <c r="B422" s="115" t="n">
        <f aca="false" ca="false" dt2D="false" dtr="false" t="normal">+B421+1</f>
        <v>190</v>
      </c>
      <c r="C422" s="116" t="s">
        <v>147</v>
      </c>
      <c r="D422" s="115" t="s">
        <v>896</v>
      </c>
      <c r="E422" s="119" t="s">
        <v>73</v>
      </c>
      <c r="F422" s="118" t="s">
        <v>62</v>
      </c>
      <c r="G422" s="118" t="n">
        <v>5</v>
      </c>
      <c r="H422" s="118" t="n">
        <v>4</v>
      </c>
      <c r="I422" s="119" t="n">
        <v>4258.2</v>
      </c>
      <c r="J422" s="119" t="n">
        <v>4258.2</v>
      </c>
      <c r="K422" s="119" t="n">
        <v>0</v>
      </c>
      <c r="L422" s="117" t="n">
        <v>196</v>
      </c>
      <c r="M422" s="120" t="n">
        <f aca="false" ca="false" dt2D="false" dtr="false" t="normal">SUM(N422:R422)</f>
        <v>2553513.2</v>
      </c>
      <c r="N422" s="120" t="n"/>
      <c r="O422" s="120" t="n"/>
      <c r="P422" s="120" t="n"/>
      <c r="Q422" s="120" t="n">
        <v>663257.23</v>
      </c>
      <c r="R422" s="120" t="n">
        <v>1890255.97</v>
      </c>
      <c r="S422" s="120" t="n"/>
      <c r="T422" s="120" t="n">
        <f aca="false" ca="false" dt2D="false" dtr="false" t="normal">$M422/($J422+$K422)</f>
        <v>599.6696256634259</v>
      </c>
      <c r="U422" s="120" t="n">
        <f aca="false" ca="false" dt2D="false" dtr="false" t="normal">$M422/($J422+$K422)</f>
        <v>599.6696256634259</v>
      </c>
      <c r="V422" s="118" t="n">
        <v>2026</v>
      </c>
      <c r="W422" s="120" t="n"/>
      <c r="X422" s="121" t="n">
        <f aca="false" ca="false" dt2D="false" dtr="false" t="normal">AA422-R422</f>
        <v>3814427.790000002</v>
      </c>
      <c r="Y422" s="127" t="n">
        <v>0</v>
      </c>
      <c r="Z422" s="127" t="n">
        <f aca="false" ca="false" dt2D="false" dtr="false" t="normal">+(J422*12.98+K422*25.97)*12</f>
        <v>663257.2320000001</v>
      </c>
      <c r="AA422" s="127" t="n">
        <f aca="false" ca="false" dt2D="false" dtr="false" t="normal">+(J422*12.98+K422*25.97)*12*30-'[5]Лист1'!$AQ$539</f>
        <v>5704683.760000002</v>
      </c>
      <c r="AB422" s="124" t="n">
        <f aca="false" ca="true" dt2D="false" dtr="false" t="normal">SUBTOTAL(9, AC422:AQ422)</f>
        <v>2553513.2</v>
      </c>
      <c r="AC422" s="124" t="n"/>
      <c r="AD422" s="124" t="n"/>
      <c r="AE422" s="124" t="n"/>
      <c r="AF422" s="124" t="n"/>
      <c r="AG422" s="124" t="n">
        <v>2398262.62</v>
      </c>
      <c r="AH422" s="124" t="n"/>
      <c r="AI422" s="124" t="n">
        <v>0</v>
      </c>
      <c r="AJ422" s="124" t="n"/>
      <c r="AK422" s="124" t="n"/>
      <c r="AL422" s="124" t="n"/>
      <c r="AM422" s="124" t="n"/>
      <c r="AN422" s="124" t="n"/>
      <c r="AO422" s="124" t="n">
        <v>76605.4</v>
      </c>
      <c r="AP422" s="124" t="n">
        <v>24000</v>
      </c>
      <c r="AQ422" s="124" t="n">
        <v>54645.18</v>
      </c>
      <c r="AR422" s="128" t="n">
        <f aca="false" ca="false" dt2D="false" dtr="false" t="normal">COUNTIF(AC422:AN422, "&gt;0")</f>
        <v>1</v>
      </c>
      <c r="AS422" s="128" t="n">
        <f aca="false" ca="false" dt2D="false" dtr="false" t="normal">COUNTIF(AO422:AQ422, "&gt;0")</f>
        <v>3</v>
      </c>
      <c r="AT422" s="128" t="n">
        <f aca="false" ca="false" dt2D="false" dtr="false" t="normal">+AR422+AS422</f>
        <v>4</v>
      </c>
      <c r="AW422" s="3" t="n"/>
      <c r="AY422" s="129" t="n"/>
    </row>
    <row customHeight="true" ht="12.75" outlineLevel="0" r="423">
      <c r="A423" s="115" t="n">
        <f aca="false" ca="false" dt2D="false" dtr="false" t="normal">+A422+1</f>
        <v>297</v>
      </c>
      <c r="B423" s="115" t="n">
        <f aca="false" ca="false" dt2D="false" dtr="false" t="normal">+B422+1</f>
        <v>191</v>
      </c>
      <c r="C423" s="116" t="s">
        <v>147</v>
      </c>
      <c r="D423" s="115" t="s">
        <v>897</v>
      </c>
      <c r="E423" s="119" t="s">
        <v>166</v>
      </c>
      <c r="F423" s="118" t="s">
        <v>62</v>
      </c>
      <c r="G423" s="118" t="n">
        <v>5</v>
      </c>
      <c r="H423" s="118" t="n">
        <v>3</v>
      </c>
      <c r="I423" s="119" t="n">
        <v>1720.72</v>
      </c>
      <c r="J423" s="119" t="n">
        <v>1432.42</v>
      </c>
      <c r="K423" s="119" t="n">
        <v>288.3</v>
      </c>
      <c r="L423" s="117" t="n">
        <v>63</v>
      </c>
      <c r="M423" s="120" t="n">
        <f aca="false" ca="false" dt2D="false" dtr="false" t="normal">SUM(N423:R423)</f>
        <v>1031863.52</v>
      </c>
      <c r="N423" s="120" t="n"/>
      <c r="O423" s="120" t="n"/>
      <c r="P423" s="120" t="n"/>
      <c r="Q423" s="120" t="n">
        <v>1031863.52</v>
      </c>
      <c r="R423" s="120" t="n"/>
      <c r="S423" s="120" t="n"/>
      <c r="T423" s="120" t="n">
        <f aca="false" ca="false" dt2D="false" dtr="false" t="normal">$M423/($J423+$K423)</f>
        <v>599.6696266679064</v>
      </c>
      <c r="U423" s="120" t="n">
        <f aca="false" ca="false" dt2D="false" dtr="false" t="normal">$M423/($J423+$K423)</f>
        <v>599.6696266679064</v>
      </c>
      <c r="V423" s="118" t="n">
        <v>2026</v>
      </c>
      <c r="W423" s="120" t="n"/>
      <c r="X423" s="121" t="n">
        <f aca="false" ca="false" dt2D="false" dtr="false" t="normal">AA423-R423</f>
        <v>9388786.536</v>
      </c>
      <c r="Y423" s="127" t="n">
        <v>1574161.32</v>
      </c>
      <c r="Z423" s="127" t="n">
        <f aca="false" ca="false" dt2D="false" dtr="false" t="normal">+(J423*12.98+K423*25.97)*12</f>
        <v>312959.5512</v>
      </c>
      <c r="AA423" s="127" t="n">
        <f aca="false" ca="false" dt2D="false" dtr="false" t="normal">+(J423*12.98+K423*25.97)*12*30</f>
        <v>9388786.536</v>
      </c>
      <c r="AB423" s="124" t="n">
        <f aca="false" ca="true" dt2D="false" dtr="false" t="normal">SUBTOTAL(9, AC423:AQ423)</f>
        <v>1031863.52</v>
      </c>
      <c r="AC423" s="124" t="n"/>
      <c r="AD423" s="124" t="n"/>
      <c r="AE423" s="124" t="n"/>
      <c r="AF423" s="124" t="n"/>
      <c r="AG423" s="124" t="n">
        <v>954825.73</v>
      </c>
      <c r="AH423" s="124" t="n"/>
      <c r="AI423" s="124" t="n">
        <v>0</v>
      </c>
      <c r="AJ423" s="124" t="n"/>
      <c r="AK423" s="124" t="n"/>
      <c r="AL423" s="124" t="n"/>
      <c r="AM423" s="124" t="n"/>
      <c r="AN423" s="124" t="n"/>
      <c r="AO423" s="124" t="n">
        <v>30955.91</v>
      </c>
      <c r="AP423" s="124" t="n">
        <v>24000</v>
      </c>
      <c r="AQ423" s="124" t="n">
        <v>22081.88</v>
      </c>
      <c r="AR423" s="128" t="n">
        <f aca="false" ca="false" dt2D="false" dtr="false" t="normal">COUNTIF(AC423:AN423, "&gt;0")</f>
        <v>1</v>
      </c>
      <c r="AS423" s="128" t="n">
        <f aca="false" ca="false" dt2D="false" dtr="false" t="normal">COUNTIF(AO423:AQ423, "&gt;0")</f>
        <v>3</v>
      </c>
      <c r="AT423" s="128" t="n">
        <f aca="false" ca="false" dt2D="false" dtr="false" t="normal">+AR423+AS423</f>
        <v>4</v>
      </c>
      <c r="AW423" s="3" t="n"/>
      <c r="AY423" s="129" t="n"/>
    </row>
    <row customHeight="true" ht="12.75" outlineLevel="0" r="424">
      <c r="A424" s="115" t="n">
        <f aca="false" ca="false" dt2D="false" dtr="false" t="normal">+A423+1</f>
        <v>298</v>
      </c>
      <c r="B424" s="115" t="n">
        <f aca="false" ca="false" dt2D="false" dtr="false" t="normal">+B423+1</f>
        <v>192</v>
      </c>
      <c r="C424" s="116" t="s">
        <v>110</v>
      </c>
      <c r="D424" s="115" t="s">
        <v>898</v>
      </c>
      <c r="E424" s="117" t="s">
        <v>306</v>
      </c>
      <c r="F424" s="118" t="s">
        <v>62</v>
      </c>
      <c r="G424" s="118" t="n">
        <v>9</v>
      </c>
      <c r="H424" s="118" t="n">
        <v>1</v>
      </c>
      <c r="I424" s="119" t="n">
        <v>4100</v>
      </c>
      <c r="J424" s="119" t="n">
        <v>3015.4</v>
      </c>
      <c r="K424" s="119" t="n">
        <v>369.7</v>
      </c>
      <c r="L424" s="117" t="n">
        <v>56</v>
      </c>
      <c r="M424" s="120" t="n">
        <f aca="false" ca="false" dt2D="false" dtr="false" t="normal">SUM(N424:S424)</f>
        <v>3287049.8</v>
      </c>
      <c r="N424" s="120" t="n"/>
      <c r="O424" s="120" t="n"/>
      <c r="P424" s="120" t="n"/>
      <c r="Q424" s="120" t="n">
        <v>3287049.8</v>
      </c>
      <c r="R424" s="120" t="n">
        <v>0</v>
      </c>
      <c r="S424" s="120" t="n"/>
      <c r="T424" s="120" t="n">
        <f aca="false" ca="false" dt2D="false" dtr="false" t="normal">$M424/($J424+$K424)</f>
        <v>971.034770021565</v>
      </c>
      <c r="U424" s="120" t="n">
        <f aca="false" ca="false" dt2D="false" dtr="false" t="normal">$M424/($J424+$K424)</f>
        <v>971.034770021565</v>
      </c>
      <c r="V424" s="118" t="n">
        <v>2026</v>
      </c>
      <c r="W424" s="120" t="n"/>
      <c r="X424" s="121" t="n">
        <f aca="false" ca="false" dt2D="false" dtr="false" t="normal">AA424-R424</f>
        <v>22629430.44</v>
      </c>
      <c r="Y424" s="127" t="n">
        <v>4107926.48</v>
      </c>
      <c r="Z424" s="127" t="n">
        <f aca="false" ca="false" dt2D="false" dtr="false" t="normal">+(J424*17.26+K424*29.25)*12</f>
        <v>754314.348</v>
      </c>
      <c r="AA424" s="127" t="n">
        <f aca="false" ca="false" dt2D="false" dtr="false" t="normal">+(J424*17.26+K424*29.25)*12*30</f>
        <v>22629430.44</v>
      </c>
      <c r="AB424" s="124" t="n">
        <f aca="false" ca="false" dt2D="false" dtr="false" t="normal">SUM(AC424:AQ424)</f>
        <v>3287049.8000000003</v>
      </c>
      <c r="AC424" s="124" t="n"/>
      <c r="AD424" s="124" t="n"/>
      <c r="AE424" s="124" t="n"/>
      <c r="AF424" s="124" t="n"/>
      <c r="AG424" s="124" t="n"/>
      <c r="AH424" s="124" t="n"/>
      <c r="AI424" s="124" t="n"/>
      <c r="AJ424" s="132" t="n">
        <v>2827492.39</v>
      </c>
      <c r="AK424" s="124" t="n"/>
      <c r="AL424" s="124" t="n"/>
      <c r="AM424" s="124" t="n"/>
      <c r="AN424" s="124" t="n"/>
      <c r="AO424" s="132" t="n">
        <v>435557.41</v>
      </c>
      <c r="AP424" s="124" t="n">
        <v>24000</v>
      </c>
      <c r="AQ424" s="124" t="n"/>
      <c r="AR424" s="128" t="n">
        <f aca="false" ca="false" dt2D="false" dtr="false" t="normal">COUNTIF(AC424:AN424, "&gt;0")</f>
        <v>1</v>
      </c>
      <c r="AS424" s="128" t="n">
        <f aca="false" ca="false" dt2D="false" dtr="false" t="normal">COUNTIF(AO424:AQ424, "&gt;0")</f>
        <v>2</v>
      </c>
      <c r="AT424" s="128" t="n">
        <f aca="false" ca="false" dt2D="false" dtr="false" t="normal">+AR424+AS424</f>
        <v>3</v>
      </c>
      <c r="AZ424" s="66" t="n"/>
    </row>
    <row customHeight="true" ht="12.75" outlineLevel="0" r="425">
      <c r="A425" s="115" t="n">
        <f aca="false" ca="false" dt2D="false" dtr="false" t="normal">+A424+1</f>
        <v>299</v>
      </c>
      <c r="B425" s="115" t="n">
        <f aca="false" ca="false" dt2D="false" dtr="false" t="normal">+B424+1</f>
        <v>193</v>
      </c>
      <c r="C425" s="116" t="s">
        <v>147</v>
      </c>
      <c r="D425" s="115" t="s">
        <v>753</v>
      </c>
      <c r="E425" s="117" t="s">
        <v>315</v>
      </c>
      <c r="F425" s="118" t="s">
        <v>62</v>
      </c>
      <c r="G425" s="118" t="n">
        <v>1</v>
      </c>
      <c r="H425" s="118" t="n">
        <v>5</v>
      </c>
      <c r="I425" s="119" t="n">
        <v>672.9</v>
      </c>
      <c r="J425" s="119" t="n">
        <v>672.9</v>
      </c>
      <c r="K425" s="119" t="n">
        <v>0</v>
      </c>
      <c r="L425" s="117" t="n">
        <v>33</v>
      </c>
      <c r="M425" s="120" t="n">
        <f aca="false" ca="false" dt2D="false" dtr="false" t="normal">SUM(N425:S425)</f>
        <v>3150505.0100000002</v>
      </c>
      <c r="N425" s="120" t="n"/>
      <c r="O425" s="120" t="n">
        <v>2509863.93</v>
      </c>
      <c r="P425" s="120" t="n"/>
      <c r="Q425" s="120" t="n">
        <v>102630.71</v>
      </c>
      <c r="R425" s="120" t="n">
        <v>538010.37</v>
      </c>
      <c r="S425" s="120" t="n"/>
      <c r="T425" s="120" t="n">
        <f aca="false" ca="false" dt2D="false" dtr="false" t="normal">$M425/($J425+$K425)</f>
        <v>4681.980992718087</v>
      </c>
      <c r="U425" s="120" t="n">
        <f aca="false" ca="false" dt2D="false" dtr="false" t="normal">$M425/($J425+$K425)</f>
        <v>4681.980992718087</v>
      </c>
      <c r="V425" s="118" t="n">
        <v>2026</v>
      </c>
      <c r="W425" s="120" t="n"/>
      <c r="X425" s="121" t="n">
        <f aca="false" ca="false" dt2D="false" dtr="false" t="normal">AA425-R425</f>
        <v>0</v>
      </c>
      <c r="Y425" s="127" t="n">
        <v>0</v>
      </c>
      <c r="Z425" s="127" t="n">
        <f aca="false" ca="false" dt2D="false" dtr="false" t="normal">+(J425*12.71+K425*25.41)*12</f>
        <v>102630.70800000001</v>
      </c>
      <c r="AA425" s="127" t="n">
        <f aca="false" ca="false" dt2D="false" dtr="false" t="normal">+(J425*12.71+K425*25.41)*12*30-'[5]Лист1'!$AQ$550</f>
        <v>538010.3700000001</v>
      </c>
      <c r="AB425" s="124" t="n">
        <f aca="false" ca="true" dt2D="false" dtr="false" t="normal">SUBTOTAL(9, AC425:AQ425)</f>
        <v>3150505.01</v>
      </c>
      <c r="AC425" s="124" t="n">
        <v>0</v>
      </c>
      <c r="AD425" s="124" t="n"/>
      <c r="AE425" s="124" t="n"/>
      <c r="AF425" s="132" t="n">
        <v>3150505.01</v>
      </c>
      <c r="AG425" s="124" t="n"/>
      <c r="AH425" s="124" t="n"/>
      <c r="AI425" s="124" t="n"/>
      <c r="AJ425" s="124" t="n"/>
      <c r="AK425" s="124" t="n"/>
      <c r="AL425" s="124" t="n"/>
      <c r="AM425" s="124" t="n"/>
      <c r="AN425" s="124" t="n"/>
      <c r="AO425" s="124" t="n"/>
      <c r="AP425" s="124" t="n"/>
      <c r="AQ425" s="124" t="n"/>
      <c r="AR425" s="128" t="n">
        <f aca="false" ca="false" dt2D="false" dtr="false" t="normal">COUNTIF(AC425:AN425, "&gt;0")</f>
        <v>1</v>
      </c>
      <c r="AS425" s="128" t="n">
        <f aca="false" ca="false" dt2D="false" dtr="false" t="normal">COUNTIF(AO425:AQ425, "&gt;0")</f>
        <v>0</v>
      </c>
      <c r="AT425" s="128" t="n">
        <f aca="false" ca="false" dt2D="false" dtr="false" t="normal">+AR425+AS425</f>
        <v>1</v>
      </c>
      <c r="AZ425" s="66" t="n"/>
    </row>
    <row customHeight="true" ht="12.75" outlineLevel="0" r="426">
      <c r="A426" s="115" t="n">
        <f aca="false" ca="false" dt2D="false" dtr="false" t="normal">+A425+1</f>
        <v>300</v>
      </c>
      <c r="B426" s="115" t="n">
        <f aca="false" ca="false" dt2D="false" dtr="false" t="normal">+B425+1</f>
        <v>194</v>
      </c>
      <c r="C426" s="116" t="s">
        <v>147</v>
      </c>
      <c r="D426" s="115" t="s">
        <v>899</v>
      </c>
      <c r="E426" s="117" t="s">
        <v>90</v>
      </c>
      <c r="F426" s="118" t="s">
        <v>62</v>
      </c>
      <c r="G426" s="118" t="n">
        <v>9</v>
      </c>
      <c r="H426" s="118" t="n">
        <v>1</v>
      </c>
      <c r="I426" s="119" t="n">
        <v>7939.1</v>
      </c>
      <c r="J426" s="119" t="n">
        <v>4311.9</v>
      </c>
      <c r="K426" s="119" t="n">
        <v>91.2</v>
      </c>
      <c r="L426" s="117" t="n">
        <v>226</v>
      </c>
      <c r="M426" s="120" t="n">
        <f aca="false" ca="false" dt2D="false" dtr="false" t="normal">SUM(N426:S426)</f>
        <v>1677736.87</v>
      </c>
      <c r="N426" s="120" t="n"/>
      <c r="O426" s="120" t="n"/>
      <c r="P426" s="205" t="n"/>
      <c r="Q426" s="120" t="n">
        <v>1677736.87</v>
      </c>
      <c r="R426" s="120" t="n">
        <v>0</v>
      </c>
      <c r="S426" s="120" t="n"/>
      <c r="T426" s="120" t="n">
        <f aca="false" ca="false" dt2D="false" dtr="false" t="normal">$M426/($J426+$K426)</f>
        <v>381.0353773477778</v>
      </c>
      <c r="U426" s="120" t="n">
        <f aca="false" ca="false" dt2D="false" dtr="false" t="normal">$M426/($J426+$K426)</f>
        <v>381.0353773477778</v>
      </c>
      <c r="V426" s="118" t="n">
        <v>2026</v>
      </c>
      <c r="W426" s="120" t="n"/>
      <c r="X426" s="121" t="n">
        <f aca="false" ca="false" dt2D="false" dtr="false" t="normal">AA426-R426</f>
        <v>27752757.840000004</v>
      </c>
      <c r="Y426" s="127" t="n">
        <v>4580809.01</v>
      </c>
      <c r="Z426" s="127" t="n">
        <f aca="false" ca="false" dt2D="false" dtr="false" t="normal">+(J426*17.26+K426*29.25)*12</f>
        <v>925091.9280000001</v>
      </c>
      <c r="AA426" s="127" t="n">
        <f aca="false" ca="false" dt2D="false" dtr="false" t="normal">+(J426*17.26+K426*29.25)*12*30</f>
        <v>27752757.840000004</v>
      </c>
      <c r="AB426" s="124" t="n">
        <f aca="false" ca="false" dt2D="false" dtr="false" t="normal">SUM(AC426:AQ426)</f>
        <v>1677736.87</v>
      </c>
      <c r="AC426" s="124" t="n"/>
      <c r="AD426" s="124" t="n"/>
      <c r="AE426" s="124" t="n"/>
      <c r="AF426" s="124" t="n"/>
      <c r="AG426" s="132" t="n">
        <v>1523027.12</v>
      </c>
      <c r="AH426" s="124" t="n"/>
      <c r="AI426" s="124" t="n"/>
      <c r="AJ426" s="124" t="n"/>
      <c r="AK426" s="124" t="n"/>
      <c r="AL426" s="124" t="n"/>
      <c r="AM426" s="124" t="n"/>
      <c r="AN426" s="124" t="n"/>
      <c r="AO426" s="124" t="n">
        <v>130709.75</v>
      </c>
      <c r="AP426" s="124" t="n">
        <v>24000</v>
      </c>
      <c r="AQ426" s="124" t="n"/>
      <c r="AR426" s="128" t="n">
        <f aca="false" ca="false" dt2D="false" dtr="false" t="normal">COUNTIF(AC426:AN426, "&gt;0")</f>
        <v>1</v>
      </c>
      <c r="AS426" s="128" t="n">
        <f aca="false" ca="false" dt2D="false" dtr="false" t="normal">COUNTIF(AO426:AQ426, "&gt;0")</f>
        <v>2</v>
      </c>
      <c r="AT426" s="128" t="n">
        <f aca="false" ca="false" dt2D="false" dtr="false" t="normal">+AR426+AS426</f>
        <v>3</v>
      </c>
      <c r="AZ426" s="66" t="n"/>
    </row>
    <row customHeight="true" ht="12.75" outlineLevel="0" r="427">
      <c r="A427" s="115" t="n">
        <f aca="false" ca="false" dt2D="false" dtr="false" t="normal">+A426+1</f>
        <v>301</v>
      </c>
      <c r="B427" s="115" t="n">
        <f aca="false" ca="false" dt2D="false" dtr="false" t="normal">+B426+1</f>
        <v>195</v>
      </c>
      <c r="C427" s="116" t="s">
        <v>147</v>
      </c>
      <c r="D427" s="115" t="s">
        <v>759</v>
      </c>
      <c r="E427" s="119" t="s">
        <v>106</v>
      </c>
      <c r="F427" s="118" t="s">
        <v>62</v>
      </c>
      <c r="G427" s="118" t="n">
        <v>9</v>
      </c>
      <c r="H427" s="118" t="n">
        <v>1</v>
      </c>
      <c r="I427" s="119" t="n">
        <v>4367.2</v>
      </c>
      <c r="J427" s="119" t="n">
        <v>4285.1</v>
      </c>
      <c r="K427" s="119" t="n">
        <v>82.0999999999995</v>
      </c>
      <c r="L427" s="117" t="n">
        <v>209</v>
      </c>
      <c r="M427" s="120" t="n">
        <f aca="false" ca="false" dt2D="false" dtr="false" t="normal">SUM(N427:R427)</f>
        <v>13344533.01</v>
      </c>
      <c r="N427" s="120" t="n"/>
      <c r="O427" s="120" t="n">
        <v>2313218.5</v>
      </c>
      <c r="P427" s="120" t="n"/>
      <c r="Q427" s="120" t="n">
        <v>916347.01</v>
      </c>
      <c r="R427" s="120" t="n">
        <v>10114967.5</v>
      </c>
      <c r="S427" s="120" t="n"/>
      <c r="T427" s="120" t="n">
        <f aca="false" ca="false" dt2D="false" dtr="false" t="normal">$M427/($J427+$K427)</f>
        <v>3055.6267196372964</v>
      </c>
      <c r="U427" s="120" t="n">
        <f aca="false" ca="false" dt2D="false" dtr="false" t="normal">$M427/($J427+$K427)</f>
        <v>3055.6267196372964</v>
      </c>
      <c r="V427" s="118" t="n">
        <v>2026</v>
      </c>
      <c r="W427" s="120" t="n"/>
      <c r="X427" s="121" t="n">
        <f aca="false" ca="false" dt2D="false" dtr="false" t="normal">AA427-R427</f>
        <v>11926944.560000002</v>
      </c>
      <c r="Y427" s="127" t="n">
        <v>0</v>
      </c>
      <c r="Z427" s="127" t="n">
        <f aca="false" ca="false" dt2D="false" dtr="false" t="normal">+(J427*17.26+K427*29.25)*12</f>
        <v>916347.0120000001</v>
      </c>
      <c r="AA427" s="127" t="n">
        <f aca="false" ca="false" dt2D="false" dtr="false" t="normal">+(J427*17.26+K427*29.25)*12*30-'[5]Лист1'!$AQ$563</f>
        <v>22041912.060000002</v>
      </c>
      <c r="AB427" s="124" t="n">
        <f aca="false" ca="true" dt2D="false" dtr="false" t="normal">SUBTOTAL(9, AC427:AQ427)</f>
        <v>13344533.010000002</v>
      </c>
      <c r="AC427" s="124" t="n">
        <v>10685227.8</v>
      </c>
      <c r="AD427" s="124" t="n"/>
      <c r="AE427" s="124" t="n"/>
      <c r="AF427" s="124" t="n"/>
      <c r="AG427" s="124" t="n">
        <v>1949396.21</v>
      </c>
      <c r="AH427" s="124" t="n"/>
      <c r="AI427" s="124" t="n">
        <v>0</v>
      </c>
      <c r="AJ427" s="124" t="n"/>
      <c r="AK427" s="124" t="n"/>
      <c r="AL427" s="124" t="n"/>
      <c r="AM427" s="124" t="n"/>
      <c r="AN427" s="124" t="n"/>
      <c r="AO427" s="124" t="n">
        <v>400335.99</v>
      </c>
      <c r="AP427" s="124" t="n">
        <v>24000</v>
      </c>
      <c r="AQ427" s="124" t="n">
        <v>285573.01</v>
      </c>
      <c r="AR427" s="128" t="n">
        <f aca="false" ca="false" dt2D="false" dtr="false" t="normal">COUNTIF(AC427:AN427, "&gt;0")</f>
        <v>2</v>
      </c>
      <c r="AS427" s="128" t="n">
        <f aca="false" ca="false" dt2D="false" dtr="false" t="normal">COUNTIF(AO427:AQ427, "&gt;0")</f>
        <v>3</v>
      </c>
      <c r="AT427" s="128" t="n">
        <f aca="false" ca="false" dt2D="false" dtr="false" t="normal">+AR427+AS427</f>
        <v>5</v>
      </c>
      <c r="AW427" s="3" t="n"/>
      <c r="AY427" s="129" t="n"/>
    </row>
    <row customHeight="true" ht="12.75" outlineLevel="0" r="428">
      <c r="A428" s="115" t="n">
        <f aca="false" ca="false" dt2D="false" dtr="false" t="normal">+A427+1</f>
        <v>302</v>
      </c>
      <c r="B428" s="115" t="n">
        <f aca="false" ca="false" dt2D="false" dtr="false" t="normal">+B427+1</f>
        <v>196</v>
      </c>
      <c r="C428" s="116" t="s">
        <v>147</v>
      </c>
      <c r="D428" s="115" t="s">
        <v>900</v>
      </c>
      <c r="E428" s="117" t="s">
        <v>106</v>
      </c>
      <c r="F428" s="118" t="s">
        <v>62</v>
      </c>
      <c r="G428" s="118" t="n">
        <v>9</v>
      </c>
      <c r="H428" s="118" t="n">
        <v>1</v>
      </c>
      <c r="I428" s="119" t="n">
        <v>7939.1</v>
      </c>
      <c r="J428" s="119" t="n">
        <v>4285</v>
      </c>
      <c r="K428" s="119" t="n">
        <v>172.8</v>
      </c>
      <c r="L428" s="117" t="n">
        <v>234</v>
      </c>
      <c r="M428" s="120" t="n">
        <f aca="false" ca="false" dt2D="false" dtr="false" t="normal">SUM(N428:S428)</f>
        <v>1704009.69</v>
      </c>
      <c r="N428" s="120" t="n"/>
      <c r="O428" s="120" t="n"/>
      <c r="P428" s="205" t="n"/>
      <c r="Q428" s="120" t="n">
        <v>1704009.69</v>
      </c>
      <c r="R428" s="120" t="n">
        <v>0</v>
      </c>
      <c r="S428" s="120" t="n"/>
      <c r="T428" s="120" t="n">
        <f aca="false" ca="false" dt2D="false" dtr="false" t="normal">$M428/($J428+$K428)</f>
        <v>382.2535084570864</v>
      </c>
      <c r="U428" s="120" t="n">
        <f aca="false" ca="false" dt2D="false" dtr="false" t="normal">$M428/($J428+$K428)</f>
        <v>382.2535084570864</v>
      </c>
      <c r="V428" s="118" t="n">
        <v>2026</v>
      </c>
      <c r="W428" s="120" t="n"/>
      <c r="X428" s="121" t="n">
        <f aca="false" ca="false" dt2D="false" dtr="false" t="normal">AA428-R428</f>
        <v>28444860</v>
      </c>
      <c r="Y428" s="127" t="n">
        <v>4889387.62</v>
      </c>
      <c r="Z428" s="127" t="n">
        <f aca="false" ca="false" dt2D="false" dtr="false" t="normal">+(J428*17.26+K428*29.25)*12</f>
        <v>948162</v>
      </c>
      <c r="AA428" s="127" t="n">
        <f aca="false" ca="false" dt2D="false" dtr="false" t="normal">+(J428*17.26+K428*29.25)*12*30</f>
        <v>28444860</v>
      </c>
      <c r="AB428" s="124" t="n">
        <f aca="false" ca="false" dt2D="false" dtr="false" t="normal">SUM(AC428:AQ428)</f>
        <v>1704009.69</v>
      </c>
      <c r="AC428" s="124" t="n"/>
      <c r="AD428" s="124" t="n"/>
      <c r="AE428" s="124" t="n"/>
      <c r="AF428" s="124" t="n"/>
      <c r="AG428" s="124" t="n">
        <v>1550796.55</v>
      </c>
      <c r="AH428" s="124" t="n"/>
      <c r="AI428" s="124" t="n"/>
      <c r="AJ428" s="124" t="n"/>
      <c r="AK428" s="124" t="n"/>
      <c r="AL428" s="124" t="n"/>
      <c r="AM428" s="124" t="n"/>
      <c r="AN428" s="124" t="n"/>
      <c r="AO428" s="124" t="n">
        <v>129213.14</v>
      </c>
      <c r="AP428" s="124" t="n">
        <v>24000</v>
      </c>
      <c r="AQ428" s="124" t="n"/>
      <c r="AR428" s="128" t="n">
        <f aca="false" ca="false" dt2D="false" dtr="false" t="normal">COUNTIF(AC428:AN428, "&gt;0")</f>
        <v>1</v>
      </c>
      <c r="AS428" s="128" t="n">
        <f aca="false" ca="false" dt2D="false" dtr="false" t="normal">COUNTIF(AO428:AQ428, "&gt;0")</f>
        <v>2</v>
      </c>
      <c r="AT428" s="128" t="n">
        <f aca="false" ca="false" dt2D="false" dtr="false" t="normal">+AR428+AS428</f>
        <v>3</v>
      </c>
      <c r="AZ428" s="66" t="n"/>
    </row>
    <row customHeight="true" ht="12.75" outlineLevel="0" r="429">
      <c r="A429" s="115" t="n">
        <f aca="false" ca="false" dt2D="false" dtr="false" t="normal">+A428+1</f>
        <v>303</v>
      </c>
      <c r="B429" s="115" t="n">
        <f aca="false" ca="false" dt2D="false" dtr="false" t="normal">+B428+1</f>
        <v>197</v>
      </c>
      <c r="C429" s="116" t="s">
        <v>147</v>
      </c>
      <c r="D429" s="115" t="s">
        <v>760</v>
      </c>
      <c r="E429" s="119" t="s">
        <v>194</v>
      </c>
      <c r="F429" s="118" t="s">
        <v>62</v>
      </c>
      <c r="G429" s="118" t="n">
        <v>4</v>
      </c>
      <c r="H429" s="118" t="n">
        <v>3</v>
      </c>
      <c r="I429" s="119" t="n">
        <v>845.4</v>
      </c>
      <c r="J429" s="119" t="n">
        <v>845.4</v>
      </c>
      <c r="K429" s="119" t="n">
        <v>0</v>
      </c>
      <c r="L429" s="117" t="n">
        <v>33</v>
      </c>
      <c r="M429" s="120" t="n">
        <f aca="false" ca="false" dt2D="false" dtr="false" t="normal">SUM(N429:R429)</f>
        <v>4132152.67</v>
      </c>
      <c r="N429" s="120" t="n"/>
      <c r="O429" s="120" t="n">
        <v>1925917.25</v>
      </c>
      <c r="P429" s="120" t="n"/>
      <c r="Q429" s="120" t="n">
        <v>753476.27</v>
      </c>
      <c r="R429" s="120" t="n">
        <v>1452759.15</v>
      </c>
      <c r="S429" s="120" t="n"/>
      <c r="T429" s="120" t="n">
        <f aca="false" ca="false" dt2D="false" dtr="false" t="normal">$M429/($J429+$K429)</f>
        <v>4887.807747811687</v>
      </c>
      <c r="U429" s="120" t="n">
        <f aca="false" ca="false" dt2D="false" dtr="false" t="normal">$M429/($J429+$K429)</f>
        <v>4887.807747811687</v>
      </c>
      <c r="V429" s="118" t="n">
        <v>2026</v>
      </c>
      <c r="W429" s="120" t="n"/>
      <c r="X429" s="121" t="n">
        <f aca="false" ca="false" dt2D="false" dtr="false" t="normal">AA429-R429</f>
        <v>2497625.9699999997</v>
      </c>
      <c r="Y429" s="127" t="n">
        <v>571019.14</v>
      </c>
      <c r="Z429" s="127" t="n">
        <f aca="false" ca="false" dt2D="false" dtr="false" t="normal">+(J429*12.98+K429*25.97)*12</f>
        <v>131679.504</v>
      </c>
      <c r="AA429" s="127" t="n">
        <f aca="false" ca="false" dt2D="false" dtr="false" t="normal">+(J429*12.98+K429*25.97)*12*30</f>
        <v>3950385.1199999996</v>
      </c>
      <c r="AB429" s="124" t="n">
        <f aca="false" ca="true" dt2D="false" dtr="false" t="normal">SUBTOTAL(9, AC429:AQ429)</f>
        <v>4132152.67</v>
      </c>
      <c r="AC429" s="124" t="n">
        <v>2548956.6</v>
      </c>
      <c r="AD429" s="124" t="n"/>
      <c r="AE429" s="124" t="n"/>
      <c r="AF429" s="124" t="n">
        <v>873900.5</v>
      </c>
      <c r="AG429" s="124" t="n">
        <v>472902.92</v>
      </c>
      <c r="AH429" s="124" t="n"/>
      <c r="AI429" s="124" t="n">
        <v>0</v>
      </c>
      <c r="AJ429" s="124" t="n"/>
      <c r="AK429" s="124" t="n"/>
      <c r="AL429" s="124" t="n"/>
      <c r="AM429" s="124" t="n"/>
      <c r="AN429" s="124" t="n"/>
      <c r="AO429" s="124" t="n">
        <v>123964.58</v>
      </c>
      <c r="AP429" s="124" t="n">
        <v>24000</v>
      </c>
      <c r="AQ429" s="124" t="n">
        <v>88428.07</v>
      </c>
      <c r="AR429" s="128" t="n">
        <f aca="false" ca="false" dt2D="false" dtr="false" t="normal">COUNTIF(AC429:AN429, "&gt;0")</f>
        <v>3</v>
      </c>
      <c r="AS429" s="128" t="n">
        <f aca="false" ca="false" dt2D="false" dtr="false" t="normal">COUNTIF(AO429:AQ429, "&gt;0")</f>
        <v>3</v>
      </c>
      <c r="AT429" s="128" t="n">
        <f aca="false" ca="false" dt2D="false" dtr="false" t="normal">+AR429+AS429</f>
        <v>6</v>
      </c>
      <c r="AW429" s="3" t="n"/>
      <c r="AY429" s="129" t="n"/>
    </row>
    <row customHeight="true" ht="12.75" outlineLevel="0" r="430">
      <c r="A430" s="115" t="n">
        <f aca="false" ca="false" dt2D="false" dtr="false" t="normal">+A429+1</f>
        <v>304</v>
      </c>
      <c r="B430" s="115" t="n">
        <f aca="false" ca="false" dt2D="false" dtr="false" t="normal">+B429+1</f>
        <v>198</v>
      </c>
      <c r="C430" s="116" t="s">
        <v>147</v>
      </c>
      <c r="D430" s="115" t="s">
        <v>765</v>
      </c>
      <c r="E430" s="117" t="s">
        <v>117</v>
      </c>
      <c r="F430" s="118" t="s">
        <v>62</v>
      </c>
      <c r="G430" s="118" t="n">
        <v>4</v>
      </c>
      <c r="H430" s="118" t="n">
        <v>4</v>
      </c>
      <c r="I430" s="119" t="n">
        <v>2735</v>
      </c>
      <c r="J430" s="119" t="n">
        <v>2484.4</v>
      </c>
      <c r="K430" s="119" t="n">
        <v>250.6</v>
      </c>
      <c r="L430" s="117" t="n">
        <v>122</v>
      </c>
      <c r="M430" s="120" t="n">
        <f aca="false" ca="false" dt2D="false" dtr="false" t="normal">SUM(N430:S430)</f>
        <v>6860405.909999999</v>
      </c>
      <c r="N430" s="120" t="n"/>
      <c r="O430" s="120" t="n">
        <v>4971475.27</v>
      </c>
      <c r="P430" s="120" t="n"/>
      <c r="Q430" s="120" t="n">
        <v>465067.13</v>
      </c>
      <c r="R430" s="120" t="n">
        <v>1423863.51</v>
      </c>
      <c r="S430" s="120" t="n"/>
      <c r="T430" s="120" t="n">
        <f aca="false" ca="false" dt2D="false" dtr="false" t="normal">$M430/($J430+$K430)</f>
        <v>2508.375104204753</v>
      </c>
      <c r="U430" s="120" t="n">
        <f aca="false" ca="false" dt2D="false" dtr="false" t="normal">$M430/($J430+$K430)</f>
        <v>2508.375104204753</v>
      </c>
      <c r="V430" s="118" t="n">
        <v>2026</v>
      </c>
      <c r="W430" s="120" t="n"/>
      <c r="X430" s="121" t="n">
        <f aca="false" ca="false" dt2D="false" dtr="false" t="normal">AA430-R430</f>
        <v>0</v>
      </c>
      <c r="Y430" s="127" t="n">
        <v>0</v>
      </c>
      <c r="Z430" s="127" t="n">
        <f aca="false" ca="false" dt2D="false" dtr="false" t="normal">+(J430*12.98+K430*25.97)*12</f>
        <v>465067.128</v>
      </c>
      <c r="AA430" s="127" t="n">
        <f aca="false" ca="false" dt2D="false" dtr="false" t="normal">+(J430*12.98+K430*25.97)*12*30-'[5]Лист1'!$AQ$569</f>
        <v>1423863.5099999998</v>
      </c>
      <c r="AB430" s="124" t="n">
        <f aca="false" ca="false" dt2D="false" dtr="false" t="normal">SUM(AC430:AQ430)</f>
        <v>6860405.91</v>
      </c>
      <c r="AC430" s="124" t="n">
        <v>6860405.91</v>
      </c>
      <c r="AD430" s="124" t="n"/>
      <c r="AE430" s="124" t="n"/>
      <c r="AF430" s="124" t="n"/>
      <c r="AG430" s="124" t="n"/>
      <c r="AH430" s="124" t="n"/>
      <c r="AI430" s="124" t="n"/>
      <c r="AJ430" s="124" t="n"/>
      <c r="AK430" s="124" t="n"/>
      <c r="AL430" s="124" t="n"/>
      <c r="AM430" s="124" t="n"/>
      <c r="AN430" s="124" t="n"/>
      <c r="AO430" s="124" t="n"/>
      <c r="AP430" s="124" t="n"/>
      <c r="AQ430" s="124" t="n"/>
      <c r="AR430" s="128" t="n">
        <f aca="false" ca="false" dt2D="false" dtr="false" t="normal">COUNTIF(AC430:AN430, "&gt;0")</f>
        <v>1</v>
      </c>
      <c r="AS430" s="128" t="n">
        <f aca="false" ca="false" dt2D="false" dtr="false" t="normal">COUNTIF(AO430:AQ430, "&gt;0")</f>
        <v>0</v>
      </c>
      <c r="AT430" s="128" t="n">
        <f aca="false" ca="false" dt2D="false" dtr="false" t="normal">+AR430+AS430</f>
        <v>1</v>
      </c>
      <c r="AZ430" s="66" t="n"/>
    </row>
    <row customHeight="true" ht="12.75" outlineLevel="0" r="431">
      <c r="A431" s="115" t="n">
        <f aca="false" ca="false" dt2D="false" dtr="false" t="normal">+A430+1</f>
        <v>305</v>
      </c>
      <c r="B431" s="115" t="s">
        <v>226</v>
      </c>
      <c r="C431" s="116" t="s">
        <v>147</v>
      </c>
      <c r="D431" s="115" t="s">
        <v>454</v>
      </c>
      <c r="E431" s="117" t="n">
        <v>1971</v>
      </c>
      <c r="F431" s="118" t="s">
        <v>62</v>
      </c>
      <c r="G431" s="118" t="n">
        <v>5</v>
      </c>
      <c r="H431" s="118" t="n">
        <v>4</v>
      </c>
      <c r="I431" s="155" t="n">
        <v>4021.68</v>
      </c>
      <c r="J431" s="155" t="n">
        <v>3212.2</v>
      </c>
      <c r="K431" s="155" t="n">
        <v>201.5</v>
      </c>
      <c r="L431" s="117" t="n">
        <v>152</v>
      </c>
      <c r="M431" s="120" t="n">
        <f aca="false" ca="false" dt2D="false" dtr="false" t="normal">SUM(N431:S431)</f>
        <v>2284952.4</v>
      </c>
      <c r="N431" s="120" t="n"/>
      <c r="O431" s="120" t="n"/>
      <c r="P431" s="120" t="n"/>
      <c r="Q431" s="120" t="n">
        <v>563127.73</v>
      </c>
      <c r="R431" s="120" t="n">
        <v>1721824.67</v>
      </c>
      <c r="S431" s="120" t="n"/>
      <c r="T431" s="120" t="n">
        <f aca="false" ca="false" dt2D="false" dtr="false" t="normal">$M431/($J431+$K431)</f>
        <v>669.3477458476141</v>
      </c>
      <c r="U431" s="120" t="n">
        <f aca="false" ca="false" dt2D="false" dtr="false" t="normal">$M431/($J431+$K431)</f>
        <v>669.3477458476141</v>
      </c>
      <c r="V431" s="118" t="n">
        <v>2026</v>
      </c>
      <c r="W431" s="120" t="n"/>
      <c r="X431" s="121" t="n">
        <f aca="false" ca="false" dt2D="false" dtr="false" t="normal">AA431-R431</f>
        <v>5789100.030000001</v>
      </c>
      <c r="Y431" s="127" t="n">
        <v>0</v>
      </c>
      <c r="Z431" s="127" t="n">
        <f aca="false" ca="false" dt2D="false" dtr="false" t="normal">+(J431*12.98+K431*25.97)*12</f>
        <v>563127.7320000001</v>
      </c>
      <c r="AA431" s="127" t="n">
        <f aca="false" ca="false" dt2D="false" dtr="false" t="normal">+(J431*12.98+K431*25.97)*12*30-'[5]Лист1'!$AQ$570</f>
        <v>7510924.700000001</v>
      </c>
      <c r="AB431" s="124" t="n">
        <f aca="false" ca="true" dt2D="false" dtr="false" t="normal">SUBTOTAL(9, AC431:AQ431)</f>
        <v>2284952.4</v>
      </c>
      <c r="AC431" s="124" t="n">
        <v>0</v>
      </c>
      <c r="AD431" s="132" t="n">
        <v>2284952.4</v>
      </c>
      <c r="AE431" s="124" t="n"/>
      <c r="AF431" s="124" t="n"/>
      <c r="AG431" s="124" t="n"/>
      <c r="AH431" s="124" t="n"/>
      <c r="AI431" s="124" t="n"/>
      <c r="AJ431" s="124" t="n"/>
      <c r="AK431" s="124" t="n"/>
      <c r="AL431" s="124" t="n"/>
      <c r="AM431" s="124" t="n"/>
      <c r="AN431" s="124" t="n"/>
      <c r="AO431" s="124" t="n"/>
      <c r="AP431" s="124" t="n"/>
      <c r="AQ431" s="124" t="n"/>
      <c r="AR431" s="128" t="n">
        <f aca="false" ca="false" dt2D="false" dtr="false" t="normal">COUNTIF(AC431:AN431, "&gt;0")</f>
        <v>1</v>
      </c>
      <c r="AS431" s="128" t="n">
        <f aca="false" ca="false" dt2D="false" dtr="false" t="normal">COUNTIF(AO431:AQ431, "&gt;0")</f>
        <v>0</v>
      </c>
      <c r="AT431" s="128" t="n">
        <f aca="false" ca="false" dt2D="false" dtr="false" t="normal">+AR431+AS431</f>
        <v>1</v>
      </c>
      <c r="AZ431" s="66" t="n"/>
    </row>
    <row customHeight="true" ht="12.75" outlineLevel="0" r="432">
      <c r="A432" s="115" t="n">
        <f aca="false" ca="false" dt2D="false" dtr="false" t="normal">+A431+1</f>
        <v>306</v>
      </c>
      <c r="B432" s="115" t="n">
        <f aca="false" ca="false" dt2D="false" dtr="false" t="normal">B430+1</f>
        <v>199</v>
      </c>
      <c r="C432" s="116" t="s">
        <v>147</v>
      </c>
      <c r="D432" s="115" t="s">
        <v>903</v>
      </c>
      <c r="E432" s="117" t="s">
        <v>252</v>
      </c>
      <c r="F432" s="118" t="s">
        <v>62</v>
      </c>
      <c r="G432" s="118" t="n">
        <v>4</v>
      </c>
      <c r="H432" s="118" t="n">
        <v>6</v>
      </c>
      <c r="I432" s="119" t="n">
        <v>4964.7</v>
      </c>
      <c r="J432" s="119" t="n">
        <v>4964.7</v>
      </c>
      <c r="K432" s="119" t="n">
        <v>0</v>
      </c>
      <c r="L432" s="117" t="n">
        <v>207</v>
      </c>
      <c r="M432" s="120" t="n">
        <f aca="false" ca="false" dt2D="false" dtr="false" t="normal">SUM(N432:S432)</f>
        <v>2756694.42</v>
      </c>
      <c r="N432" s="120" t="n"/>
      <c r="O432" s="120" t="n"/>
      <c r="P432" s="120" t="n"/>
      <c r="Q432" s="120" t="n">
        <v>773301.67</v>
      </c>
      <c r="R432" s="120" t="n">
        <v>1983392.75</v>
      </c>
      <c r="S432" s="120" t="n"/>
      <c r="T432" s="120" t="n">
        <f aca="false" ca="false" dt2D="false" dtr="false" t="normal">$M432/($J432+$K432)</f>
        <v>555.2590126291619</v>
      </c>
      <c r="U432" s="120" t="n">
        <f aca="false" ca="false" dt2D="false" dtr="false" t="normal">$M432/($J432+$K432)</f>
        <v>555.2590126291619</v>
      </c>
      <c r="V432" s="118" t="n">
        <v>2026</v>
      </c>
      <c r="W432" s="120" t="n"/>
      <c r="X432" s="121" t="n">
        <f aca="false" ca="false" dt2D="false" dtr="false" t="normal">AA432-R432</f>
        <v>6083026.390000001</v>
      </c>
      <c r="Y432" s="127" t="n">
        <v>0</v>
      </c>
      <c r="Z432" s="127" t="n">
        <f aca="false" ca="false" dt2D="false" dtr="false" t="normal">+(J432*12.98+K432*25.97)*12</f>
        <v>773301.672</v>
      </c>
      <c r="AA432" s="127" t="n">
        <f aca="false" ca="false" dt2D="false" dtr="false" t="normal">+(J432*12.98+K432*25.97)*12*30-'[5]Лист1'!$AQ$571</f>
        <v>8066419.140000001</v>
      </c>
      <c r="AB432" s="124" t="n">
        <f aca="false" ca="false" dt2D="false" dtr="false" t="normal">SUM(AC432:AQ432)</f>
        <v>2756694.42</v>
      </c>
      <c r="AC432" s="124" t="n"/>
      <c r="AD432" s="124" t="n"/>
      <c r="AE432" s="124" t="n"/>
      <c r="AF432" s="124" t="n"/>
      <c r="AG432" s="132" t="n">
        <v>2756694.42</v>
      </c>
      <c r="AH432" s="124" t="n"/>
      <c r="AI432" s="124" t="n"/>
      <c r="AJ432" s="124" t="n"/>
      <c r="AK432" s="124" t="n"/>
      <c r="AL432" s="124" t="n"/>
      <c r="AM432" s="124" t="n"/>
      <c r="AN432" s="124" t="n"/>
      <c r="AO432" s="124" t="n"/>
      <c r="AP432" s="124" t="n"/>
      <c r="AQ432" s="124" t="n"/>
      <c r="AR432" s="128" t="n">
        <f aca="false" ca="false" dt2D="false" dtr="false" t="normal">COUNTIF(AC432:AN432, "&gt;0")</f>
        <v>1</v>
      </c>
      <c r="AS432" s="128" t="n">
        <f aca="false" ca="false" dt2D="false" dtr="false" t="normal">COUNTIF(AO432:AQ432, "&gt;0")</f>
        <v>0</v>
      </c>
      <c r="AT432" s="128" t="n">
        <f aca="false" ca="false" dt2D="false" dtr="false" t="normal">+AR432+AS432</f>
        <v>1</v>
      </c>
      <c r="AZ432" s="66" t="n"/>
    </row>
    <row customHeight="true" ht="11.25" outlineLevel="0" r="433">
      <c r="A433" s="115" t="n">
        <f aca="false" ca="false" dt2D="false" dtr="false" t="normal">+A432+1</f>
        <v>307</v>
      </c>
      <c r="B433" s="115" t="n">
        <f aca="false" ca="false" dt2D="false" dtr="false" t="normal">B432+1</f>
        <v>200</v>
      </c>
      <c r="C433" s="116" t="s">
        <v>147</v>
      </c>
      <c r="D433" s="115" t="s">
        <v>905</v>
      </c>
      <c r="E433" s="119" t="s">
        <v>243</v>
      </c>
      <c r="F433" s="118" t="s">
        <v>62</v>
      </c>
      <c r="G433" s="118" t="n">
        <v>5</v>
      </c>
      <c r="H433" s="118" t="n">
        <v>8</v>
      </c>
      <c r="I433" s="119" t="n">
        <v>6176.6</v>
      </c>
      <c r="J433" s="119" t="n">
        <v>5910.7</v>
      </c>
      <c r="K433" s="119" t="n">
        <v>265.900000000001</v>
      </c>
      <c r="L433" s="117" t="n">
        <v>290</v>
      </c>
      <c r="M433" s="120" t="n">
        <f aca="false" ca="false" dt2D="false" dtr="false" t="normal">SUM(N433:R433)</f>
        <v>3703919.42</v>
      </c>
      <c r="N433" s="120" t="n"/>
      <c r="O433" s="120" t="n"/>
      <c r="P433" s="120" t="n"/>
      <c r="Q433" s="120" t="n">
        <v>1003515.71</v>
      </c>
      <c r="R433" s="120" t="n">
        <v>2700403.71</v>
      </c>
      <c r="S433" s="120" t="n"/>
      <c r="T433" s="120" t="n">
        <f aca="false" ca="false" dt2D="false" dtr="false" t="normal">$M433/($J433+$K433)</f>
        <v>599.6696273030469</v>
      </c>
      <c r="U433" s="120" t="n">
        <f aca="false" ca="false" dt2D="false" dtr="false" t="normal">$M433/($J433+$K433)</f>
        <v>599.6696273030469</v>
      </c>
      <c r="V433" s="118" t="n">
        <v>2026</v>
      </c>
      <c r="W433" s="120" t="n"/>
      <c r="X433" s="121" t="n">
        <f aca="false" ca="false" dt2D="false" dtr="false" t="normal">AA433-R433</f>
        <v>6195249.42000001</v>
      </c>
      <c r="Y433" s="127" t="n">
        <v>0</v>
      </c>
      <c r="Z433" s="127" t="n">
        <f aca="false" ca="false" dt2D="false" dtr="false" t="normal">+(J433*12.98+K433*25.97)*12</f>
        <v>1003515.7080000003</v>
      </c>
      <c r="AA433" s="127" t="n">
        <f aca="false" ca="false" dt2D="false" dtr="false" t="normal">+(J433*12.98+K433*25.97)*12*30-'[5]Лист1'!$AQ$573</f>
        <v>8895653.13000001</v>
      </c>
      <c r="AB433" s="124" t="n">
        <f aca="false" ca="true" dt2D="false" dtr="false" t="normal">SUBTOTAL(9, AC433:AQ433)</f>
        <v>3703919.42</v>
      </c>
      <c r="AC433" s="124" t="n"/>
      <c r="AD433" s="124" t="n"/>
      <c r="AE433" s="124" t="n"/>
      <c r="AF433" s="124" t="n"/>
      <c r="AG433" s="124" t="n">
        <v>3489537.96</v>
      </c>
      <c r="AH433" s="124" t="n"/>
      <c r="AI433" s="124" t="n">
        <v>0</v>
      </c>
      <c r="AJ433" s="124" t="n"/>
      <c r="AK433" s="124" t="n"/>
      <c r="AL433" s="124" t="n"/>
      <c r="AM433" s="124" t="n"/>
      <c r="AN433" s="124" t="n"/>
      <c r="AO433" s="124" t="n">
        <v>111117.58</v>
      </c>
      <c r="AP433" s="124" t="n">
        <v>24000</v>
      </c>
      <c r="AQ433" s="124" t="n">
        <v>79263.88</v>
      </c>
      <c r="AR433" s="128" t="n">
        <f aca="false" ca="false" dt2D="false" dtr="false" t="normal">COUNTIF(AC433:AN433, "&gt;0")</f>
        <v>1</v>
      </c>
      <c r="AS433" s="128" t="n">
        <f aca="false" ca="false" dt2D="false" dtr="false" t="normal">COUNTIF(AO433:AQ433, "&gt;0")</f>
        <v>3</v>
      </c>
      <c r="AT433" s="128" t="n">
        <f aca="false" ca="false" dt2D="false" dtr="false" t="normal">+AR433+AS433</f>
        <v>4</v>
      </c>
      <c r="AW433" s="3" t="n"/>
      <c r="AY433" s="129" t="n"/>
    </row>
    <row customHeight="true" ht="12.75" outlineLevel="0" r="434">
      <c r="A434" s="115" t="n">
        <f aca="false" ca="false" dt2D="false" dtr="false" t="normal">+A433+1</f>
        <v>308</v>
      </c>
      <c r="B434" s="115" t="n">
        <f aca="false" ca="false" dt2D="false" dtr="false" t="normal">B433+1</f>
        <v>201</v>
      </c>
      <c r="C434" s="116" t="s">
        <v>110</v>
      </c>
      <c r="D434" s="115" t="s">
        <v>246</v>
      </c>
      <c r="E434" s="117" t="s">
        <v>87</v>
      </c>
      <c r="F434" s="117" t="s">
        <v>62</v>
      </c>
      <c r="G434" s="117" t="s">
        <v>118</v>
      </c>
      <c r="H434" s="117" t="s">
        <v>175</v>
      </c>
      <c r="I434" s="119" t="n">
        <v>5658.4</v>
      </c>
      <c r="J434" s="119" t="n">
        <v>4959.9</v>
      </c>
      <c r="K434" s="119" t="n">
        <v>0</v>
      </c>
      <c r="L434" s="117" t="n">
        <v>203</v>
      </c>
      <c r="M434" s="120" t="n">
        <f aca="false" ca="false" dt2D="false" dtr="false" t="normal">SUM(N434:S434)</f>
        <v>3052352.06</v>
      </c>
      <c r="N434" s="120" t="n"/>
      <c r="O434" s="120" t="n"/>
      <c r="P434" s="120" t="n"/>
      <c r="Q434" s="120" t="n">
        <v>678055.59</v>
      </c>
      <c r="R434" s="120" t="n">
        <v>2374296.47</v>
      </c>
      <c r="S434" s="120" t="n"/>
      <c r="T434" s="120" t="n">
        <v>1100.71499223775</v>
      </c>
      <c r="U434" s="120" t="n">
        <v>1100.71499223775</v>
      </c>
      <c r="V434" s="118" t="n">
        <v>2026</v>
      </c>
      <c r="W434" s="120" t="n"/>
      <c r="X434" s="121" t="n">
        <f aca="false" ca="false" dt2D="false" dtr="false" t="normal">AA434-R434</f>
        <v>15888786.94</v>
      </c>
      <c r="Y434" s="127" t="n"/>
      <c r="Z434" s="127" t="n">
        <f aca="false" ca="false" dt2D="false" dtr="false" t="normal">+(J434*12.98+K434*25.97)*12</f>
        <v>772554.024</v>
      </c>
      <c r="AA434" s="127" t="n">
        <f aca="false" ca="false" dt2D="false" dtr="false" t="normal">+(J434*12.98+K434*25.97)*12*30+'[2]Лист1'!$BC$7</f>
        <v>18263083.41</v>
      </c>
      <c r="AB434" s="124" t="n">
        <f aca="false" ca="false" dt2D="false" dtr="false" t="normal">SUM(AC434:AQ434)</f>
        <v>3052352.06</v>
      </c>
      <c r="AC434" s="124" t="n"/>
      <c r="AD434" s="132" t="n">
        <v>3052352.06</v>
      </c>
      <c r="AE434" s="124" t="n"/>
      <c r="AF434" s="124" t="n"/>
      <c r="AG434" s="124" t="n"/>
      <c r="AH434" s="124" t="n"/>
      <c r="AI434" s="124" t="n"/>
      <c r="AJ434" s="124" t="n"/>
      <c r="AK434" s="124" t="n"/>
      <c r="AL434" s="124" t="n"/>
      <c r="AM434" s="124" t="n"/>
      <c r="AN434" s="124" t="n"/>
      <c r="AO434" s="124" t="n"/>
      <c r="AP434" s="124" t="n"/>
      <c r="AQ434" s="124" t="n"/>
      <c r="AR434" s="128" t="n">
        <f aca="false" ca="false" dt2D="false" dtr="false" t="normal">COUNTIF(AC434:AN434, "&gt;0")</f>
        <v>1</v>
      </c>
      <c r="AS434" s="128" t="n">
        <f aca="false" ca="false" dt2D="false" dtr="false" t="normal">COUNTIF(AO434:AQ434, "&gt;0")</f>
        <v>0</v>
      </c>
      <c r="AT434" s="128" t="n">
        <f aca="false" ca="false" dt2D="false" dtr="false" t="normal">+AR434+AS434</f>
        <v>1</v>
      </c>
    </row>
    <row customHeight="true" ht="12.75" outlineLevel="0" r="435">
      <c r="A435" s="115" t="n">
        <f aca="false" ca="false" dt2D="false" dtr="false" t="normal">+A434+1</f>
        <v>309</v>
      </c>
      <c r="B435" s="115" t="n">
        <f aca="false" ca="false" dt2D="false" dtr="false" t="normal">B434+1</f>
        <v>202</v>
      </c>
      <c r="C435" s="116" t="s">
        <v>110</v>
      </c>
      <c r="D435" s="115" t="s">
        <v>248</v>
      </c>
      <c r="E435" s="117" t="s">
        <v>159</v>
      </c>
      <c r="F435" s="117" t="s">
        <v>62</v>
      </c>
      <c r="G435" s="117" t="s">
        <v>118</v>
      </c>
      <c r="H435" s="117" t="s">
        <v>118</v>
      </c>
      <c r="I435" s="119" t="n">
        <v>4040.3</v>
      </c>
      <c r="J435" s="119" t="n">
        <v>3442.7</v>
      </c>
      <c r="K435" s="119" t="n">
        <v>0</v>
      </c>
      <c r="L435" s="117" t="n">
        <v>150</v>
      </c>
      <c r="M435" s="120" t="n">
        <f aca="false" ca="false" dt2D="false" dtr="false" t="normal">SUM(N435:S435)</f>
        <v>2308731.31</v>
      </c>
      <c r="N435" s="120" t="n"/>
      <c r="O435" s="120" t="n"/>
      <c r="P435" s="120" t="n"/>
      <c r="Q435" s="120" t="n">
        <v>512866.19</v>
      </c>
      <c r="R435" s="120" t="n">
        <v>1795865.12</v>
      </c>
      <c r="S435" s="120" t="n"/>
      <c r="T435" s="120" t="n">
        <v>1115.80506869608</v>
      </c>
      <c r="U435" s="120" t="n">
        <v>1115.80506869608</v>
      </c>
      <c r="V435" s="118" t="n">
        <v>2026</v>
      </c>
      <c r="W435" s="120" t="n"/>
      <c r="X435" s="121" t="n">
        <f aca="false" ca="false" dt2D="false" dtr="false" t="normal">AA435-R435</f>
        <v>17729668.53</v>
      </c>
      <c r="Y435" s="127" t="n"/>
      <c r="Z435" s="127" t="n">
        <f aca="false" ca="false" dt2D="false" dtr="false" t="normal">+(J435*12.98+K435*25.97)*12</f>
        <v>536234.952</v>
      </c>
      <c r="AA435" s="127" t="n">
        <f aca="false" ca="false" dt2D="false" dtr="false" t="normal">+(J435*12.98+K435*25.97)*12*30-'[2]Лист1'!$BC$8</f>
        <v>19525533.650000002</v>
      </c>
      <c r="AB435" s="124" t="n">
        <f aca="false" ca="false" dt2D="false" dtr="false" t="normal">SUM(AC435:AQ435)</f>
        <v>2308731.31</v>
      </c>
      <c r="AC435" s="124" t="n"/>
      <c r="AD435" s="124" t="n">
        <v>2308731.31</v>
      </c>
      <c r="AE435" s="124" t="n"/>
      <c r="AF435" s="124" t="n"/>
      <c r="AG435" s="124" t="n"/>
      <c r="AH435" s="124" t="n"/>
      <c r="AI435" s="124" t="n"/>
      <c r="AJ435" s="124" t="n"/>
      <c r="AK435" s="124" t="n"/>
      <c r="AL435" s="124" t="n"/>
      <c r="AM435" s="124" t="n"/>
      <c r="AN435" s="124" t="n"/>
      <c r="AO435" s="124" t="n"/>
      <c r="AP435" s="124" t="n"/>
      <c r="AQ435" s="124" t="n"/>
      <c r="AR435" s="128" t="n">
        <f aca="false" ca="false" dt2D="false" dtr="false" t="normal">COUNTIF(AC435:AN435, "&gt;0")</f>
        <v>1</v>
      </c>
      <c r="AS435" s="128" t="n">
        <f aca="false" ca="false" dt2D="false" dtr="false" t="normal">COUNTIF(AO435:AQ435, "&gt;0")</f>
        <v>0</v>
      </c>
      <c r="AT435" s="128" t="n">
        <f aca="false" ca="false" dt2D="false" dtr="false" t="normal">+AR435+AS435</f>
        <v>1</v>
      </c>
    </row>
    <row customHeight="true" ht="12.75" outlineLevel="0" r="436">
      <c r="A436" s="115" t="n">
        <f aca="false" ca="false" dt2D="false" dtr="false" t="normal">+A435+1</f>
        <v>310</v>
      </c>
      <c r="B436" s="115" t="s">
        <v>226</v>
      </c>
      <c r="C436" s="116" t="s">
        <v>147</v>
      </c>
      <c r="D436" s="115" t="s">
        <v>461</v>
      </c>
      <c r="E436" s="117" t="s">
        <v>170</v>
      </c>
      <c r="F436" s="118" t="s">
        <v>62</v>
      </c>
      <c r="G436" s="118" t="n">
        <v>5</v>
      </c>
      <c r="H436" s="118" t="n">
        <v>6</v>
      </c>
      <c r="I436" s="119" t="n">
        <v>5011.7</v>
      </c>
      <c r="J436" s="119" t="n">
        <v>4019.3</v>
      </c>
      <c r="K436" s="119" t="n">
        <v>992.4</v>
      </c>
      <c r="L436" s="117" t="n">
        <v>185</v>
      </c>
      <c r="M436" s="120" t="n">
        <f aca="false" ca="false" dt2D="false" dtr="false" t="normal">SUM(N436:S436)</f>
        <v>1612395.6</v>
      </c>
      <c r="N436" s="120" t="n"/>
      <c r="O436" s="120" t="n"/>
      <c r="P436" s="120" t="n"/>
      <c r="Q436" s="120" t="n">
        <v>1216092.34</v>
      </c>
      <c r="R436" s="120" t="n">
        <v>396303.26</v>
      </c>
      <c r="S436" s="120" t="n"/>
      <c r="T436" s="120" t="n">
        <f aca="false" ca="false" dt2D="false" dtr="false" t="normal">$M436/($J436+$K436)</f>
        <v>321.7262805036216</v>
      </c>
      <c r="U436" s="120" t="n">
        <f aca="false" ca="false" dt2D="false" dtr="false" t="normal">$M436/($J436+$K436)</f>
        <v>321.7262805036216</v>
      </c>
      <c r="V436" s="118" t="n">
        <v>2026</v>
      </c>
      <c r="W436" s="120" t="n"/>
      <c r="X436" s="121" t="n">
        <f aca="false" ca="false" dt2D="false" dtr="false" t="normal">AA436-R436</f>
        <v>27663227.859999996</v>
      </c>
      <c r="Y436" s="127" t="n">
        <v>5060842.5</v>
      </c>
      <c r="Z436" s="127" t="n">
        <f aca="false" ca="false" dt2D="false" dtr="false" t="normal">+(J436*12.98+K436*25.97)*12</f>
        <v>935317.7039999999</v>
      </c>
      <c r="AA436" s="127" t="n">
        <f aca="false" ca="false" dt2D="false" dtr="false" t="normal">+(J436*12.98+K436*25.97)*12*30</f>
        <v>28059531.119999997</v>
      </c>
      <c r="AB436" s="124" t="n">
        <f aca="false" ca="true" dt2D="false" dtr="false" t="normal">SUBTOTAL(9, AC436:AQ436)</f>
        <v>1612395.6</v>
      </c>
      <c r="AC436" s="124" t="n"/>
      <c r="AD436" s="124" t="n"/>
      <c r="AE436" s="124" t="n"/>
      <c r="AF436" s="124" t="n"/>
      <c r="AG436" s="132" t="n">
        <v>1612395.6</v>
      </c>
      <c r="AH436" s="124" t="n"/>
      <c r="AI436" s="124" t="n"/>
      <c r="AJ436" s="124" t="n"/>
      <c r="AK436" s="124" t="n"/>
      <c r="AL436" s="124" t="n"/>
      <c r="AM436" s="124" t="n"/>
      <c r="AN436" s="124" t="n"/>
      <c r="AO436" s="124" t="n"/>
      <c r="AP436" s="124" t="n"/>
      <c r="AQ436" s="124" t="n"/>
      <c r="AR436" s="128" t="n">
        <f aca="false" ca="false" dt2D="false" dtr="false" t="normal">COUNTIF(AC436:AN436, "&gt;0")</f>
        <v>1</v>
      </c>
      <c r="AS436" s="128" t="n">
        <f aca="false" ca="false" dt2D="false" dtr="false" t="normal">COUNTIF(AO436:AQ436, "&gt;0")</f>
        <v>0</v>
      </c>
      <c r="AT436" s="128" t="n">
        <f aca="false" ca="false" dt2D="false" dtr="false" t="normal">+AR436+AS436</f>
        <v>1</v>
      </c>
      <c r="AZ436" s="66" t="n"/>
    </row>
    <row customHeight="true" ht="12.75" outlineLevel="0" r="437">
      <c r="A437" s="115" t="n">
        <f aca="false" ca="false" dt2D="false" dtr="false" t="normal">+A436+1</f>
        <v>311</v>
      </c>
      <c r="B437" s="115" t="n">
        <f aca="false" ca="false" dt2D="false" dtr="false" t="normal">B435+1</f>
        <v>203</v>
      </c>
      <c r="C437" s="116" t="s">
        <v>147</v>
      </c>
      <c r="D437" s="115" t="s">
        <v>907</v>
      </c>
      <c r="E437" s="119" t="s">
        <v>315</v>
      </c>
      <c r="F437" s="118" t="s">
        <v>62</v>
      </c>
      <c r="G437" s="118" t="n">
        <v>4</v>
      </c>
      <c r="H437" s="118" t="n">
        <v>2</v>
      </c>
      <c r="I437" s="119" t="n">
        <v>1443.6</v>
      </c>
      <c r="J437" s="119" t="n">
        <v>1268.4</v>
      </c>
      <c r="K437" s="119" t="n">
        <v>175.2</v>
      </c>
      <c r="L437" s="117" t="n">
        <v>53</v>
      </c>
      <c r="M437" s="120" t="n">
        <f aca="false" ca="false" dt2D="false" dtr="false" t="normal">SUM(N437:R437)</f>
        <v>3915014.33</v>
      </c>
      <c r="N437" s="120" t="n"/>
      <c r="O437" s="120" t="n"/>
      <c r="P437" s="120" t="n"/>
      <c r="Q437" s="120" t="n">
        <v>252165.31</v>
      </c>
      <c r="R437" s="120" t="n">
        <v>3662849.02</v>
      </c>
      <c r="S437" s="120" t="n"/>
      <c r="T437" s="120" t="n">
        <f aca="false" ca="false" dt2D="false" dtr="false" t="normal">$M437/($J437+$K437)</f>
        <v>2711.980001385425</v>
      </c>
      <c r="U437" s="120" t="n">
        <f aca="false" ca="false" dt2D="false" dtr="false" t="normal">$M437/($J437+$K437)</f>
        <v>2711.980001385425</v>
      </c>
      <c r="V437" s="118" t="n">
        <v>2026</v>
      </c>
      <c r="W437" s="120" t="n"/>
      <c r="X437" s="121" t="n">
        <f aca="false" ca="false" dt2D="false" dtr="false" t="normal">AA437-R437</f>
        <v>1794728.8700000006</v>
      </c>
      <c r="Y437" s="127" t="n">
        <v>0</v>
      </c>
      <c r="Z437" s="127" t="n">
        <f aca="false" ca="false" dt2D="false" dtr="false" t="normal">+(J437*12.98+K437*25.97)*12</f>
        <v>252165.31200000003</v>
      </c>
      <c r="AA437" s="127" t="n">
        <f aca="false" ca="false" dt2D="false" dtr="false" t="normal">+(J437*12.98+K437*25.97)*12*30-'[5]Лист1'!$AQ$583</f>
        <v>5457577.890000001</v>
      </c>
      <c r="AB437" s="124" t="n">
        <f aca="false" ca="true" dt2D="false" dtr="false" t="normal">SUBTOTAL(9, AC437:AQ437)</f>
        <v>3915014.33</v>
      </c>
      <c r="AC437" s="124" t="n"/>
      <c r="AD437" s="124" t="n">
        <v>1793374.51</v>
      </c>
      <c r="AE437" s="124" t="n">
        <v>1896408.08</v>
      </c>
      <c r="AF437" s="124" t="n"/>
      <c r="AG437" s="124" t="n"/>
      <c r="AH437" s="124" t="n"/>
      <c r="AI437" s="124" t="n">
        <v>0</v>
      </c>
      <c r="AJ437" s="124" t="n"/>
      <c r="AK437" s="124" t="n"/>
      <c r="AL437" s="124" t="n"/>
      <c r="AM437" s="124" t="n"/>
      <c r="AN437" s="124" t="n"/>
      <c r="AO437" s="124" t="n">
        <v>117450.43</v>
      </c>
      <c r="AP437" s="124" t="n">
        <v>24000</v>
      </c>
      <c r="AQ437" s="124" t="n">
        <v>83781.31</v>
      </c>
      <c r="AR437" s="128" t="n">
        <f aca="false" ca="false" dt2D="false" dtr="false" t="normal">COUNTIF(AC437:AN437, "&gt;0")</f>
        <v>2</v>
      </c>
      <c r="AS437" s="128" t="n">
        <f aca="false" ca="false" dt2D="false" dtr="false" t="normal">COUNTIF(AO437:AQ437, "&gt;0")</f>
        <v>3</v>
      </c>
      <c r="AT437" s="128" t="n">
        <f aca="false" ca="false" dt2D="false" dtr="false" t="normal">+AR437+AS437</f>
        <v>5</v>
      </c>
      <c r="AW437" s="3" t="n"/>
      <c r="AY437" s="129" t="n"/>
    </row>
    <row customHeight="true" ht="12.75" outlineLevel="0" r="438">
      <c r="A438" s="115" t="n">
        <f aca="false" ca="false" dt2D="false" dtr="false" t="normal">+A437+1</f>
        <v>312</v>
      </c>
      <c r="B438" s="115" t="n">
        <f aca="false" ca="false" dt2D="false" dtr="false" t="normal">B437+1</f>
        <v>204</v>
      </c>
      <c r="C438" s="116" t="s">
        <v>147</v>
      </c>
      <c r="D438" s="115" t="s">
        <v>124</v>
      </c>
      <c r="E438" s="117" t="s">
        <v>149</v>
      </c>
      <c r="F438" s="118" t="s">
        <v>62</v>
      </c>
      <c r="G438" s="118" t="n">
        <v>5</v>
      </c>
      <c r="H438" s="118" t="n">
        <v>2</v>
      </c>
      <c r="I438" s="119" t="n">
        <v>1596.4</v>
      </c>
      <c r="J438" s="119" t="n">
        <v>1596.4</v>
      </c>
      <c r="K438" s="119" t="n">
        <v>0</v>
      </c>
      <c r="L438" s="117" t="n">
        <v>61</v>
      </c>
      <c r="M438" s="120" t="n">
        <f aca="false" ca="false" dt2D="false" dtr="false" t="normal">SUM(N438:S438)</f>
        <v>832307.77</v>
      </c>
      <c r="N438" s="120" t="n"/>
      <c r="O438" s="120" t="n"/>
      <c r="P438" s="120" t="n"/>
      <c r="Q438" s="120" t="n">
        <v>518980.35</v>
      </c>
      <c r="R438" s="120" t="n">
        <v>313327.42</v>
      </c>
      <c r="S438" s="120" t="n"/>
      <c r="T438" s="120" t="n">
        <f aca="false" ca="false" dt2D="false" dtr="false" t="normal">$M438/($J438+$K438)</f>
        <v>521.365428464044</v>
      </c>
      <c r="U438" s="120" t="n">
        <f aca="false" ca="false" dt2D="false" dtr="false" t="normal">$M438/($J438+$K438)</f>
        <v>521.365428464044</v>
      </c>
      <c r="V438" s="118" t="n">
        <v>2026</v>
      </c>
      <c r="W438" s="120" t="n"/>
      <c r="X438" s="121" t="n">
        <f aca="false" ca="false" dt2D="false" dtr="false" t="normal">AA438-R438</f>
        <v>7146330.500000001</v>
      </c>
      <c r="Y438" s="127" t="n">
        <v>270325.09</v>
      </c>
      <c r="Z438" s="127" t="n">
        <f aca="false" ca="false" dt2D="false" dtr="false" t="normal">+(J438*12.98+K438*25.97)*12</f>
        <v>248655.26400000002</v>
      </c>
      <c r="AA438" s="127" t="n">
        <f aca="false" ca="false" dt2D="false" dtr="false" t="normal">+(J438*12.98+K438*25.97)*12*30</f>
        <v>7459657.920000001</v>
      </c>
      <c r="AB438" s="124" t="n">
        <f aca="false" ca="false" dt2D="false" dtr="false" t="normal">SUM(AC438:AQ438)</f>
        <v>832307.77</v>
      </c>
      <c r="AC438" s="124" t="n"/>
      <c r="AD438" s="124" t="n"/>
      <c r="AE438" s="124" t="n"/>
      <c r="AF438" s="124" t="n"/>
      <c r="AG438" s="124" t="n">
        <v>763979.98</v>
      </c>
      <c r="AH438" s="124" t="n"/>
      <c r="AI438" s="124" t="n"/>
      <c r="AJ438" s="124" t="n"/>
      <c r="AK438" s="124" t="n"/>
      <c r="AL438" s="124" t="n"/>
      <c r="AM438" s="124" t="n"/>
      <c r="AN438" s="124" t="n"/>
      <c r="AO438" s="124" t="n">
        <v>44327.79</v>
      </c>
      <c r="AP438" s="124" t="n">
        <v>24000</v>
      </c>
      <c r="AQ438" s="124" t="n"/>
      <c r="AR438" s="128" t="n">
        <f aca="false" ca="false" dt2D="false" dtr="false" t="normal">COUNTIF(AC438:AN438, "&gt;0")</f>
        <v>1</v>
      </c>
      <c r="AS438" s="128" t="n">
        <f aca="false" ca="false" dt2D="false" dtr="false" t="normal">COUNTIF(AO438:AQ438, "&gt;0")</f>
        <v>2</v>
      </c>
      <c r="AT438" s="128" t="n">
        <f aca="false" ca="false" dt2D="false" dtr="false" t="normal">+AR438+AS438</f>
        <v>3</v>
      </c>
      <c r="AZ438" s="66" t="n"/>
    </row>
    <row customHeight="true" ht="12.75" outlineLevel="0" r="439">
      <c r="A439" s="115" t="n">
        <f aca="false" ca="false" dt2D="false" dtr="false" t="normal">+A438+1</f>
        <v>313</v>
      </c>
      <c r="B439" s="115" t="n">
        <f aca="false" ca="false" dt2D="false" dtr="false" t="normal">B438+1</f>
        <v>205</v>
      </c>
      <c r="C439" s="116" t="s">
        <v>147</v>
      </c>
      <c r="D439" s="115" t="s">
        <v>771</v>
      </c>
      <c r="E439" s="119" t="s">
        <v>315</v>
      </c>
      <c r="F439" s="118" t="s">
        <v>62</v>
      </c>
      <c r="G439" s="118" t="n">
        <v>2</v>
      </c>
      <c r="H439" s="118" t="n">
        <v>2</v>
      </c>
      <c r="I439" s="119" t="n">
        <v>730.1</v>
      </c>
      <c r="J439" s="119" t="n">
        <v>730.1</v>
      </c>
      <c r="K439" s="119" t="n">
        <v>0</v>
      </c>
      <c r="L439" s="117" t="n">
        <v>33</v>
      </c>
      <c r="M439" s="120" t="n">
        <f aca="false" ca="false" dt2D="false" dtr="false" t="normal">SUM(N439:R439)</f>
        <v>2988787.26</v>
      </c>
      <c r="N439" s="120" t="n"/>
      <c r="O439" s="120" t="n"/>
      <c r="P439" s="120" t="n"/>
      <c r="Q439" s="120" t="n">
        <v>113720.38</v>
      </c>
      <c r="R439" s="120" t="n">
        <v>2875066.88</v>
      </c>
      <c r="S439" s="120" t="n"/>
      <c r="T439" s="120" t="n">
        <f aca="false" ca="false" dt2D="false" dtr="false" t="normal">$M439/($J439+$K439)</f>
        <v>4093.6683468018077</v>
      </c>
      <c r="U439" s="120" t="n">
        <f aca="false" ca="false" dt2D="false" dtr="false" t="normal">$M439/($J439+$K439)</f>
        <v>4093.6683468018077</v>
      </c>
      <c r="V439" s="118" t="n">
        <v>2026</v>
      </c>
      <c r="W439" s="120" t="n"/>
      <c r="X439" s="121" t="n">
        <f aca="false" ca="false" dt2D="false" dtr="false" t="normal">AA439-R439</f>
        <v>211510.2000000002</v>
      </c>
      <c r="Y439" s="127" t="n">
        <v>0</v>
      </c>
      <c r="Z439" s="127" t="n">
        <f aca="false" ca="false" dt2D="false" dtr="false" t="normal">+(J439*12.98+K439*25.97)*12</f>
        <v>113720.376</v>
      </c>
      <c r="AA439" s="127" t="n">
        <f aca="false" ca="false" dt2D="false" dtr="false" t="normal">+(J439*12.98+K439*25.97)*12*30-'[5]Лист1'!$AQ$587</f>
        <v>3086577.08</v>
      </c>
      <c r="AB439" s="124" t="n">
        <f aca="false" ca="true" dt2D="false" dtr="false" t="normal">SUBTOTAL(9, AC439:AQ439)</f>
        <v>2988787.26</v>
      </c>
      <c r="AC439" s="124" t="n">
        <v>2811163.59</v>
      </c>
      <c r="AD439" s="124" t="n"/>
      <c r="AE439" s="124" t="n"/>
      <c r="AF439" s="124" t="n"/>
      <c r="AG439" s="124" t="n"/>
      <c r="AH439" s="124" t="n"/>
      <c r="AI439" s="124" t="n">
        <v>0</v>
      </c>
      <c r="AJ439" s="124" t="n"/>
      <c r="AK439" s="124" t="n"/>
      <c r="AL439" s="124" t="n"/>
      <c r="AM439" s="124" t="n"/>
      <c r="AN439" s="124" t="n"/>
      <c r="AO439" s="124" t="n">
        <v>89663.62</v>
      </c>
      <c r="AP439" s="124" t="n">
        <v>24000</v>
      </c>
      <c r="AQ439" s="124" t="n">
        <v>63960.05</v>
      </c>
      <c r="AR439" s="128" t="n">
        <f aca="false" ca="false" dt2D="false" dtr="false" t="normal">COUNTIF(AC439:AN439, "&gt;0")</f>
        <v>1</v>
      </c>
      <c r="AS439" s="128" t="n">
        <f aca="false" ca="false" dt2D="false" dtr="false" t="normal">COUNTIF(AO439:AQ439, "&gt;0")</f>
        <v>3</v>
      </c>
      <c r="AT439" s="128" t="n">
        <f aca="false" ca="false" dt2D="false" dtr="false" t="normal">+AR439+AS439</f>
        <v>4</v>
      </c>
      <c r="AW439" s="3" t="n"/>
      <c r="AY439" s="129" t="n"/>
    </row>
    <row customHeight="true" ht="12.75" outlineLevel="0" r="440">
      <c r="A440" s="115" t="n">
        <f aca="false" ca="false" dt2D="false" dtr="false" t="normal">+A439+1</f>
        <v>314</v>
      </c>
      <c r="B440" s="115" t="n">
        <f aca="false" ca="false" dt2D="false" dtr="false" t="normal">B439+1</f>
        <v>206</v>
      </c>
      <c r="C440" s="116" t="s">
        <v>147</v>
      </c>
      <c r="D440" s="115" t="s">
        <v>908</v>
      </c>
      <c r="E440" s="119" t="s">
        <v>128</v>
      </c>
      <c r="F440" s="118" t="s">
        <v>62</v>
      </c>
      <c r="G440" s="118" t="n">
        <v>5</v>
      </c>
      <c r="H440" s="118" t="n">
        <v>2</v>
      </c>
      <c r="I440" s="119" t="n">
        <v>1894.8</v>
      </c>
      <c r="J440" s="119" t="n">
        <v>1894.8</v>
      </c>
      <c r="K440" s="119" t="n">
        <v>0</v>
      </c>
      <c r="L440" s="117" t="n">
        <v>98</v>
      </c>
      <c r="M440" s="120" t="n">
        <f aca="false" ca="false" dt2D="false" dtr="false" t="normal">SUM(N440:R440)</f>
        <v>1136254.01</v>
      </c>
      <c r="N440" s="120" t="n"/>
      <c r="O440" s="120" t="n"/>
      <c r="P440" s="120" t="n"/>
      <c r="Q440" s="120" t="n">
        <v>1136254.01</v>
      </c>
      <c r="R440" s="120" t="n"/>
      <c r="S440" s="120" t="n"/>
      <c r="T440" s="120" t="n">
        <f aca="false" ca="false" dt2D="false" dtr="false" t="normal">$M440/($J440+$K440)</f>
        <v>599.6696274013088</v>
      </c>
      <c r="U440" s="120" t="n">
        <f aca="false" ca="false" dt2D="false" dtr="false" t="normal">$M440/($J440+$K440)</f>
        <v>599.6696274013088</v>
      </c>
      <c r="V440" s="118" t="n">
        <v>2026</v>
      </c>
      <c r="W440" s="120" t="n"/>
      <c r="X440" s="121" t="n">
        <f aca="false" ca="false" dt2D="false" dtr="false" t="normal">AA440-R440</f>
        <v>8854021.44</v>
      </c>
      <c r="Y440" s="127" t="n">
        <v>1428296.71</v>
      </c>
      <c r="Z440" s="127" t="n">
        <f aca="false" ca="false" dt2D="false" dtr="false" t="normal">+(J440*12.98+K440*25.97)*12</f>
        <v>295134.048</v>
      </c>
      <c r="AA440" s="127" t="n">
        <f aca="false" ca="false" dt2D="false" dtr="false" t="normal">+(J440*12.98+K440*25.97)*12*30</f>
        <v>8854021.44</v>
      </c>
      <c r="AB440" s="124" t="n">
        <f aca="false" ca="true" dt2D="false" dtr="false" t="normal">SUBTOTAL(9, AC440:AQ440)</f>
        <v>1136254.0100000002</v>
      </c>
      <c r="AC440" s="124" t="n"/>
      <c r="AD440" s="124" t="n"/>
      <c r="AE440" s="124" t="n"/>
      <c r="AF440" s="124" t="n"/>
      <c r="AG440" s="124" t="n">
        <v>1053850.55</v>
      </c>
      <c r="AH440" s="124" t="n"/>
      <c r="AI440" s="124" t="n">
        <v>0</v>
      </c>
      <c r="AJ440" s="124" t="n"/>
      <c r="AK440" s="124" t="n"/>
      <c r="AL440" s="124" t="n"/>
      <c r="AM440" s="124" t="n"/>
      <c r="AN440" s="124" t="n"/>
      <c r="AO440" s="124" t="n">
        <v>34087.62</v>
      </c>
      <c r="AP440" s="124" t="n">
        <v>24000</v>
      </c>
      <c r="AQ440" s="124" t="n">
        <v>24315.84</v>
      </c>
      <c r="AR440" s="128" t="n">
        <f aca="false" ca="false" dt2D="false" dtr="false" t="normal">COUNTIF(AC440:AN440, "&gt;0")</f>
        <v>1</v>
      </c>
      <c r="AS440" s="128" t="n">
        <f aca="false" ca="false" dt2D="false" dtr="false" t="normal">COUNTIF(AO440:AQ440, "&gt;0")</f>
        <v>3</v>
      </c>
      <c r="AT440" s="128" t="n">
        <f aca="false" ca="false" dt2D="false" dtr="false" t="normal">+AR440+AS440</f>
        <v>4</v>
      </c>
      <c r="AW440" s="3" t="n"/>
      <c r="AY440" s="129" t="n"/>
    </row>
    <row customHeight="true" ht="11.25" outlineLevel="0" r="441">
      <c r="A441" s="115" t="n">
        <f aca="false" ca="false" dt2D="false" dtr="false" t="normal">+A440+1</f>
        <v>315</v>
      </c>
      <c r="B441" s="115" t="n">
        <f aca="false" ca="false" dt2D="false" dtr="false" t="normal">B440+1</f>
        <v>207</v>
      </c>
      <c r="C441" s="116" t="s">
        <v>147</v>
      </c>
      <c r="D441" s="115" t="s">
        <v>910</v>
      </c>
      <c r="E441" s="119" t="s">
        <v>159</v>
      </c>
      <c r="F441" s="118" t="s">
        <v>62</v>
      </c>
      <c r="G441" s="118" t="n">
        <v>4</v>
      </c>
      <c r="H441" s="118" t="n">
        <v>4</v>
      </c>
      <c r="I441" s="119" t="n">
        <v>2727.7</v>
      </c>
      <c r="J441" s="119" t="n">
        <v>2677.6</v>
      </c>
      <c r="K441" s="119" t="n">
        <v>50.0999999999999</v>
      </c>
      <c r="L441" s="117" t="n">
        <v>74</v>
      </c>
      <c r="M441" s="120" t="n">
        <f aca="false" ca="false" dt2D="false" dtr="false" t="normal">SUM(N441:R441)</f>
        <v>1635718.8399999999</v>
      </c>
      <c r="N441" s="120" t="n"/>
      <c r="O441" s="120" t="n"/>
      <c r="P441" s="120" t="n"/>
      <c r="Q441" s="120" t="n">
        <v>432676.14</v>
      </c>
      <c r="R441" s="120" t="n">
        <v>1203042.7</v>
      </c>
      <c r="S441" s="120" t="n"/>
      <c r="T441" s="120" t="n">
        <f aca="false" ca="false" dt2D="false" dtr="false" t="normal">$M441/($J441+$K441)</f>
        <v>599.6696264251934</v>
      </c>
      <c r="U441" s="120" t="n">
        <f aca="false" ca="false" dt2D="false" dtr="false" t="normal">$M441/($J441+$K441)</f>
        <v>599.6696264251934</v>
      </c>
      <c r="V441" s="118" t="n">
        <v>2026</v>
      </c>
      <c r="W441" s="120" t="n"/>
      <c r="X441" s="121" t="n">
        <f aca="false" ca="false" dt2D="false" dtr="false" t="normal">AA441-R441</f>
        <v>9143884.299999997</v>
      </c>
      <c r="Y441" s="127" t="n">
        <v>0</v>
      </c>
      <c r="Z441" s="127" t="n">
        <f aca="false" ca="false" dt2D="false" dtr="false" t="normal">+(J441*12.98+K441*25.97)*12</f>
        <v>432676.1399999999</v>
      </c>
      <c r="AA441" s="127" t="n">
        <f aca="false" ca="false" dt2D="false" dtr="false" t="normal">+(J441*12.98+K441*25.97)*12*30-'[5]Лист1'!$AQ$589</f>
        <v>10346926.999999996</v>
      </c>
      <c r="AB441" s="124" t="n">
        <f aca="false" ca="true" dt2D="false" dtr="false" t="normal">SUBTOTAL(9, AC441:AQ441)</f>
        <v>1635718.8399999999</v>
      </c>
      <c r="AC441" s="124" t="n"/>
      <c r="AD441" s="124" t="n"/>
      <c r="AE441" s="124" t="n"/>
      <c r="AF441" s="124" t="n"/>
      <c r="AG441" s="124" t="n">
        <v>1527642.89</v>
      </c>
      <c r="AH441" s="124" t="n"/>
      <c r="AI441" s="124" t="n">
        <v>0</v>
      </c>
      <c r="AJ441" s="124" t="n"/>
      <c r="AK441" s="124" t="n"/>
      <c r="AL441" s="124" t="n"/>
      <c r="AM441" s="124" t="n"/>
      <c r="AN441" s="124" t="n"/>
      <c r="AO441" s="124" t="n">
        <v>49071.57</v>
      </c>
      <c r="AP441" s="124" t="n">
        <v>24000</v>
      </c>
      <c r="AQ441" s="124" t="n">
        <v>35004.38</v>
      </c>
      <c r="AR441" s="128" t="n">
        <f aca="false" ca="false" dt2D="false" dtr="false" t="normal">COUNTIF(AC441:AN441, "&gt;0")</f>
        <v>1</v>
      </c>
      <c r="AS441" s="128" t="n">
        <f aca="false" ca="false" dt2D="false" dtr="false" t="normal">COUNTIF(AO441:AQ441, "&gt;0")</f>
        <v>3</v>
      </c>
      <c r="AT441" s="128" t="n">
        <f aca="false" ca="false" dt2D="false" dtr="false" t="normal">+AR441+AS441</f>
        <v>4</v>
      </c>
      <c r="AW441" s="3" t="n"/>
      <c r="AY441" s="129" t="n"/>
    </row>
    <row customHeight="true" ht="12.75" outlineLevel="0" r="442">
      <c r="A442" s="115" t="n">
        <f aca="false" ca="false" dt2D="false" dtr="false" t="normal">+A441+1</f>
        <v>316</v>
      </c>
      <c r="B442" s="115" t="s">
        <v>226</v>
      </c>
      <c r="C442" s="116" t="s">
        <v>147</v>
      </c>
      <c r="D442" s="115" t="s">
        <v>464</v>
      </c>
      <c r="E442" s="117" t="s">
        <v>170</v>
      </c>
      <c r="F442" s="118" t="s">
        <v>62</v>
      </c>
      <c r="G442" s="118" t="n">
        <v>4</v>
      </c>
      <c r="H442" s="118" t="n">
        <v>4</v>
      </c>
      <c r="I442" s="119" t="n">
        <v>3415.9</v>
      </c>
      <c r="J442" s="119" t="n">
        <v>3415.9</v>
      </c>
      <c r="K442" s="119" t="n">
        <v>0</v>
      </c>
      <c r="L442" s="117" t="n">
        <v>110</v>
      </c>
      <c r="M442" s="120" t="n">
        <f aca="false" ca="false" dt2D="false" dtr="false" t="normal">SUM(N442:S442)</f>
        <v>12515166.42</v>
      </c>
      <c r="N442" s="120" t="n"/>
      <c r="O442" s="120" t="n"/>
      <c r="P442" s="120" t="n"/>
      <c r="Q442" s="120" t="n">
        <v>2177955.64</v>
      </c>
      <c r="R442" s="120" t="n">
        <v>10337210.78</v>
      </c>
      <c r="S442" s="120" t="n"/>
      <c r="T442" s="120" t="n">
        <f aca="false" ca="false" dt2D="false" dtr="false" t="normal">$M442/($J442+$K442)</f>
        <v>3663.797658011066</v>
      </c>
      <c r="U442" s="120" t="n">
        <f aca="false" ca="false" dt2D="false" dtr="false" t="normal">$M442/($J442+$K442)</f>
        <v>3663.797658011066</v>
      </c>
      <c r="V442" s="118" t="n">
        <v>2026</v>
      </c>
      <c r="W442" s="120" t="n"/>
      <c r="X442" s="121" t="n">
        <f aca="false" ca="false" dt2D="false" dtr="false" t="normal">AA442-R442</f>
        <v>5624606.740000002</v>
      </c>
      <c r="Y442" s="127" t="n">
        <v>2475118.58</v>
      </c>
      <c r="Z442" s="127" t="n">
        <f aca="false" ca="false" dt2D="false" dtr="false" t="normal">+(J442*12.98+K442*25.97)*12</f>
        <v>532060.584</v>
      </c>
      <c r="AA442" s="127" t="n">
        <f aca="false" ca="false" dt2D="false" dtr="false" t="normal">+(J442*12.98+K442*25.97)*12*30</f>
        <v>15961817.520000001</v>
      </c>
      <c r="AB442" s="124" t="n">
        <f aca="false" ca="true" dt2D="false" dtr="false" t="normal">SUBTOTAL(9, AC442:AQ442)</f>
        <v>12515166.42</v>
      </c>
      <c r="AC442" s="132" t="n">
        <v>10606092.28</v>
      </c>
      <c r="AD442" s="124" t="n"/>
      <c r="AE442" s="124" t="n"/>
      <c r="AF442" s="124" t="n"/>
      <c r="AG442" s="132" t="n">
        <v>1909074.14</v>
      </c>
      <c r="AH442" s="124" t="n"/>
      <c r="AI442" s="124" t="n"/>
      <c r="AJ442" s="124" t="n"/>
      <c r="AK442" s="124" t="n"/>
      <c r="AL442" s="124" t="n"/>
      <c r="AM442" s="124" t="n"/>
      <c r="AN442" s="124" t="n"/>
      <c r="AO442" s="124" t="n"/>
      <c r="AP442" s="124" t="n"/>
      <c r="AQ442" s="124" t="n"/>
      <c r="AR442" s="128" t="n">
        <f aca="false" ca="false" dt2D="false" dtr="false" t="normal">COUNTIF(AC442:AN442, "&gt;0")</f>
        <v>2</v>
      </c>
      <c r="AS442" s="128" t="n">
        <f aca="false" ca="false" dt2D="false" dtr="false" t="normal">COUNTIF(AO442:AQ442, "&gt;0")</f>
        <v>0</v>
      </c>
      <c r="AT442" s="128" t="n">
        <f aca="false" ca="false" dt2D="false" dtr="false" t="normal">+AR442+AS442</f>
        <v>2</v>
      </c>
      <c r="AZ442" s="66" t="n"/>
    </row>
    <row customHeight="true" ht="12.75" outlineLevel="0" r="443">
      <c r="A443" s="115" t="n">
        <f aca="false" ca="false" dt2D="false" dtr="false" t="normal">+A442+1</f>
        <v>317</v>
      </c>
      <c r="B443" s="115" t="n">
        <f aca="false" ca="false" dt2D="false" dtr="false" t="normal">B441+1</f>
        <v>208</v>
      </c>
      <c r="C443" s="116" t="s">
        <v>147</v>
      </c>
      <c r="D443" s="115" t="s">
        <v>912</v>
      </c>
      <c r="E443" s="117" t="s">
        <v>194</v>
      </c>
      <c r="F443" s="118" t="s">
        <v>62</v>
      </c>
      <c r="G443" s="118" t="n">
        <v>5</v>
      </c>
      <c r="H443" s="118" t="n">
        <v>4</v>
      </c>
      <c r="I443" s="119" t="n">
        <v>3466.4</v>
      </c>
      <c r="J443" s="119" t="n">
        <v>3466.4</v>
      </c>
      <c r="K443" s="119" t="n">
        <v>0</v>
      </c>
      <c r="L443" s="117" t="n">
        <v>87</v>
      </c>
      <c r="M443" s="120" t="n">
        <f aca="false" ca="false" dt2D="false" dtr="false" t="normal">SUM(N443:S443)</f>
        <v>1912738.1199999999</v>
      </c>
      <c r="N443" s="120" t="n"/>
      <c r="O443" s="120" t="n"/>
      <c r="P443" s="120" t="n"/>
      <c r="Q443" s="120" t="n">
        <v>539926.46</v>
      </c>
      <c r="R443" s="120" t="n">
        <v>1372811.66</v>
      </c>
      <c r="S443" s="120" t="n"/>
      <c r="T443" s="120" t="n">
        <f aca="false" ca="false" dt2D="false" dtr="false" t="normal">$M443/($J443+$K443)</f>
        <v>551.7938264481883</v>
      </c>
      <c r="U443" s="120" t="n">
        <f aca="false" ca="false" dt2D="false" dtr="false" t="normal">$M443/($J443+$K443)</f>
        <v>551.7938264481883</v>
      </c>
      <c r="V443" s="118" t="n">
        <v>2026</v>
      </c>
      <c r="W443" s="120" t="n"/>
      <c r="X443" s="121" t="n">
        <f aca="false" ca="false" dt2D="false" dtr="false" t="normal">AA443-R443</f>
        <v>3235008.1900000013</v>
      </c>
      <c r="Y443" s="127" t="n">
        <v>0</v>
      </c>
      <c r="Z443" s="127" t="n">
        <f aca="false" ca="false" dt2D="false" dtr="false" t="normal">+(J443*12.98+K443*25.97)*12</f>
        <v>539926.464</v>
      </c>
      <c r="AA443" s="127" t="n">
        <f aca="false" ca="false" dt2D="false" dtr="false" t="normal">+(J443*12.98+K443*25.97)*12*30-'[5]Лист1'!$AQ$593</f>
        <v>4607819.8500000015</v>
      </c>
      <c r="AB443" s="124" t="n">
        <f aca="false" ca="false" dt2D="false" dtr="false" t="normal">SUM(AC443:AQ443)</f>
        <v>1912738.12</v>
      </c>
      <c r="AC443" s="124" t="n"/>
      <c r="AD443" s="124" t="n"/>
      <c r="AE443" s="124" t="n"/>
      <c r="AF443" s="124" t="n"/>
      <c r="AG443" s="132" t="n">
        <v>1814303.06</v>
      </c>
      <c r="AH443" s="124" t="n"/>
      <c r="AI443" s="124" t="n"/>
      <c r="AJ443" s="124" t="n"/>
      <c r="AK443" s="124" t="n"/>
      <c r="AL443" s="124" t="n"/>
      <c r="AM443" s="124" t="n"/>
      <c r="AN443" s="124" t="n"/>
      <c r="AO443" s="124" t="n">
        <v>74435.06</v>
      </c>
      <c r="AP443" s="124" t="n">
        <v>24000</v>
      </c>
      <c r="AQ443" s="124" t="n"/>
      <c r="AR443" s="128" t="n">
        <f aca="false" ca="false" dt2D="false" dtr="false" t="normal">COUNTIF(AC443:AN443, "&gt;0")</f>
        <v>1</v>
      </c>
      <c r="AS443" s="128" t="n">
        <f aca="false" ca="false" dt2D="false" dtr="false" t="normal">COUNTIF(AO443:AQ443, "&gt;0")</f>
        <v>2</v>
      </c>
      <c r="AT443" s="128" t="n">
        <f aca="false" ca="false" dt2D="false" dtr="false" t="normal">+AR443+AS443</f>
        <v>3</v>
      </c>
      <c r="AZ443" s="66" t="n"/>
    </row>
    <row customHeight="true" ht="12.75" outlineLevel="0" r="444">
      <c r="A444" s="115" t="n">
        <f aca="false" ca="false" dt2D="false" dtr="false" t="normal">+A443+1</f>
        <v>318</v>
      </c>
      <c r="B444" s="115" t="n">
        <f aca="false" ca="false" dt2D="false" dtr="false" t="normal">B443+1</f>
        <v>209</v>
      </c>
      <c r="C444" s="116" t="s">
        <v>147</v>
      </c>
      <c r="D444" s="115" t="s">
        <v>914</v>
      </c>
      <c r="E444" s="117" t="s">
        <v>166</v>
      </c>
      <c r="F444" s="118" t="s">
        <v>62</v>
      </c>
      <c r="G444" s="118" t="n">
        <v>8</v>
      </c>
      <c r="H444" s="118" t="n">
        <v>1</v>
      </c>
      <c r="I444" s="119" t="n">
        <v>2431.1</v>
      </c>
      <c r="J444" s="119" t="n">
        <v>1807.4</v>
      </c>
      <c r="K444" s="119" t="n">
        <v>623.7</v>
      </c>
      <c r="L444" s="117" t="n">
        <v>30</v>
      </c>
      <c r="M444" s="120" t="n">
        <f aca="false" ca="false" dt2D="false" dtr="false" t="normal">SUM(N444:S444)</f>
        <v>989407.98</v>
      </c>
      <c r="N444" s="120" t="n"/>
      <c r="O444" s="120" t="n"/>
      <c r="P444" s="120" t="n"/>
      <c r="Q444" s="120" t="n">
        <v>989407.98</v>
      </c>
      <c r="R444" s="120" t="n">
        <v>0</v>
      </c>
      <c r="S444" s="120" t="n"/>
      <c r="T444" s="120" t="n">
        <f aca="false" ca="false" dt2D="false" dtr="false" t="normal">$M444/($J444+$K444)</f>
        <v>406.97954835259753</v>
      </c>
      <c r="U444" s="120" t="n">
        <f aca="false" ca="false" dt2D="false" dtr="false" t="normal">$M444/($J444+$K444)</f>
        <v>406.97954835259753</v>
      </c>
      <c r="V444" s="118" t="n">
        <v>2026</v>
      </c>
      <c r="W444" s="120" t="n"/>
      <c r="X444" s="121" t="n">
        <f aca="false" ca="false" dt2D="false" dtr="false" t="normal">AA444-R444</f>
        <v>17798021.64</v>
      </c>
      <c r="Y444" s="127" t="n">
        <v>2607662.21</v>
      </c>
      <c r="Z444" s="127" t="n">
        <f aca="false" ca="false" dt2D="false" dtr="false" t="normal">+(J444*17.26+K444*29.25)*12</f>
        <v>593267.388</v>
      </c>
      <c r="AA444" s="127" t="n">
        <f aca="false" ca="false" dt2D="false" dtr="false" t="normal">+(J444*17.26+K444*29.25)*12*30</f>
        <v>17798021.64</v>
      </c>
      <c r="AB444" s="124" t="n">
        <f aca="false" ca="false" dt2D="false" dtr="false" t="normal">SUM(AC444:AQ444)</f>
        <v>989407.98</v>
      </c>
      <c r="AC444" s="124" t="n"/>
      <c r="AD444" s="124" t="n"/>
      <c r="AE444" s="124" t="n"/>
      <c r="AF444" s="124" t="n"/>
      <c r="AG444" s="132" t="n">
        <v>989407.98</v>
      </c>
      <c r="AH444" s="124" t="n"/>
      <c r="AI444" s="124" t="n"/>
      <c r="AJ444" s="124" t="n"/>
      <c r="AK444" s="124" t="n"/>
      <c r="AL444" s="124" t="n"/>
      <c r="AM444" s="124" t="n"/>
      <c r="AN444" s="124" t="n"/>
      <c r="AO444" s="124" t="n"/>
      <c r="AP444" s="124" t="n"/>
      <c r="AQ444" s="124" t="n"/>
      <c r="AR444" s="128" t="n">
        <f aca="false" ca="false" dt2D="false" dtr="false" t="normal">COUNTIF(AC444:AN444, "&gt;0")</f>
        <v>1</v>
      </c>
      <c r="AS444" s="128" t="n">
        <f aca="false" ca="false" dt2D="false" dtr="false" t="normal">COUNTIF(AO444:AQ444, "&gt;0")</f>
        <v>0</v>
      </c>
      <c r="AT444" s="128" t="n">
        <f aca="false" ca="false" dt2D="false" dtr="false" t="normal">+AR444+AS444</f>
        <v>1</v>
      </c>
      <c r="AZ444" s="66" t="n"/>
    </row>
    <row customHeight="true" ht="12.75" outlineLevel="0" r="445">
      <c r="A445" s="115" t="n">
        <f aca="false" ca="false" dt2D="false" dtr="false" t="normal">+A444+1</f>
        <v>319</v>
      </c>
      <c r="B445" s="115" t="s">
        <v>226</v>
      </c>
      <c r="C445" s="116" t="s">
        <v>147</v>
      </c>
      <c r="D445" s="115" t="s">
        <v>469</v>
      </c>
      <c r="E445" s="117" t="s">
        <v>252</v>
      </c>
      <c r="F445" s="118" t="s">
        <v>62</v>
      </c>
      <c r="G445" s="118" t="n">
        <v>4</v>
      </c>
      <c r="H445" s="118" t="n">
        <v>4</v>
      </c>
      <c r="I445" s="119" t="n">
        <v>3452.8</v>
      </c>
      <c r="J445" s="119" t="n">
        <v>3452.8</v>
      </c>
      <c r="K445" s="119" t="n">
        <v>0</v>
      </c>
      <c r="L445" s="117" t="n">
        <v>160</v>
      </c>
      <c r="M445" s="120" t="n">
        <f aca="false" ca="false" dt2D="false" dtr="false" t="normal">SUM(N445:S445)</f>
        <v>6334603.09</v>
      </c>
      <c r="N445" s="120" t="n"/>
      <c r="O445" s="120" t="n"/>
      <c r="P445" s="120" t="n"/>
      <c r="Q445" s="120" t="n">
        <v>1143451.42</v>
      </c>
      <c r="R445" s="120" t="n">
        <v>5191151.67</v>
      </c>
      <c r="S445" s="120" t="n"/>
      <c r="T445" s="120" t="n">
        <f aca="false" ca="false" dt2D="false" dtr="false" t="normal">$M445/($J445+$K445)</f>
        <v>1834.6278643419832</v>
      </c>
      <c r="U445" s="120" t="n">
        <f aca="false" ca="false" dt2D="false" dtr="false" t="normal">$M445/($J445+$K445)</f>
        <v>1834.6278643419832</v>
      </c>
      <c r="V445" s="118" t="n">
        <v>2026</v>
      </c>
      <c r="W445" s="120" t="n"/>
      <c r="X445" s="121" t="n">
        <f aca="false" ca="false" dt2D="false" dtr="false" t="normal">AA445-R445</f>
        <v>10943092.17</v>
      </c>
      <c r="Y445" s="127" t="n">
        <v>2566411.56</v>
      </c>
      <c r="Z445" s="127" t="n">
        <f aca="false" ca="false" dt2D="false" dtr="false" t="normal">+(J445*12.98+K445*25.97)*12</f>
        <v>537808.128</v>
      </c>
      <c r="AA445" s="127" t="n">
        <f aca="false" ca="false" dt2D="false" dtr="false" t="normal">+(J445*12.98+K445*25.97)*12*30</f>
        <v>16134243.84</v>
      </c>
      <c r="AB445" s="124" t="n">
        <f aca="false" ca="true" dt2D="false" dtr="false" t="normal">SUBTOTAL(9, AC445:AQ445)</f>
        <v>6334603.09</v>
      </c>
      <c r="AC445" s="124" t="n"/>
      <c r="AD445" s="132" t="n">
        <v>4362353.17</v>
      </c>
      <c r="AE445" s="124" t="n"/>
      <c r="AF445" s="124" t="n"/>
      <c r="AG445" s="132" t="n">
        <v>1840877.76</v>
      </c>
      <c r="AH445" s="124" t="n"/>
      <c r="AI445" s="124" t="n"/>
      <c r="AJ445" s="124" t="n"/>
      <c r="AK445" s="124" t="n"/>
      <c r="AL445" s="124" t="n"/>
      <c r="AM445" s="124" t="n"/>
      <c r="AN445" s="124" t="n"/>
      <c r="AO445" s="124" t="n">
        <v>107372.16</v>
      </c>
      <c r="AP445" s="124" t="n">
        <v>24000</v>
      </c>
      <c r="AQ445" s="124" t="n"/>
      <c r="AR445" s="128" t="n">
        <f aca="false" ca="false" dt2D="false" dtr="false" t="normal">COUNTIF(AC445:AN445, "&gt;0")</f>
        <v>2</v>
      </c>
      <c r="AS445" s="128" t="n">
        <f aca="false" ca="false" dt2D="false" dtr="false" t="normal">COUNTIF(AO445:AQ445, "&gt;0")</f>
        <v>2</v>
      </c>
      <c r="AT445" s="128" t="n">
        <f aca="false" ca="false" dt2D="false" dtr="false" t="normal">+AR445+AS445</f>
        <v>4</v>
      </c>
      <c r="AZ445" s="66" t="n"/>
    </row>
    <row customHeight="true" ht="12.75" outlineLevel="0" r="446">
      <c r="A446" s="115" t="n">
        <f aca="false" ca="false" dt2D="false" dtr="false" t="normal">+A445+1</f>
        <v>320</v>
      </c>
      <c r="B446" s="115" t="n">
        <f aca="false" ca="false" dt2D="false" dtr="false" t="normal">B444+1</f>
        <v>210</v>
      </c>
      <c r="C446" s="116" t="s">
        <v>147</v>
      </c>
      <c r="D446" s="115" t="s">
        <v>916</v>
      </c>
      <c r="E446" s="119" t="s">
        <v>187</v>
      </c>
      <c r="F446" s="118" t="s">
        <v>62</v>
      </c>
      <c r="G446" s="118" t="n">
        <v>5</v>
      </c>
      <c r="H446" s="118" t="n">
        <v>4</v>
      </c>
      <c r="I446" s="119" t="n">
        <v>4293.9</v>
      </c>
      <c r="J446" s="119" t="n">
        <v>4152.5</v>
      </c>
      <c r="K446" s="119" t="n">
        <v>141.4</v>
      </c>
      <c r="L446" s="117" t="n">
        <v>187</v>
      </c>
      <c r="M446" s="120" t="n">
        <f aca="false" ca="false" dt2D="false" dtr="false" t="normal">SUM(N446:R446)</f>
        <v>2574921.41</v>
      </c>
      <c r="N446" s="120" t="n"/>
      <c r="O446" s="120" t="n"/>
      <c r="P446" s="120" t="n"/>
      <c r="Q446" s="120" t="n">
        <v>690859.3</v>
      </c>
      <c r="R446" s="120" t="n">
        <v>1884062.11</v>
      </c>
      <c r="S446" s="120" t="n"/>
      <c r="T446" s="120" t="n">
        <f aca="false" ca="false" dt2D="false" dtr="false" t="normal">$M446/($J446+$K446)</f>
        <v>599.6696266797085</v>
      </c>
      <c r="U446" s="120" t="n">
        <f aca="false" ca="false" dt2D="false" dtr="false" t="normal">$M446/($J446+$K446)</f>
        <v>599.6696266797085</v>
      </c>
      <c r="V446" s="118" t="n">
        <v>2026</v>
      </c>
      <c r="W446" s="120" t="n"/>
      <c r="X446" s="121" t="n">
        <f aca="false" ca="false" dt2D="false" dtr="false" t="normal">AA446-R446</f>
        <v>4105532.3000000017</v>
      </c>
      <c r="Y446" s="127" t="n">
        <v>0</v>
      </c>
      <c r="Z446" s="127" t="n">
        <f aca="false" ca="false" dt2D="false" dtr="false" t="normal">+(J446*12.98+K446*25.97)*12</f>
        <v>690859.2960000001</v>
      </c>
      <c r="AA446" s="127" t="n">
        <f aca="false" ca="false" dt2D="false" dtr="false" t="normal">+(J446*12.98+K446*25.97)*12*30-'[5]Лист1'!$AQ$597</f>
        <v>5989594.410000002</v>
      </c>
      <c r="AB446" s="124" t="n">
        <f aca="false" ca="true" dt2D="false" dtr="false" t="normal">SUBTOTAL(9, AC446:AQ446)</f>
        <v>2574921.41</v>
      </c>
      <c r="AC446" s="124" t="n"/>
      <c r="AD446" s="124" t="n"/>
      <c r="AE446" s="124" t="n"/>
      <c r="AF446" s="124" t="n"/>
      <c r="AG446" s="124" t="n">
        <v>2418570.45</v>
      </c>
      <c r="AH446" s="124" t="n"/>
      <c r="AI446" s="124" t="n">
        <v>0</v>
      </c>
      <c r="AJ446" s="124" t="n"/>
      <c r="AK446" s="124" t="n"/>
      <c r="AL446" s="124" t="n"/>
      <c r="AM446" s="124" t="n"/>
      <c r="AN446" s="124" t="n"/>
      <c r="AO446" s="124" t="n">
        <v>77247.64</v>
      </c>
      <c r="AP446" s="124" t="n">
        <v>24000</v>
      </c>
      <c r="AQ446" s="124" t="n">
        <v>55103.32</v>
      </c>
      <c r="AR446" s="128" t="n">
        <f aca="false" ca="false" dt2D="false" dtr="false" t="normal">COUNTIF(AC446:AN446, "&gt;0")</f>
        <v>1</v>
      </c>
      <c r="AS446" s="128" t="n">
        <f aca="false" ca="false" dt2D="false" dtr="false" t="normal">COUNTIF(AO446:AQ446, "&gt;0")</f>
        <v>3</v>
      </c>
      <c r="AT446" s="128" t="n">
        <f aca="false" ca="false" dt2D="false" dtr="false" t="normal">+AR446+AS446</f>
        <v>4</v>
      </c>
      <c r="AW446" s="3" t="n"/>
      <c r="AY446" s="129" t="n"/>
    </row>
    <row customHeight="true" ht="12.75" outlineLevel="0" r="447">
      <c r="A447" s="115" t="n">
        <f aca="false" ca="false" dt2D="false" dtr="false" t="normal">+A446+1</f>
        <v>321</v>
      </c>
      <c r="B447" s="115" t="n">
        <f aca="false" ca="false" dt2D="false" dtr="false" t="normal">+B446+1</f>
        <v>211</v>
      </c>
      <c r="C447" s="116" t="s">
        <v>147</v>
      </c>
      <c r="D447" s="115" t="s">
        <v>919</v>
      </c>
      <c r="E447" s="119" t="s">
        <v>194</v>
      </c>
      <c r="F447" s="118" t="s">
        <v>62</v>
      </c>
      <c r="G447" s="118" t="n">
        <v>5</v>
      </c>
      <c r="H447" s="118" t="n">
        <v>4</v>
      </c>
      <c r="I447" s="119" t="n">
        <v>4311.9</v>
      </c>
      <c r="J447" s="119" t="n">
        <v>4311.9</v>
      </c>
      <c r="K447" s="119" t="n">
        <v>0</v>
      </c>
      <c r="L447" s="117" t="n">
        <v>199</v>
      </c>
      <c r="M447" s="120" t="n">
        <f aca="false" ca="false" dt2D="false" dtr="false" t="normal">SUM(N447:R447)</f>
        <v>2585715.46</v>
      </c>
      <c r="N447" s="120" t="n"/>
      <c r="O447" s="120" t="n"/>
      <c r="P447" s="120" t="n"/>
      <c r="Q447" s="120" t="n">
        <v>671621.54</v>
      </c>
      <c r="R447" s="120" t="n">
        <v>1914093.92</v>
      </c>
      <c r="S447" s="120" t="n"/>
      <c r="T447" s="120" t="n">
        <f aca="false" ca="false" dt2D="false" dtr="false" t="normal">$M447/($J447+$K447)</f>
        <v>599.6696259189684</v>
      </c>
      <c r="U447" s="120" t="n">
        <f aca="false" ca="false" dt2D="false" dtr="false" t="normal">$M447/($J447+$K447)</f>
        <v>599.6696259189684</v>
      </c>
      <c r="V447" s="118" t="n">
        <v>2026</v>
      </c>
      <c r="W447" s="120" t="n"/>
      <c r="X447" s="121" t="n">
        <f aca="false" ca="false" dt2D="false" dtr="false" t="normal">AA447-R447</f>
        <v>3719779.1899999995</v>
      </c>
      <c r="Y447" s="127" t="n">
        <v>0</v>
      </c>
      <c r="Z447" s="127" t="n">
        <f aca="false" ca="false" dt2D="false" dtr="false" t="normal">+(J447*12.98+K447*25.97)*12</f>
        <v>671621.544</v>
      </c>
      <c r="AA447" s="127" t="n">
        <f aca="false" ca="false" dt2D="false" dtr="false" t="normal">+(J447*12.98+K447*25.97)*12*30-'[5]Лист1'!$AQ$598</f>
        <v>5633873.109999999</v>
      </c>
      <c r="AB447" s="124" t="n">
        <f aca="false" ca="true" dt2D="false" dtr="false" t="normal">SUBTOTAL(9, AC447:AQ447)</f>
        <v>2585715.46</v>
      </c>
      <c r="AC447" s="124" t="n"/>
      <c r="AD447" s="124" t="n"/>
      <c r="AE447" s="124" t="n"/>
      <c r="AF447" s="124" t="n"/>
      <c r="AG447" s="124" t="n">
        <v>2428809.69</v>
      </c>
      <c r="AH447" s="124" t="n"/>
      <c r="AI447" s="124" t="n">
        <v>0</v>
      </c>
      <c r="AJ447" s="124" t="n"/>
      <c r="AK447" s="124" t="n"/>
      <c r="AL447" s="124" t="n"/>
      <c r="AM447" s="124" t="n"/>
      <c r="AN447" s="124" t="n"/>
      <c r="AO447" s="124" t="n">
        <v>77571.46</v>
      </c>
      <c r="AP447" s="124" t="n">
        <v>24000</v>
      </c>
      <c r="AQ447" s="124" t="n">
        <v>55334.31</v>
      </c>
      <c r="AR447" s="128" t="n">
        <f aca="false" ca="false" dt2D="false" dtr="false" t="normal">COUNTIF(AC447:AN447, "&gt;0")</f>
        <v>1</v>
      </c>
      <c r="AS447" s="128" t="n">
        <f aca="false" ca="false" dt2D="false" dtr="false" t="normal">COUNTIF(AO447:AQ447, "&gt;0")</f>
        <v>3</v>
      </c>
      <c r="AT447" s="128" t="n">
        <f aca="false" ca="false" dt2D="false" dtr="false" t="normal">+AR447+AS447</f>
        <v>4</v>
      </c>
      <c r="AW447" s="3" t="n"/>
      <c r="AY447" s="129" t="n"/>
    </row>
    <row customHeight="true" ht="12.75" outlineLevel="0" r="448">
      <c r="A448" s="115" t="n">
        <f aca="false" ca="false" dt2D="false" dtr="false" t="normal">+A447+1</f>
        <v>322</v>
      </c>
      <c r="B448" s="115" t="s">
        <v>226</v>
      </c>
      <c r="C448" s="116" t="s">
        <v>147</v>
      </c>
      <c r="D448" s="115" t="s">
        <v>472</v>
      </c>
      <c r="E448" s="117" t="s">
        <v>194</v>
      </c>
      <c r="F448" s="118" t="s">
        <v>62</v>
      </c>
      <c r="G448" s="118" t="n">
        <v>5</v>
      </c>
      <c r="H448" s="118" t="n">
        <v>4</v>
      </c>
      <c r="I448" s="119" t="n">
        <v>4301.2</v>
      </c>
      <c r="J448" s="119" t="n">
        <v>4301.2</v>
      </c>
      <c r="K448" s="119" t="n">
        <v>0</v>
      </c>
      <c r="L448" s="117" t="n">
        <v>181</v>
      </c>
      <c r="M448" s="120" t="n">
        <f aca="false" ca="false" dt2D="false" dtr="false" t="normal">SUM(N448:S448)</f>
        <v>7857137.010000001</v>
      </c>
      <c r="N448" s="120" t="n"/>
      <c r="O448" s="120" t="n"/>
      <c r="P448" s="120" t="n"/>
      <c r="Q448" s="120" t="n">
        <v>1542971.03</v>
      </c>
      <c r="R448" s="120" t="n">
        <v>6314165.98</v>
      </c>
      <c r="S448" s="120" t="n"/>
      <c r="T448" s="120" t="n">
        <f aca="false" ca="false" dt2D="false" dtr="false" t="normal">$M448/($J448+$K448)</f>
        <v>1826.7313796149915</v>
      </c>
      <c r="U448" s="120" t="n">
        <f aca="false" ca="false" dt2D="false" dtr="false" t="normal">$M448/($J448+$K448)</f>
        <v>1826.7313796149915</v>
      </c>
      <c r="V448" s="118" t="n">
        <v>2026</v>
      </c>
      <c r="W448" s="120" t="n"/>
      <c r="X448" s="121" t="n">
        <f aca="false" ca="false" dt2D="false" dtr="false" t="normal">AA448-R448</f>
        <v>13784481.379999999</v>
      </c>
      <c r="Y448" s="127" t="n">
        <v>3559827.45</v>
      </c>
      <c r="Z448" s="127" t="n">
        <f aca="false" ca="false" dt2D="false" dtr="false" t="normal">+(J448*12.98+K448*25.97)*12</f>
        <v>669954.912</v>
      </c>
      <c r="AA448" s="127" t="n">
        <f aca="false" ca="false" dt2D="false" dtr="false" t="normal">+(J448*12.98+K448*25.97)*12*30</f>
        <v>20098647.36</v>
      </c>
      <c r="AB448" s="124" t="n">
        <f aca="false" ca="false" dt2D="false" dtr="false" t="normal">SUM(AC448:AQ448)</f>
        <v>7857137.01</v>
      </c>
      <c r="AC448" s="124" t="n"/>
      <c r="AD448" s="132" t="n">
        <v>5364061.85</v>
      </c>
      <c r="AE448" s="124" t="n"/>
      <c r="AF448" s="124" t="n"/>
      <c r="AG448" s="132" t="n">
        <v>2362761.32</v>
      </c>
      <c r="AH448" s="124" t="n"/>
      <c r="AI448" s="124" t="n"/>
      <c r="AJ448" s="124" t="n"/>
      <c r="AK448" s="124" t="n"/>
      <c r="AL448" s="124" t="n"/>
      <c r="AM448" s="124" t="n"/>
      <c r="AN448" s="124" t="n"/>
      <c r="AO448" s="124" t="n">
        <v>106313.84</v>
      </c>
      <c r="AP448" s="124" t="n">
        <v>24000</v>
      </c>
      <c r="AQ448" s="124" t="n"/>
      <c r="AR448" s="128" t="n">
        <f aca="false" ca="false" dt2D="false" dtr="false" t="normal">COUNTIF(AC448:AN448, "&gt;0")</f>
        <v>2</v>
      </c>
      <c r="AS448" s="128" t="n">
        <f aca="false" ca="false" dt2D="false" dtr="false" t="normal">COUNTIF(AO448:AQ448, "&gt;0")</f>
        <v>2</v>
      </c>
      <c r="AT448" s="128" t="n">
        <f aca="false" ca="false" dt2D="false" dtr="false" t="normal">+AR448+AS448</f>
        <v>4</v>
      </c>
      <c r="AZ448" s="66" t="n"/>
    </row>
    <row customHeight="true" ht="12.75" outlineLevel="0" r="449">
      <c r="A449" s="115" t="n">
        <f aca="false" ca="false" dt2D="false" dtr="false" t="normal">+A448+1</f>
        <v>323</v>
      </c>
      <c r="B449" s="115" t="n">
        <f aca="false" ca="false" dt2D="false" dtr="false" t="normal">B447+1</f>
        <v>212</v>
      </c>
      <c r="C449" s="116" t="s">
        <v>147</v>
      </c>
      <c r="D449" s="115" t="s">
        <v>775</v>
      </c>
      <c r="E449" s="117" t="s">
        <v>252</v>
      </c>
      <c r="F449" s="118" t="s">
        <v>62</v>
      </c>
      <c r="G449" s="118" t="n">
        <v>4</v>
      </c>
      <c r="H449" s="118" t="n">
        <v>4</v>
      </c>
      <c r="I449" s="119" t="n">
        <v>3426.4</v>
      </c>
      <c r="J449" s="119" t="n">
        <v>3426.4</v>
      </c>
      <c r="K449" s="119" t="n">
        <v>0</v>
      </c>
      <c r="L449" s="117" t="n">
        <v>156</v>
      </c>
      <c r="M449" s="120" t="n">
        <f aca="false" ca="false" dt2D="false" dtr="false" t="normal">SUM(N449:S449)</f>
        <v>1908254.11</v>
      </c>
      <c r="N449" s="120" t="n"/>
      <c r="O449" s="120" t="n"/>
      <c r="P449" s="120" t="n"/>
      <c r="Q449" s="120" t="n">
        <v>533696.06</v>
      </c>
      <c r="R449" s="120" t="n">
        <v>1374558.05</v>
      </c>
      <c r="S449" s="120" t="n"/>
      <c r="T449" s="120" t="n">
        <f aca="false" ca="false" dt2D="false" dtr="false" t="normal">$M449/($J449+$K449)</f>
        <v>556.9268357459724</v>
      </c>
      <c r="U449" s="120" t="n">
        <f aca="false" ca="false" dt2D="false" dtr="false" t="normal">$M449/($J449+$K449)</f>
        <v>556.9268357459724</v>
      </c>
      <c r="V449" s="118" t="n">
        <v>2026</v>
      </c>
      <c r="W449" s="120" t="n"/>
      <c r="X449" s="121" t="n">
        <f aca="false" ca="false" dt2D="false" dtr="false" t="normal">AA449-R449</f>
        <v>9068531.07</v>
      </c>
      <c r="Y449" s="127" t="n">
        <v>0</v>
      </c>
      <c r="Z449" s="127" t="n">
        <f aca="false" ca="false" dt2D="false" dtr="false" t="normal">+(J449*12.98+K449*25.97)*12</f>
        <v>533696.064</v>
      </c>
      <c r="AA449" s="127" t="n">
        <f aca="false" ca="false" dt2D="false" dtr="false" t="normal">+(J449*12.98+K449*25.97)*12*30-'[5]Лист1'!$AQ$601</f>
        <v>10443089.120000001</v>
      </c>
      <c r="AB449" s="124" t="n">
        <f aca="false" ca="true" dt2D="false" dtr="false" t="normal">SUBTOTAL(9, AC449:AQ449)</f>
        <v>1908254.11</v>
      </c>
      <c r="AC449" s="124" t="n"/>
      <c r="AD449" s="124" t="n"/>
      <c r="AE449" s="124" t="n"/>
      <c r="AF449" s="124" t="n"/>
      <c r="AG449" s="132" t="n">
        <v>1827668.61</v>
      </c>
      <c r="AH449" s="124" t="n"/>
      <c r="AI449" s="124" t="n"/>
      <c r="AJ449" s="124" t="n"/>
      <c r="AK449" s="124" t="n"/>
      <c r="AL449" s="124" t="n"/>
      <c r="AM449" s="124" t="n"/>
      <c r="AN449" s="124" t="n"/>
      <c r="AO449" s="124" t="n">
        <v>56585.5</v>
      </c>
      <c r="AP449" s="124" t="n">
        <v>24000</v>
      </c>
      <c r="AQ449" s="124" t="n"/>
      <c r="AR449" s="128" t="n">
        <f aca="false" ca="false" dt2D="false" dtr="false" t="normal">COUNTIF(AC449:AN449, "&gt;0")</f>
        <v>1</v>
      </c>
      <c r="AS449" s="128" t="n">
        <f aca="false" ca="false" dt2D="false" dtr="false" t="normal">COUNTIF(AO449:AQ449, "&gt;0")</f>
        <v>2</v>
      </c>
      <c r="AT449" s="128" t="n">
        <f aca="false" ca="false" dt2D="false" dtr="false" t="normal">+AR449+AS449</f>
        <v>3</v>
      </c>
      <c r="AZ449" s="66" t="n"/>
    </row>
    <row customHeight="true" ht="12.75" outlineLevel="0" r="450">
      <c r="A450" s="115" t="n">
        <f aca="false" ca="false" dt2D="false" dtr="false" t="normal">+A449+1</f>
        <v>324</v>
      </c>
      <c r="B450" s="115" t="n">
        <f aca="false" ca="false" dt2D="false" dtr="false" t="normal">B449+1</f>
        <v>213</v>
      </c>
      <c r="C450" s="116" t="s">
        <v>147</v>
      </c>
      <c r="D450" s="115" t="s">
        <v>923</v>
      </c>
      <c r="E450" s="119" t="s">
        <v>252</v>
      </c>
      <c r="F450" s="118" t="s">
        <v>62</v>
      </c>
      <c r="G450" s="118" t="n">
        <v>5</v>
      </c>
      <c r="H450" s="118" t="n">
        <v>4</v>
      </c>
      <c r="I450" s="119" t="n">
        <v>3428.1</v>
      </c>
      <c r="J450" s="119" t="n">
        <v>3428.1</v>
      </c>
      <c r="K450" s="119" t="n">
        <v>0</v>
      </c>
      <c r="L450" s="117" t="n">
        <v>165</v>
      </c>
      <c r="M450" s="120" t="n">
        <f aca="false" ca="false" dt2D="false" dtr="false" t="normal">SUM(N450:R450)</f>
        <v>2055727.4500000002</v>
      </c>
      <c r="N450" s="120" t="n"/>
      <c r="O450" s="120" t="n">
        <v>1521766.59</v>
      </c>
      <c r="P450" s="120" t="n"/>
      <c r="Q450" s="120" t="n">
        <v>533960.86</v>
      </c>
      <c r="R450" s="120" t="n"/>
      <c r="S450" s="120" t="n"/>
      <c r="T450" s="120" t="n">
        <f aca="false" ca="false" dt2D="false" dtr="false" t="normal">$M450/($J450+$K450)</f>
        <v>599.6696274904467</v>
      </c>
      <c r="U450" s="120" t="n">
        <f aca="false" ca="false" dt2D="false" dtr="false" t="normal">$M450/($J450+$K450)</f>
        <v>599.6696274904467</v>
      </c>
      <c r="V450" s="118" t="n">
        <v>2026</v>
      </c>
      <c r="W450" s="120" t="n"/>
      <c r="X450" s="121" t="n">
        <f aca="false" ca="false" dt2D="false" dtr="false" t="normal">AA450-R450</f>
        <v>-6668734.0600000005</v>
      </c>
      <c r="Y450" s="127" t="n">
        <v>0</v>
      </c>
      <c r="Z450" s="127" t="n">
        <f aca="false" ca="false" dt2D="false" dtr="false" t="normal">+(J450*12.98+K450*25.97)*12</f>
        <v>533960.8559999999</v>
      </c>
      <c r="AA450" s="127" t="n">
        <f aca="false" ca="false" dt2D="false" dtr="false" t="normal">+(J450*12.98+K450*25.97)*12*30-'[5]Лист1'!$AQ$602</f>
        <v>-6668734.0600000005</v>
      </c>
      <c r="AB450" s="124" t="n">
        <f aca="false" ca="true" dt2D="false" dtr="false" t="normal">SUBTOTAL(9, AC450:AQ450)</f>
        <v>2055727.4500000002</v>
      </c>
      <c r="AC450" s="124" t="n"/>
      <c r="AD450" s="124" t="n"/>
      <c r="AE450" s="124" t="n"/>
      <c r="AF450" s="124" t="n"/>
      <c r="AG450" s="124" t="n">
        <v>1926063.06</v>
      </c>
      <c r="AH450" s="124" t="n"/>
      <c r="AI450" s="124" t="n">
        <v>0</v>
      </c>
      <c r="AJ450" s="124" t="n"/>
      <c r="AK450" s="124" t="n"/>
      <c r="AL450" s="124" t="n"/>
      <c r="AM450" s="124" t="n"/>
      <c r="AN450" s="124" t="n"/>
      <c r="AO450" s="124" t="n">
        <v>61671.82</v>
      </c>
      <c r="AP450" s="124" t="n">
        <v>24000</v>
      </c>
      <c r="AQ450" s="124" t="n">
        <v>43992.57</v>
      </c>
      <c r="AR450" s="128" t="n">
        <f aca="false" ca="false" dt2D="false" dtr="false" t="normal">COUNTIF(AC450:AN450, "&gt;0")</f>
        <v>1</v>
      </c>
      <c r="AS450" s="128" t="n">
        <f aca="false" ca="false" dt2D="false" dtr="false" t="normal">COUNTIF(AO450:AQ450, "&gt;0")</f>
        <v>3</v>
      </c>
      <c r="AT450" s="128" t="n">
        <f aca="false" ca="false" dt2D="false" dtr="false" t="normal">+AR450+AS450</f>
        <v>4</v>
      </c>
      <c r="AW450" s="3" t="n"/>
      <c r="AY450" s="129" t="n"/>
    </row>
    <row customHeight="true" ht="12.75" outlineLevel="0" r="451">
      <c r="A451" s="115" t="n">
        <f aca="false" ca="false" dt2D="false" dtr="false" t="normal">+A450+1</f>
        <v>325</v>
      </c>
      <c r="B451" s="115" t="s">
        <v>226</v>
      </c>
      <c r="C451" s="116" t="s">
        <v>147</v>
      </c>
      <c r="D451" s="115" t="s">
        <v>475</v>
      </c>
      <c r="E451" s="117" t="s">
        <v>252</v>
      </c>
      <c r="F451" s="118" t="s">
        <v>62</v>
      </c>
      <c r="G451" s="118" t="n">
        <v>5</v>
      </c>
      <c r="H451" s="118" t="n">
        <v>4</v>
      </c>
      <c r="I451" s="119" t="n">
        <v>3429.5</v>
      </c>
      <c r="J451" s="119" t="n">
        <v>3429.5</v>
      </c>
      <c r="K451" s="119" t="n">
        <v>0</v>
      </c>
      <c r="L451" s="117" t="n">
        <v>180</v>
      </c>
      <c r="M451" s="120" t="n">
        <f aca="false" ca="false" dt2D="false" dtr="false" t="normal">SUM(N451:S451)</f>
        <v>4371939.27</v>
      </c>
      <c r="N451" s="120" t="n"/>
      <c r="O451" s="120" t="n"/>
      <c r="P451" s="120" t="n"/>
      <c r="Q451" s="120" t="n">
        <v>826956.44</v>
      </c>
      <c r="R451" s="120" t="n">
        <v>3544982.83</v>
      </c>
      <c r="S451" s="120" t="n"/>
      <c r="T451" s="120" t="n">
        <f aca="false" ca="false" dt2D="false" dtr="false" t="normal">$M451/($J451+$K451)</f>
        <v>1274.8036944160956</v>
      </c>
      <c r="U451" s="120" t="n">
        <f aca="false" ca="false" dt2D="false" dtr="false" t="normal">$M451/($J451+$K451)</f>
        <v>1274.8036944160956</v>
      </c>
      <c r="V451" s="118" t="n">
        <v>2026</v>
      </c>
      <c r="W451" s="120" t="n"/>
      <c r="X451" s="121" t="n">
        <f aca="false" ca="false" dt2D="false" dtr="false" t="normal">AA451-R451</f>
        <v>12480384.770000001</v>
      </c>
      <c r="Y451" s="127" t="n">
        <v>2669453.94</v>
      </c>
      <c r="Z451" s="127" t="n">
        <f aca="false" ca="false" dt2D="false" dtr="false" t="normal">+(J451*12.98+K451*25.97)*12</f>
        <v>534178.92</v>
      </c>
      <c r="AA451" s="127" t="n">
        <f aca="false" ca="false" dt2D="false" dtr="false" t="normal">+(J451*12.98+K451*25.97)*12*30</f>
        <v>16025367.600000001</v>
      </c>
      <c r="AB451" s="124" t="n">
        <f aca="false" ca="false" dt2D="false" dtr="false" t="normal">SUM(AC451:AQ451)</f>
        <v>4371939.2700000005</v>
      </c>
      <c r="AC451" s="124" t="n"/>
      <c r="AD451" s="132" t="n">
        <v>4279091.94</v>
      </c>
      <c r="AE451" s="124" t="n"/>
      <c r="AF451" s="124" t="n"/>
      <c r="AG451" s="124" t="n"/>
      <c r="AH451" s="124" t="n"/>
      <c r="AI451" s="124" t="n"/>
      <c r="AJ451" s="124" t="n"/>
      <c r="AK451" s="124" t="n"/>
      <c r="AL451" s="124" t="n"/>
      <c r="AM451" s="124" t="n"/>
      <c r="AN451" s="124" t="n"/>
      <c r="AO451" s="124" t="n">
        <v>68847.33</v>
      </c>
      <c r="AP451" s="124" t="n">
        <v>24000</v>
      </c>
      <c r="AQ451" s="124" t="n"/>
      <c r="AR451" s="128" t="n">
        <f aca="false" ca="false" dt2D="false" dtr="false" t="normal">COUNTIF(AC451:AN451, "&gt;0")</f>
        <v>1</v>
      </c>
      <c r="AS451" s="128" t="n">
        <f aca="false" ca="false" dt2D="false" dtr="false" t="normal">COUNTIF(AO451:AQ451, "&gt;0")</f>
        <v>2</v>
      </c>
      <c r="AT451" s="128" t="n">
        <f aca="false" ca="false" dt2D="false" dtr="false" t="normal">+AR451+AS451</f>
        <v>3</v>
      </c>
      <c r="AZ451" s="66" t="n"/>
    </row>
    <row customHeight="true" ht="12.75" outlineLevel="0" r="452">
      <c r="A452" s="115" t="n">
        <f aca="false" ca="false" dt2D="false" dtr="false" t="normal">+A451+1</f>
        <v>326</v>
      </c>
      <c r="B452" s="115" t="n">
        <f aca="false" ca="false" dt2D="false" dtr="false" t="normal">B450+1</f>
        <v>214</v>
      </c>
      <c r="C452" s="116" t="s">
        <v>147</v>
      </c>
      <c r="D452" s="115" t="s">
        <v>925</v>
      </c>
      <c r="E452" s="117" t="s">
        <v>194</v>
      </c>
      <c r="F452" s="118" t="s">
        <v>62</v>
      </c>
      <c r="G452" s="118" t="n">
        <v>5</v>
      </c>
      <c r="H452" s="118" t="n">
        <v>4</v>
      </c>
      <c r="I452" s="119" t="n">
        <v>3432.9</v>
      </c>
      <c r="J452" s="119" t="n">
        <v>3432.9</v>
      </c>
      <c r="K452" s="119" t="n">
        <v>0</v>
      </c>
      <c r="L452" s="117" t="n">
        <v>172</v>
      </c>
      <c r="M452" s="120" t="n">
        <f aca="false" ca="false" dt2D="false" dtr="false" t="normal">SUM(N452:S452)</f>
        <v>15677526.030000001</v>
      </c>
      <c r="N452" s="120" t="n"/>
      <c r="O452" s="120" t="n"/>
      <c r="P452" s="120" t="n"/>
      <c r="Q452" s="120" t="n">
        <v>3359596.8</v>
      </c>
      <c r="R452" s="120" t="n">
        <v>12317929.23</v>
      </c>
      <c r="S452" s="120" t="n"/>
      <c r="T452" s="120" t="n">
        <f aca="false" ca="false" dt2D="false" dtr="false" t="normal">$M452/($J452+$K452)</f>
        <v>4566.846115529144</v>
      </c>
      <c r="U452" s="120" t="n">
        <f aca="false" ca="false" dt2D="false" dtr="false" t="normal">$M452/($J452+$K452)</f>
        <v>4566.846115529144</v>
      </c>
      <c r="V452" s="118" t="n">
        <v>2026</v>
      </c>
      <c r="W452" s="120" t="n"/>
      <c r="X452" s="121" t="n">
        <f aca="false" ca="false" dt2D="false" dtr="false" t="normal">AA452-R452</f>
        <v>3723325.8899999987</v>
      </c>
      <c r="Y452" s="127" t="n">
        <v>2824888.3</v>
      </c>
      <c r="Z452" s="127" t="n">
        <f aca="false" ca="false" dt2D="false" dtr="false" t="normal">+(J452*12.98+K452*25.97)*12</f>
        <v>534708.504</v>
      </c>
      <c r="AA452" s="127" t="n">
        <f aca="false" ca="false" dt2D="false" dtr="false" t="normal">+(J452*12.98+K452*25.97)*12*30</f>
        <v>16041255.12</v>
      </c>
      <c r="AB452" s="124" t="n">
        <f aca="false" ca="false" dt2D="false" dtr="false" t="normal">SUM(AC452:AQ452)</f>
        <v>15677526.030000001</v>
      </c>
      <c r="AC452" s="124" t="n">
        <v>9389888.63</v>
      </c>
      <c r="AD452" s="132" t="n">
        <v>4277228.07</v>
      </c>
      <c r="AE452" s="124" t="n"/>
      <c r="AF452" s="124" t="n"/>
      <c r="AG452" s="124" t="n">
        <v>1911486.91</v>
      </c>
      <c r="AH452" s="124" t="n"/>
      <c r="AI452" s="124" t="n"/>
      <c r="AJ452" s="124" t="n"/>
      <c r="AK452" s="124" t="n"/>
      <c r="AL452" s="124" t="n"/>
      <c r="AM452" s="124" t="n"/>
      <c r="AN452" s="124" t="n"/>
      <c r="AO452" s="124" t="n">
        <v>74922.42</v>
      </c>
      <c r="AP452" s="124" t="n">
        <v>24000</v>
      </c>
      <c r="AQ452" s="124" t="n"/>
      <c r="AR452" s="128" t="n">
        <f aca="false" ca="false" dt2D="false" dtr="false" t="normal">COUNTIF(AC452:AN452, "&gt;0")</f>
        <v>3</v>
      </c>
      <c r="AS452" s="128" t="n">
        <f aca="false" ca="false" dt2D="false" dtr="false" t="normal">COUNTIF(AO452:AQ452, "&gt;0")</f>
        <v>2</v>
      </c>
      <c r="AT452" s="128" t="n">
        <f aca="false" ca="false" dt2D="false" dtr="false" t="normal">+AR452+AS452</f>
        <v>5</v>
      </c>
      <c r="AZ452" s="66" t="n"/>
    </row>
    <row customHeight="true" ht="12.75" outlineLevel="0" r="453">
      <c r="A453" s="115" t="n">
        <f aca="false" ca="false" dt2D="false" dtr="false" t="normal">+A452+1</f>
        <v>327</v>
      </c>
      <c r="B453" s="115" t="n">
        <f aca="false" ca="false" dt2D="false" dtr="false" t="normal">B452+1</f>
        <v>215</v>
      </c>
      <c r="C453" s="116" t="s">
        <v>147</v>
      </c>
      <c r="D453" s="115" t="s">
        <v>926</v>
      </c>
      <c r="E453" s="119" t="s">
        <v>187</v>
      </c>
      <c r="F453" s="118" t="s">
        <v>62</v>
      </c>
      <c r="G453" s="118" t="n">
        <v>5</v>
      </c>
      <c r="H453" s="118" t="n">
        <v>4</v>
      </c>
      <c r="I453" s="119" t="n">
        <v>3458.3</v>
      </c>
      <c r="J453" s="119" t="n">
        <v>3458.3</v>
      </c>
      <c r="K453" s="119" t="n">
        <v>0</v>
      </c>
      <c r="L453" s="117" t="n">
        <v>222</v>
      </c>
      <c r="M453" s="120" t="n">
        <f aca="false" ca="false" dt2D="false" dtr="false" t="normal">SUM(N453:R453)</f>
        <v>2073837.46</v>
      </c>
      <c r="N453" s="120" t="n"/>
      <c r="O453" s="120" t="n">
        <v>1535172.65</v>
      </c>
      <c r="P453" s="120" t="n"/>
      <c r="Q453" s="120" t="n">
        <v>538664.81</v>
      </c>
      <c r="R453" s="120" t="n"/>
      <c r="S453" s="120" t="n"/>
      <c r="T453" s="120" t="n">
        <f aca="false" ca="false" dt2D="false" dtr="false" t="normal">$M453/($J453+$K453)</f>
        <v>599.6696238036029</v>
      </c>
      <c r="U453" s="120" t="n">
        <f aca="false" ca="false" dt2D="false" dtr="false" t="normal">$M453/($J453+$K453)</f>
        <v>599.6696238036029</v>
      </c>
      <c r="V453" s="118" t="n">
        <v>2026</v>
      </c>
      <c r="W453" s="120" t="n"/>
      <c r="X453" s="121" t="n">
        <f aca="false" ca="false" dt2D="false" dtr="false" t="normal">AA453-R453</f>
        <v>-2878484.2299999967</v>
      </c>
      <c r="Y453" s="127" t="n">
        <v>0</v>
      </c>
      <c r="Z453" s="127" t="n">
        <f aca="false" ca="false" dt2D="false" dtr="false" t="normal">+(J453*12.98+K453*25.97)*12</f>
        <v>538664.8080000001</v>
      </c>
      <c r="AA453" s="127" t="n">
        <f aca="false" ca="false" dt2D="false" dtr="false" t="normal">+(J453*12.98+K453*25.97)*12*30-'[5]Лист1'!$AQ$605</f>
        <v>-2878484.2299999967</v>
      </c>
      <c r="AB453" s="124" t="n">
        <f aca="false" ca="true" dt2D="false" dtr="false" t="normal">SUBTOTAL(9, AC453:AQ453)</f>
        <v>2073837.4600000002</v>
      </c>
      <c r="AC453" s="124" t="n"/>
      <c r="AD453" s="124" t="n"/>
      <c r="AE453" s="124" t="n"/>
      <c r="AF453" s="124" t="n"/>
      <c r="AG453" s="124" t="n">
        <v>1943242.22</v>
      </c>
      <c r="AH453" s="124" t="n"/>
      <c r="AI453" s="124" t="n">
        <v>0</v>
      </c>
      <c r="AJ453" s="124" t="n"/>
      <c r="AK453" s="124" t="n"/>
      <c r="AL453" s="124" t="n"/>
      <c r="AM453" s="124" t="n"/>
      <c r="AN453" s="124" t="n"/>
      <c r="AO453" s="124" t="n">
        <v>62215.12</v>
      </c>
      <c r="AP453" s="124" t="n">
        <v>24000</v>
      </c>
      <c r="AQ453" s="124" t="n">
        <v>44380.12</v>
      </c>
      <c r="AR453" s="128" t="n">
        <f aca="false" ca="false" dt2D="false" dtr="false" t="normal">COUNTIF(AC453:AN453, "&gt;0")</f>
        <v>1</v>
      </c>
      <c r="AS453" s="128" t="n">
        <f aca="false" ca="false" dt2D="false" dtr="false" t="normal">COUNTIF(AO453:AQ453, "&gt;0")</f>
        <v>3</v>
      </c>
      <c r="AT453" s="128" t="n">
        <f aca="false" ca="false" dt2D="false" dtr="false" t="normal">+AR453+AS453</f>
        <v>4</v>
      </c>
      <c r="AW453" s="3" t="n"/>
      <c r="AY453" s="129" t="n"/>
    </row>
    <row customHeight="true" ht="12.75" outlineLevel="0" r="454">
      <c r="A454" s="115" t="n">
        <f aca="false" ca="false" dt2D="false" dtr="false" t="normal">+A453+1</f>
        <v>328</v>
      </c>
      <c r="B454" s="115" t="n">
        <f aca="false" ca="false" dt2D="false" dtr="false" t="normal">B453+1</f>
        <v>216</v>
      </c>
      <c r="C454" s="116" t="s">
        <v>147</v>
      </c>
      <c r="D454" s="115" t="s">
        <v>927</v>
      </c>
      <c r="E454" s="117" t="s">
        <v>187</v>
      </c>
      <c r="F454" s="118" t="s">
        <v>62</v>
      </c>
      <c r="G454" s="118" t="n">
        <v>5</v>
      </c>
      <c r="H454" s="118" t="n">
        <v>4</v>
      </c>
      <c r="I454" s="119" t="n">
        <v>4276.4</v>
      </c>
      <c r="J454" s="119" t="n">
        <v>4276.4</v>
      </c>
      <c r="K454" s="119" t="n">
        <v>0</v>
      </c>
      <c r="L454" s="117" t="n">
        <v>174</v>
      </c>
      <c r="M454" s="120" t="n">
        <f aca="false" ca="false" dt2D="false" dtr="false" t="normal">SUM(N454:S454)</f>
        <v>2339873.0700000003</v>
      </c>
      <c r="N454" s="120" t="n"/>
      <c r="O454" s="120" t="n"/>
      <c r="P454" s="120" t="n"/>
      <c r="Q454" s="120" t="n">
        <v>666092.06</v>
      </c>
      <c r="R454" s="120" t="n">
        <v>1673781.01</v>
      </c>
      <c r="S454" s="120" t="n"/>
      <c r="T454" s="120" t="n">
        <f aca="false" ca="false" dt2D="false" dtr="false" t="normal">$M454/($J454+$K454)</f>
        <v>547.1595430736135</v>
      </c>
      <c r="U454" s="120" t="n">
        <f aca="false" ca="false" dt2D="false" dtr="false" t="normal">$M454/($J454+$K454)</f>
        <v>547.1595430736135</v>
      </c>
      <c r="V454" s="118" t="n">
        <v>2026</v>
      </c>
      <c r="W454" s="120" t="n"/>
      <c r="X454" s="121" t="n">
        <f aca="false" ca="false" dt2D="false" dtr="false" t="normal">AA454-R454</f>
        <v>17039025.43</v>
      </c>
      <c r="Y454" s="127" t="n">
        <v>0</v>
      </c>
      <c r="Z454" s="127" t="n">
        <f aca="false" ca="false" dt2D="false" dtr="false" t="normal">+(J454*12.98+K454*25.97)*12</f>
        <v>666092.064</v>
      </c>
      <c r="AA454" s="127" t="n">
        <f aca="false" ca="false" dt2D="false" dtr="false" t="normal">+(J454*12.98+K454*25.97)*12*30-'[5]Лист1'!$AQ$606</f>
        <v>18712806.44</v>
      </c>
      <c r="AB454" s="124" t="n">
        <f aca="false" ca="false" dt2D="false" dtr="false" t="normal">SUM(AC454:AQ454)</f>
        <v>2339873.07</v>
      </c>
      <c r="AC454" s="124" t="n"/>
      <c r="AD454" s="124" t="n"/>
      <c r="AE454" s="124" t="n"/>
      <c r="AF454" s="124" t="n"/>
      <c r="AG454" s="132" t="n">
        <v>2339873.07</v>
      </c>
      <c r="AH454" s="124" t="n"/>
      <c r="AI454" s="124" t="n"/>
      <c r="AJ454" s="124" t="n"/>
      <c r="AK454" s="124" t="n"/>
      <c r="AL454" s="124" t="n"/>
      <c r="AM454" s="124" t="n"/>
      <c r="AN454" s="124" t="n"/>
      <c r="AO454" s="124" t="n"/>
      <c r="AP454" s="124" t="n"/>
      <c r="AQ454" s="124" t="n"/>
      <c r="AR454" s="128" t="n">
        <f aca="false" ca="false" dt2D="false" dtr="false" t="normal">COUNTIF(AC454:AN454, "&gt;0")</f>
        <v>1</v>
      </c>
      <c r="AS454" s="128" t="n">
        <f aca="false" ca="false" dt2D="false" dtr="false" t="normal">COUNTIF(AO454:AQ454, "&gt;0")</f>
        <v>0</v>
      </c>
      <c r="AT454" s="128" t="n">
        <f aca="false" ca="false" dt2D="false" dtr="false" t="normal">+AR454+AS454</f>
        <v>1</v>
      </c>
      <c r="AZ454" s="66" t="n"/>
    </row>
    <row customHeight="true" ht="12.75" outlineLevel="0" r="455">
      <c r="A455" s="115" t="n">
        <f aca="false" ca="false" dt2D="false" dtr="false" t="normal">+A454+1</f>
        <v>329</v>
      </c>
      <c r="B455" s="115" t="n">
        <f aca="false" ca="false" dt2D="false" dtr="false" t="normal">B454+1</f>
        <v>217</v>
      </c>
      <c r="C455" s="116" t="s">
        <v>147</v>
      </c>
      <c r="D455" s="115" t="s">
        <v>928</v>
      </c>
      <c r="E455" s="119" t="s">
        <v>187</v>
      </c>
      <c r="F455" s="118" t="s">
        <v>62</v>
      </c>
      <c r="G455" s="118" t="n">
        <v>5</v>
      </c>
      <c r="H455" s="118" t="n">
        <v>4</v>
      </c>
      <c r="I455" s="119" t="n">
        <v>4293.8</v>
      </c>
      <c r="J455" s="119" t="n">
        <v>4226.8</v>
      </c>
      <c r="K455" s="119" t="n">
        <v>67</v>
      </c>
      <c r="L455" s="117" t="n">
        <v>317</v>
      </c>
      <c r="M455" s="120" t="n">
        <f aca="false" ca="false" dt2D="false" dtr="false" t="normal">SUM(N455:R455)</f>
        <v>2574861.4299999997</v>
      </c>
      <c r="N455" s="120" t="n"/>
      <c r="O455" s="120" t="n">
        <v>433864.78</v>
      </c>
      <c r="P455" s="120" t="n"/>
      <c r="Q455" s="120" t="n">
        <v>679246.25</v>
      </c>
      <c r="R455" s="120" t="n">
        <v>1461750.4</v>
      </c>
      <c r="S455" s="120" t="n"/>
      <c r="T455" s="120" t="n">
        <f aca="false" ca="false" dt2D="false" dtr="false" t="normal">$M455/($J455+$K455)</f>
        <v>599.6696236433927</v>
      </c>
      <c r="U455" s="120" t="n">
        <f aca="false" ca="false" dt2D="false" dtr="false" t="normal">$M455/($J455+$K455)</f>
        <v>599.6696236433927</v>
      </c>
      <c r="V455" s="118" t="n">
        <v>2026</v>
      </c>
      <c r="W455" s="120" t="n"/>
      <c r="X455" s="121" t="n">
        <f aca="false" ca="false" dt2D="false" dtr="false" t="normal">AA455-R455</f>
        <v>0.0000000023283064365386963</v>
      </c>
      <c r="Y455" s="127" t="n">
        <v>0</v>
      </c>
      <c r="Z455" s="127" t="n">
        <f aca="false" ca="false" dt2D="false" dtr="false" t="normal">+(J455*12.98+K455*25.97)*12</f>
        <v>679246.248</v>
      </c>
      <c r="AA455" s="127" t="n">
        <f aca="false" ca="false" dt2D="false" dtr="false" t="normal">+(J455*12.98+K455*25.97)*12*30-'[5]Лист1'!$AQ$607</f>
        <v>1461750.4000000022</v>
      </c>
      <c r="AB455" s="124" t="n">
        <f aca="false" ca="true" dt2D="false" dtr="false" t="normal">SUBTOTAL(9, AC455:AQ455)</f>
        <v>2574861.4299999997</v>
      </c>
      <c r="AC455" s="124" t="n"/>
      <c r="AD455" s="124" t="n"/>
      <c r="AE455" s="124" t="n"/>
      <c r="AF455" s="124" t="n"/>
      <c r="AG455" s="124" t="n">
        <v>2418513.56</v>
      </c>
      <c r="AH455" s="124" t="n"/>
      <c r="AI455" s="124" t="n">
        <v>0</v>
      </c>
      <c r="AJ455" s="124" t="n"/>
      <c r="AK455" s="124" t="n"/>
      <c r="AL455" s="124" t="n"/>
      <c r="AM455" s="124" t="n"/>
      <c r="AN455" s="124" t="n"/>
      <c r="AO455" s="124" t="n">
        <v>77245.84</v>
      </c>
      <c r="AP455" s="124" t="n">
        <v>24000</v>
      </c>
      <c r="AQ455" s="124" t="n">
        <v>55102.03</v>
      </c>
      <c r="AR455" s="128" t="n">
        <f aca="false" ca="false" dt2D="false" dtr="false" t="normal">COUNTIF(AC455:AN455, "&gt;0")</f>
        <v>1</v>
      </c>
      <c r="AS455" s="128" t="n">
        <f aca="false" ca="false" dt2D="false" dtr="false" t="normal">COUNTIF(AO455:AQ455, "&gt;0")</f>
        <v>3</v>
      </c>
      <c r="AT455" s="128" t="n">
        <f aca="false" ca="false" dt2D="false" dtr="false" t="normal">+AR455+AS455</f>
        <v>4</v>
      </c>
      <c r="AW455" s="3" t="n"/>
      <c r="AY455" s="129" t="n"/>
    </row>
    <row customHeight="true" ht="12.75" outlineLevel="0" r="456">
      <c r="A456" s="115" t="n">
        <f aca="false" ca="false" dt2D="false" dtr="false" t="normal">+A455+1</f>
        <v>330</v>
      </c>
      <c r="B456" s="115" t="n">
        <f aca="false" ca="false" dt2D="false" dtr="false" t="normal">B455+1</f>
        <v>218</v>
      </c>
      <c r="C456" s="116" t="s">
        <v>147</v>
      </c>
      <c r="D456" s="115" t="s">
        <v>929</v>
      </c>
      <c r="E456" s="119" t="s">
        <v>133</v>
      </c>
      <c r="F456" s="118" t="s">
        <v>62</v>
      </c>
      <c r="G456" s="118" t="n">
        <v>5</v>
      </c>
      <c r="H456" s="118" t="n">
        <v>6</v>
      </c>
      <c r="I456" s="119" t="n">
        <v>6231.8</v>
      </c>
      <c r="J456" s="119" t="n">
        <v>6231.8</v>
      </c>
      <c r="K456" s="119" t="n">
        <v>0</v>
      </c>
      <c r="L456" s="117" t="n">
        <v>260</v>
      </c>
      <c r="M456" s="120" t="n">
        <f aca="false" ca="false" dt2D="false" dtr="false" t="normal">SUM(N456:R456)</f>
        <v>3737021.18</v>
      </c>
      <c r="N456" s="120" t="n"/>
      <c r="O456" s="120" t="n"/>
      <c r="P456" s="120" t="n"/>
      <c r="Q456" s="120" t="n">
        <v>3737021.18</v>
      </c>
      <c r="R456" s="120" t="n"/>
      <c r="S456" s="120" t="n"/>
      <c r="T456" s="120" t="n">
        <f aca="false" ca="false" dt2D="false" dtr="false" t="normal">$M456/($J456+$K456)</f>
        <v>599.669626753105</v>
      </c>
      <c r="U456" s="120" t="n">
        <f aca="false" ca="false" dt2D="false" dtr="false" t="normal">$M456/($J456+$K456)</f>
        <v>599.669626753105</v>
      </c>
      <c r="V456" s="118" t="n">
        <v>2026</v>
      </c>
      <c r="W456" s="120" t="n"/>
      <c r="X456" s="121" t="n">
        <f aca="false" ca="false" dt2D="false" dtr="false" t="normal">AA456-R456</f>
        <v>29119955.040000003</v>
      </c>
      <c r="Y456" s="127" t="n">
        <v>4966693.68</v>
      </c>
      <c r="Z456" s="127" t="n">
        <f aca="false" ca="false" dt2D="false" dtr="false" t="normal">+(J456*12.98+K456*25.97)*12</f>
        <v>970665.1680000001</v>
      </c>
      <c r="AA456" s="127" t="n">
        <f aca="false" ca="false" dt2D="false" dtr="false" t="normal">+(J456*12.98+K456*25.97)*12*30</f>
        <v>29119955.040000003</v>
      </c>
      <c r="AB456" s="124" t="n">
        <f aca="false" ca="true" dt2D="false" dtr="false" t="normal">SUBTOTAL(9, AC456:AQ456)</f>
        <v>3737021.18</v>
      </c>
      <c r="AC456" s="124" t="n"/>
      <c r="AD456" s="124" t="n"/>
      <c r="AE456" s="124" t="n"/>
      <c r="AF456" s="124" t="n"/>
      <c r="AG456" s="124" t="n">
        <v>3520938.29</v>
      </c>
      <c r="AH456" s="124" t="n"/>
      <c r="AI456" s="124" t="n">
        <v>0</v>
      </c>
      <c r="AJ456" s="124" t="n"/>
      <c r="AK456" s="124" t="n"/>
      <c r="AL456" s="124" t="n"/>
      <c r="AM456" s="124" t="n"/>
      <c r="AN456" s="124" t="n"/>
      <c r="AO456" s="124" t="n">
        <v>112110.64</v>
      </c>
      <c r="AP456" s="124" t="n">
        <v>24000</v>
      </c>
      <c r="AQ456" s="124" t="n">
        <v>79972.25</v>
      </c>
      <c r="AR456" s="128" t="n">
        <f aca="false" ca="false" dt2D="false" dtr="false" t="normal">COUNTIF(AC456:AN456, "&gt;0")</f>
        <v>1</v>
      </c>
      <c r="AS456" s="128" t="n">
        <f aca="false" ca="false" dt2D="false" dtr="false" t="normal">COUNTIF(AO456:AQ456, "&gt;0")</f>
        <v>3</v>
      </c>
      <c r="AT456" s="128" t="n">
        <f aca="false" ca="false" dt2D="false" dtr="false" t="normal">+AR456+AS456</f>
        <v>4</v>
      </c>
      <c r="AW456" s="3" t="n"/>
      <c r="AY456" s="129" t="n"/>
    </row>
    <row customHeight="true" ht="12.75" outlineLevel="0" r="457">
      <c r="A457" s="115" t="n">
        <f aca="false" ca="false" dt2D="false" dtr="false" t="normal">+A456+1</f>
        <v>331</v>
      </c>
      <c r="B457" s="115" t="n">
        <f aca="false" ca="false" dt2D="false" dtr="false" t="normal">B456+1</f>
        <v>219</v>
      </c>
      <c r="C457" s="116" t="s">
        <v>147</v>
      </c>
      <c r="D457" s="115" t="s">
        <v>930</v>
      </c>
      <c r="E457" s="119" t="s">
        <v>128</v>
      </c>
      <c r="F457" s="118" t="s">
        <v>62</v>
      </c>
      <c r="G457" s="118" t="n">
        <v>5</v>
      </c>
      <c r="H457" s="118" t="n">
        <v>2</v>
      </c>
      <c r="I457" s="119" t="n">
        <v>2727.9</v>
      </c>
      <c r="J457" s="119" t="n">
        <v>2727.9</v>
      </c>
      <c r="K457" s="119" t="n">
        <v>0</v>
      </c>
      <c r="L457" s="117" t="n">
        <v>131</v>
      </c>
      <c r="M457" s="120" t="n">
        <f aca="false" ca="false" dt2D="false" dtr="false" t="normal">SUM(N457:R457)</f>
        <v>1635838.77</v>
      </c>
      <c r="N457" s="120" t="n"/>
      <c r="O457" s="120" t="n"/>
      <c r="P457" s="120" t="n"/>
      <c r="Q457" s="120" t="n">
        <v>1635838.77</v>
      </c>
      <c r="R457" s="120" t="n"/>
      <c r="S457" s="120" t="n"/>
      <c r="T457" s="120" t="n">
        <f aca="false" ca="false" dt2D="false" dtr="false" t="normal">$M457/($J457+$K457)</f>
        <v>599.6696249862531</v>
      </c>
      <c r="U457" s="120" t="n">
        <f aca="false" ca="false" dt2D="false" dtr="false" t="normal">$M457/($J457+$K457)</f>
        <v>599.6696249862531</v>
      </c>
      <c r="V457" s="118" t="n">
        <v>2026</v>
      </c>
      <c r="W457" s="120" t="n"/>
      <c r="X457" s="121" t="n">
        <f aca="false" ca="false" dt2D="false" dtr="false" t="normal">AA457-R457</f>
        <v>12746931.120000001</v>
      </c>
      <c r="Y457" s="127" t="n">
        <v>1999610.27</v>
      </c>
      <c r="Z457" s="127" t="n">
        <f aca="false" ca="false" dt2D="false" dtr="false" t="normal">+(J457*12.98+K457*25.97)*12</f>
        <v>424897.704</v>
      </c>
      <c r="AA457" s="127" t="n">
        <f aca="false" ca="false" dt2D="false" dtr="false" t="normal">+(J457*12.98+K457*25.97)*12*30</f>
        <v>12746931.120000001</v>
      </c>
      <c r="AB457" s="124" t="n">
        <f aca="false" ca="true" dt2D="false" dtr="false" t="normal">SUBTOTAL(9, AC457:AQ457)</f>
        <v>1635838.7699999998</v>
      </c>
      <c r="AC457" s="124" t="n"/>
      <c r="AD457" s="124" t="n"/>
      <c r="AE457" s="124" t="n"/>
      <c r="AF457" s="124" t="n"/>
      <c r="AG457" s="124" t="n">
        <v>1527756.66</v>
      </c>
      <c r="AH457" s="124" t="n"/>
      <c r="AI457" s="124" t="n">
        <v>0</v>
      </c>
      <c r="AJ457" s="124" t="n"/>
      <c r="AK457" s="124" t="n"/>
      <c r="AL457" s="124" t="n"/>
      <c r="AM457" s="124" t="n"/>
      <c r="AN457" s="124" t="n"/>
      <c r="AO457" s="124" t="n">
        <v>49075.16</v>
      </c>
      <c r="AP457" s="124" t="n">
        <v>24000</v>
      </c>
      <c r="AQ457" s="124" t="n">
        <v>35006.95</v>
      </c>
      <c r="AR457" s="128" t="n">
        <f aca="false" ca="false" dt2D="false" dtr="false" t="normal">COUNTIF(AC457:AN457, "&gt;0")</f>
        <v>1</v>
      </c>
      <c r="AS457" s="128" t="n">
        <f aca="false" ca="false" dt2D="false" dtr="false" t="normal">COUNTIF(AO457:AQ457, "&gt;0")</f>
        <v>3</v>
      </c>
      <c r="AT457" s="128" t="n">
        <f aca="false" ca="false" dt2D="false" dtr="false" t="normal">+AR457+AS457</f>
        <v>4</v>
      </c>
      <c r="AW457" s="3" t="n"/>
      <c r="AY457" s="129" t="n"/>
    </row>
    <row customHeight="true" ht="12.75" outlineLevel="0" r="458">
      <c r="A458" s="115" t="n">
        <f aca="false" ca="false" dt2D="false" dtr="false" t="normal">+A457+1</f>
        <v>332</v>
      </c>
      <c r="B458" s="115" t="n">
        <f aca="false" ca="false" dt2D="false" dtr="false" t="normal">B457+1</f>
        <v>220</v>
      </c>
      <c r="C458" s="116" t="s">
        <v>147</v>
      </c>
      <c r="D458" s="115" t="s">
        <v>777</v>
      </c>
      <c r="E458" s="119" t="s">
        <v>133</v>
      </c>
      <c r="F458" s="118" t="s">
        <v>188</v>
      </c>
      <c r="G458" s="118" t="n">
        <v>2</v>
      </c>
      <c r="H458" s="118" t="n">
        <v>2</v>
      </c>
      <c r="I458" s="119" t="n">
        <v>820.1</v>
      </c>
      <c r="J458" s="119" t="n">
        <v>820.1</v>
      </c>
      <c r="K458" s="119" t="n">
        <v>0</v>
      </c>
      <c r="L458" s="117" t="n">
        <v>31</v>
      </c>
      <c r="M458" s="120" t="n">
        <f aca="false" ca="false" dt2D="false" dtr="false" t="normal">SUM(N458:R458)</f>
        <v>2372180.26</v>
      </c>
      <c r="N458" s="120" t="n"/>
      <c r="O458" s="120" t="n">
        <v>1857108.72</v>
      </c>
      <c r="P458" s="120" t="n"/>
      <c r="Q458" s="120" t="n">
        <v>515071.54</v>
      </c>
      <c r="R458" s="120" t="n"/>
      <c r="S458" s="120" t="n"/>
      <c r="T458" s="120" t="n">
        <f aca="false" ca="false" dt2D="false" dtr="false" t="normal">$M458/($J458+$K458)</f>
        <v>2892.550006096817</v>
      </c>
      <c r="U458" s="120" t="n">
        <f aca="false" ca="false" dt2D="false" dtr="false" t="normal">$M458/($J458+$K458)</f>
        <v>2892.550006096817</v>
      </c>
      <c r="V458" s="118" t="n">
        <v>2026</v>
      </c>
      <c r="W458" s="120" t="n"/>
      <c r="X458" s="121" t="n">
        <f aca="false" ca="false" dt2D="false" dtr="false" t="normal">AA458-R458</f>
        <v>888660.3599999999</v>
      </c>
      <c r="Y458" s="127" t="n">
        <v>426205.5</v>
      </c>
      <c r="Z458" s="127" t="n">
        <f aca="false" ca="false" dt2D="false" dtr="false" t="normal">+(J458*9.03+K458*24.78)*12</f>
        <v>88866.036</v>
      </c>
      <c r="AA458" s="127" t="n">
        <f aca="false" ca="false" dt2D="false" dtr="false" t="normal">+(J458*9.03+K458*24.78)*12*10</f>
        <v>888660.3599999999</v>
      </c>
      <c r="AB458" s="124" t="n">
        <f aca="false" ca="true" dt2D="false" dtr="false" t="normal">SUBTOTAL(9, AC458:AQ458)</f>
        <v>2372180.2600000002</v>
      </c>
      <c r="AC458" s="124" t="n">
        <v>2226250.19</v>
      </c>
      <c r="AD458" s="124" t="n"/>
      <c r="AE458" s="124" t="n"/>
      <c r="AF458" s="124" t="n"/>
      <c r="AG458" s="124" t="n"/>
      <c r="AH458" s="124" t="n"/>
      <c r="AI458" s="124" t="n">
        <v>0</v>
      </c>
      <c r="AJ458" s="124" t="n"/>
      <c r="AK458" s="124" t="n"/>
      <c r="AL458" s="124" t="n"/>
      <c r="AM458" s="124" t="n"/>
      <c r="AN458" s="124" t="n"/>
      <c r="AO458" s="124" t="n">
        <v>71165.41</v>
      </c>
      <c r="AP458" s="124" t="n">
        <v>24000</v>
      </c>
      <c r="AQ458" s="124" t="n">
        <v>50764.66</v>
      </c>
      <c r="AR458" s="128" t="n">
        <f aca="false" ca="false" dt2D="false" dtr="false" t="normal">COUNTIF(AC458:AN458, "&gt;0")</f>
        <v>1</v>
      </c>
      <c r="AS458" s="128" t="n">
        <f aca="false" ca="false" dt2D="false" dtr="false" t="normal">COUNTIF(AO458:AQ458, "&gt;0")</f>
        <v>3</v>
      </c>
      <c r="AT458" s="128" t="n">
        <f aca="false" ca="false" dt2D="false" dtr="false" t="normal">+AR458+AS458</f>
        <v>4</v>
      </c>
      <c r="AU458" s="0" t="s">
        <v>190</v>
      </c>
      <c r="AW458" s="3" t="n"/>
      <c r="AY458" s="129" t="n"/>
    </row>
    <row customHeight="true" ht="12.75" outlineLevel="0" r="459">
      <c r="A459" s="115" t="n">
        <f aca="false" ca="false" dt2D="false" dtr="false" t="normal">+A458+1</f>
        <v>333</v>
      </c>
      <c r="B459" s="115" t="n">
        <f aca="false" ca="false" dt2D="false" dtr="false" t="normal">B458+1</f>
        <v>221</v>
      </c>
      <c r="C459" s="116" t="s">
        <v>147</v>
      </c>
      <c r="D459" s="115" t="s">
        <v>779</v>
      </c>
      <c r="E459" s="119" t="s">
        <v>166</v>
      </c>
      <c r="F459" s="118" t="s">
        <v>188</v>
      </c>
      <c r="G459" s="118" t="n">
        <v>2</v>
      </c>
      <c r="H459" s="118" t="n">
        <v>2</v>
      </c>
      <c r="I459" s="119" t="n">
        <v>806.5</v>
      </c>
      <c r="J459" s="119" t="n">
        <v>806.5</v>
      </c>
      <c r="K459" s="119" t="n">
        <v>0</v>
      </c>
      <c r="L459" s="117" t="n">
        <v>58</v>
      </c>
      <c r="M459" s="120" t="n">
        <f aca="false" ca="false" dt2D="false" dtr="false" t="normal">SUM(N459:R459)</f>
        <v>2332841.58</v>
      </c>
      <c r="N459" s="120" t="n"/>
      <c r="O459" s="120" t="n">
        <v>1903917.64</v>
      </c>
      <c r="P459" s="120" t="n"/>
      <c r="Q459" s="120" t="n">
        <v>428923.94</v>
      </c>
      <c r="R459" s="120" t="n"/>
      <c r="S459" s="120" t="n"/>
      <c r="T459" s="120" t="n">
        <f aca="false" ca="false" dt2D="false" dtr="false" t="normal">$M459/($J459+$K459)</f>
        <v>2892.550006199628</v>
      </c>
      <c r="U459" s="120" t="n">
        <f aca="false" ca="false" dt2D="false" dtr="false" t="normal">$M459/($J459+$K459)</f>
        <v>2892.550006199628</v>
      </c>
      <c r="V459" s="118" t="n">
        <v>2026</v>
      </c>
      <c r="W459" s="120" t="n"/>
      <c r="X459" s="121" t="n">
        <f aca="false" ca="false" dt2D="false" dtr="false" t="normal">AA459-R459</f>
        <v>873923.3999999999</v>
      </c>
      <c r="Y459" s="127" t="n">
        <v>341531.6</v>
      </c>
      <c r="Z459" s="127" t="n">
        <f aca="false" ca="false" dt2D="false" dtr="false" t="normal">+(J459*9.03+K459*24.78)*12</f>
        <v>87392.34</v>
      </c>
      <c r="AA459" s="127" t="n">
        <f aca="false" ca="false" dt2D="false" dtr="false" t="normal">+(J459*9.03+K459*24.78)*12*10</f>
        <v>873923.3999999999</v>
      </c>
      <c r="AB459" s="124" t="n">
        <f aca="false" ca="true" dt2D="false" dtr="false" t="normal">SUBTOTAL(9, AC459:AQ459)</f>
        <v>2332841.58</v>
      </c>
      <c r="AC459" s="124" t="n">
        <v>2188933.52</v>
      </c>
      <c r="AD459" s="124" t="n"/>
      <c r="AE459" s="124" t="n"/>
      <c r="AF459" s="124" t="n"/>
      <c r="AG459" s="124" t="n"/>
      <c r="AH459" s="124" t="n"/>
      <c r="AI459" s="124" t="n">
        <v>0</v>
      </c>
      <c r="AJ459" s="124" t="n"/>
      <c r="AK459" s="124" t="n"/>
      <c r="AL459" s="124" t="n"/>
      <c r="AM459" s="124" t="n"/>
      <c r="AN459" s="124" t="n"/>
      <c r="AO459" s="124" t="n">
        <v>69985.25</v>
      </c>
      <c r="AP459" s="124" t="n">
        <v>24000</v>
      </c>
      <c r="AQ459" s="124" t="n">
        <v>49922.81</v>
      </c>
      <c r="AR459" s="128" t="n">
        <f aca="false" ca="false" dt2D="false" dtr="false" t="normal">COUNTIF(AC459:AN459, "&gt;0")</f>
        <v>1</v>
      </c>
      <c r="AS459" s="128" t="n">
        <f aca="false" ca="false" dt2D="false" dtr="false" t="normal">COUNTIF(AO459:AQ459, "&gt;0")</f>
        <v>3</v>
      </c>
      <c r="AT459" s="128" t="n">
        <f aca="false" ca="false" dt2D="false" dtr="false" t="normal">+AR459+AS459</f>
        <v>4</v>
      </c>
      <c r="AU459" s="0" t="s">
        <v>190</v>
      </c>
      <c r="AW459" s="3" t="n"/>
      <c r="AY459" s="129" t="n"/>
    </row>
    <row customHeight="true" ht="12.75" outlineLevel="0" r="460">
      <c r="A460" s="115" t="n">
        <f aca="false" ca="false" dt2D="false" dtr="false" t="normal">+A459+1</f>
        <v>334</v>
      </c>
      <c r="B460" s="115" t="n">
        <f aca="false" ca="false" dt2D="false" dtr="false" t="normal">B459+1</f>
        <v>222</v>
      </c>
      <c r="C460" s="116" t="s">
        <v>147</v>
      </c>
      <c r="D460" s="115" t="s">
        <v>931</v>
      </c>
      <c r="E460" s="117" t="s">
        <v>166</v>
      </c>
      <c r="F460" s="118" t="s">
        <v>62</v>
      </c>
      <c r="G460" s="118" t="n">
        <v>9</v>
      </c>
      <c r="H460" s="118" t="n">
        <v>1</v>
      </c>
      <c r="I460" s="119" t="n">
        <v>1520.3</v>
      </c>
      <c r="J460" s="119" t="n">
        <v>1470.1</v>
      </c>
      <c r="K460" s="119" t="n">
        <v>50.2</v>
      </c>
      <c r="L460" s="117" t="n">
        <v>58</v>
      </c>
      <c r="M460" s="120" t="n">
        <f aca="false" ca="false" dt2D="false" dtr="false" t="normal">SUM(N460:S460)</f>
        <v>557749.81</v>
      </c>
      <c r="N460" s="120" t="n"/>
      <c r="O460" s="120" t="n"/>
      <c r="P460" s="120" t="n"/>
      <c r="Q460" s="120" t="n">
        <v>557749.81</v>
      </c>
      <c r="R460" s="120" t="n">
        <v>0</v>
      </c>
      <c r="S460" s="120" t="n"/>
      <c r="T460" s="120" t="n">
        <f aca="false" ca="false" dt2D="false" dtr="false" t="normal">$M460/($J460+$K460)</f>
        <v>366.86825626521085</v>
      </c>
      <c r="U460" s="120" t="n">
        <f aca="false" ca="false" dt2D="false" dtr="false" t="normal">$M460/($J460+$K460)</f>
        <v>366.86825626521085</v>
      </c>
      <c r="V460" s="118" t="n">
        <v>2026</v>
      </c>
      <c r="W460" s="120" t="n"/>
      <c r="X460" s="121" t="n">
        <f aca="false" ca="false" dt2D="false" dtr="false" t="normal">AA460-R460</f>
        <v>9663219.36</v>
      </c>
      <c r="Y460" s="127" t="n">
        <v>1457214.11</v>
      </c>
      <c r="Z460" s="127" t="n">
        <f aca="false" ca="false" dt2D="false" dtr="false" t="normal">+(J460*17.26+K460*29.25)*12</f>
        <v>322107.312</v>
      </c>
      <c r="AA460" s="127" t="n">
        <f aca="false" ca="false" dt2D="false" dtr="false" t="normal">+(J460*17.26+K460*29.25)*12*30</f>
        <v>9663219.36</v>
      </c>
      <c r="AB460" s="124" t="n">
        <f aca="false" ca="false" dt2D="false" dtr="false" t="normal">SUM(AC460:AQ460)</f>
        <v>557749.81</v>
      </c>
      <c r="AC460" s="124" t="n"/>
      <c r="AD460" s="124" t="n"/>
      <c r="AE460" s="124" t="n"/>
      <c r="AF460" s="124" t="n"/>
      <c r="AG460" s="132" t="n">
        <v>475058.38</v>
      </c>
      <c r="AH460" s="124" t="n"/>
      <c r="AI460" s="124" t="n"/>
      <c r="AJ460" s="124" t="n"/>
      <c r="AK460" s="124" t="n"/>
      <c r="AL460" s="124" t="n"/>
      <c r="AM460" s="124" t="n"/>
      <c r="AN460" s="124" t="n"/>
      <c r="AO460" s="124" t="n">
        <v>58691.43</v>
      </c>
      <c r="AP460" s="124" t="n">
        <v>24000</v>
      </c>
      <c r="AQ460" s="124" t="n"/>
      <c r="AR460" s="128" t="n">
        <f aca="false" ca="false" dt2D="false" dtr="false" t="normal">COUNTIF(AC460:AN460, "&gt;0")</f>
        <v>1</v>
      </c>
      <c r="AS460" s="128" t="n">
        <f aca="false" ca="false" dt2D="false" dtr="false" t="normal">COUNTIF(AO460:AQ460, "&gt;0")</f>
        <v>2</v>
      </c>
      <c r="AT460" s="128" t="n">
        <f aca="false" ca="false" dt2D="false" dtr="false" t="normal">+AR460+AS460</f>
        <v>3</v>
      </c>
      <c r="AZ460" s="66" t="n"/>
    </row>
    <row customHeight="true" ht="12.75" outlineLevel="0" r="461">
      <c r="A461" s="115" t="n">
        <f aca="false" ca="false" dt2D="false" dtr="false" t="normal">+A460+1</f>
        <v>335</v>
      </c>
      <c r="B461" s="115" t="n">
        <f aca="false" ca="false" dt2D="false" dtr="false" t="normal">B460+1</f>
        <v>223</v>
      </c>
      <c r="C461" s="116" t="s">
        <v>147</v>
      </c>
      <c r="D461" s="115" t="s">
        <v>932</v>
      </c>
      <c r="E461" s="117" t="s">
        <v>891</v>
      </c>
      <c r="F461" s="118" t="s">
        <v>62</v>
      </c>
      <c r="G461" s="118" t="n">
        <v>9</v>
      </c>
      <c r="H461" s="118" t="n">
        <v>1</v>
      </c>
      <c r="I461" s="119" t="n">
        <v>2337.7</v>
      </c>
      <c r="J461" s="119" t="n">
        <v>2245.4</v>
      </c>
      <c r="K461" s="119" t="n">
        <v>92.2999999999997</v>
      </c>
      <c r="L461" s="117" t="n">
        <v>72</v>
      </c>
      <c r="M461" s="120" t="n">
        <f aca="false" ca="false" dt2D="false" dtr="false" t="normal">SUM(N461:S461)</f>
        <v>3287049.82</v>
      </c>
      <c r="N461" s="120" t="n"/>
      <c r="O461" s="120" t="n"/>
      <c r="P461" s="120" t="n"/>
      <c r="Q461" s="120" t="n">
        <v>3287049.82</v>
      </c>
      <c r="R461" s="120" t="n"/>
      <c r="S461" s="120" t="n"/>
      <c r="T461" s="120" t="n">
        <f aca="false" ca="false" dt2D="false" dtr="false" t="normal">$M461/($J461+$K461)</f>
        <v>1406.1042135432263</v>
      </c>
      <c r="U461" s="120" t="n">
        <f aca="false" ca="false" dt2D="false" dtr="false" t="normal">$M461/($J461+$K461)</f>
        <v>1406.1042135432263</v>
      </c>
      <c r="V461" s="118" t="n">
        <v>2026</v>
      </c>
      <c r="W461" s="120" t="n"/>
      <c r="X461" s="121" t="n">
        <f aca="false" ca="false" dt2D="false" dtr="false" t="normal">AA461-R461</f>
        <v>14923936.44</v>
      </c>
      <c r="Y461" s="127" t="n">
        <v>2811620.65</v>
      </c>
      <c r="Z461" s="127" t="n">
        <f aca="false" ca="false" dt2D="false" dtr="false" t="normal">+(J461*17.26+K461*29.25)*12</f>
        <v>497464.548</v>
      </c>
      <c r="AA461" s="127" t="n">
        <f aca="false" ca="false" dt2D="false" dtr="false" t="normal">+(J461*17.26+K461*29.25)*12*30</f>
        <v>14923936.44</v>
      </c>
      <c r="AB461" s="124" t="n">
        <f aca="false" ca="false" dt2D="false" dtr="false" t="normal">SUM(AC461:AQ461)</f>
        <v>3287049.82</v>
      </c>
      <c r="AC461" s="124" t="n"/>
      <c r="AD461" s="124" t="n"/>
      <c r="AE461" s="124" t="n"/>
      <c r="AF461" s="124" t="n"/>
      <c r="AG461" s="124" t="n"/>
      <c r="AH461" s="124" t="n"/>
      <c r="AI461" s="124" t="n"/>
      <c r="AJ461" s="132" t="n">
        <v>2835923.96</v>
      </c>
      <c r="AK461" s="124" t="n"/>
      <c r="AL461" s="124" t="n"/>
      <c r="AM461" s="124" t="n"/>
      <c r="AN461" s="124" t="n"/>
      <c r="AO461" s="132" t="n">
        <v>427125.86</v>
      </c>
      <c r="AP461" s="124" t="n">
        <v>24000</v>
      </c>
      <c r="AQ461" s="124" t="n"/>
      <c r="AR461" s="128" t="n">
        <f aca="false" ca="false" dt2D="false" dtr="false" t="normal">COUNTIF(AC461:AN461, "&gt;0")</f>
        <v>1</v>
      </c>
      <c r="AS461" s="128" t="n">
        <f aca="false" ca="false" dt2D="false" dtr="false" t="normal">COUNTIF(AO461:AQ461, "&gt;0")</f>
        <v>2</v>
      </c>
      <c r="AT461" s="128" t="n">
        <f aca="false" ca="false" dt2D="false" dtr="false" t="normal">+AR461+AS461</f>
        <v>3</v>
      </c>
      <c r="AZ461" s="66" t="n"/>
      <c r="BC461" s="66" t="n"/>
    </row>
    <row customHeight="true" ht="12.75" outlineLevel="0" r="462">
      <c r="A462" s="115" t="n">
        <f aca="false" ca="false" dt2D="false" dtr="false" t="normal">+A461+1</f>
        <v>336</v>
      </c>
      <c r="B462" s="115" t="n">
        <f aca="false" ca="false" dt2D="false" dtr="false" t="normal">B461+1</f>
        <v>224</v>
      </c>
      <c r="C462" s="116" t="s">
        <v>147</v>
      </c>
      <c r="D462" s="115" t="s">
        <v>933</v>
      </c>
      <c r="E462" s="117" t="s">
        <v>133</v>
      </c>
      <c r="F462" s="118" t="s">
        <v>62</v>
      </c>
      <c r="G462" s="118" t="n">
        <v>4</v>
      </c>
      <c r="H462" s="118" t="n">
        <v>6</v>
      </c>
      <c r="I462" s="119" t="n">
        <v>3605.9</v>
      </c>
      <c r="J462" s="119" t="n">
        <v>3605.9</v>
      </c>
      <c r="K462" s="119" t="n">
        <v>0</v>
      </c>
      <c r="L462" s="117" t="n">
        <v>152</v>
      </c>
      <c r="M462" s="120" t="n">
        <f aca="false" ca="false" dt2D="false" dtr="false" t="normal">SUM(N462:S462)</f>
        <v>2019675.42</v>
      </c>
      <c r="N462" s="120" t="n"/>
      <c r="O462" s="120" t="n"/>
      <c r="P462" s="120" t="n"/>
      <c r="Q462" s="120" t="n">
        <v>2019675.42</v>
      </c>
      <c r="R462" s="120" t="n">
        <v>0</v>
      </c>
      <c r="S462" s="120" t="n"/>
      <c r="T462" s="120" t="n">
        <f aca="false" ca="false" dt2D="false" dtr="false" t="normal">$M462/($J462+$K462)</f>
        <v>560.1030034110762</v>
      </c>
      <c r="U462" s="120" t="n">
        <f aca="false" ca="false" dt2D="false" dtr="false" t="normal">$M462/($J462+$K462)</f>
        <v>560.1030034110762</v>
      </c>
      <c r="V462" s="118" t="n">
        <v>2026</v>
      </c>
      <c r="W462" s="120" t="n"/>
      <c r="X462" s="121" t="n">
        <f aca="false" ca="false" dt2D="false" dtr="false" t="normal">AA462-R462</f>
        <v>16849649.520000003</v>
      </c>
      <c r="Y462" s="127" t="n">
        <v>2911023.49</v>
      </c>
      <c r="Z462" s="127" t="n">
        <f aca="false" ca="false" dt2D="false" dtr="false" t="normal">+(J462*12.98+K462*25.97)*12</f>
        <v>561654.984</v>
      </c>
      <c r="AA462" s="127" t="n">
        <f aca="false" ca="false" dt2D="false" dtr="false" t="normal">+(J462*12.98+K462*25.97)*12*30</f>
        <v>16849649.520000003</v>
      </c>
      <c r="AB462" s="124" t="n">
        <f aca="false" ca="false" dt2D="false" dtr="false" t="normal">SUM(AC462:AQ462)</f>
        <v>2019675.42</v>
      </c>
      <c r="AC462" s="124" t="n"/>
      <c r="AD462" s="124" t="n"/>
      <c r="AE462" s="124" t="n"/>
      <c r="AF462" s="124" t="n"/>
      <c r="AG462" s="132" t="n">
        <v>2019675.42</v>
      </c>
      <c r="AH462" s="124" t="n"/>
      <c r="AI462" s="124" t="n"/>
      <c r="AJ462" s="124" t="n"/>
      <c r="AK462" s="124" t="n"/>
      <c r="AL462" s="124" t="n"/>
      <c r="AM462" s="124" t="n"/>
      <c r="AN462" s="124" t="n"/>
      <c r="AO462" s="124" t="n"/>
      <c r="AP462" s="124" t="n"/>
      <c r="AQ462" s="124" t="n"/>
      <c r="AR462" s="128" t="n">
        <f aca="false" ca="false" dt2D="false" dtr="false" t="normal">COUNTIF(AC462:AN462, "&gt;0")</f>
        <v>1</v>
      </c>
      <c r="AS462" s="128" t="n">
        <f aca="false" ca="false" dt2D="false" dtr="false" t="normal">COUNTIF(AO462:AQ462, "&gt;0")</f>
        <v>0</v>
      </c>
      <c r="AT462" s="128" t="n">
        <f aca="false" ca="false" dt2D="false" dtr="false" t="normal">+AR462+AS462</f>
        <v>1</v>
      </c>
      <c r="AZ462" s="66" t="n"/>
    </row>
    <row customHeight="true" ht="11.25" outlineLevel="0" r="463">
      <c r="A463" s="115" t="n">
        <f aca="false" ca="false" dt2D="false" dtr="false" t="normal">+A462+1</f>
        <v>337</v>
      </c>
      <c r="B463" s="115" t="n">
        <f aca="false" ca="false" dt2D="false" dtr="false" t="normal">B462+1</f>
        <v>225</v>
      </c>
      <c r="C463" s="116" t="s">
        <v>147</v>
      </c>
      <c r="D463" s="115" t="s">
        <v>934</v>
      </c>
      <c r="E463" s="119" t="s">
        <v>258</v>
      </c>
      <c r="F463" s="118" t="s">
        <v>62</v>
      </c>
      <c r="G463" s="118" t="n">
        <v>5</v>
      </c>
      <c r="H463" s="118" t="n">
        <v>1</v>
      </c>
      <c r="I463" s="119" t="n">
        <v>4537.3</v>
      </c>
      <c r="J463" s="119" t="n">
        <v>1650.2</v>
      </c>
      <c r="K463" s="119" t="n">
        <v>2887.1</v>
      </c>
      <c r="L463" s="117" t="n">
        <v>209</v>
      </c>
      <c r="M463" s="120" t="n">
        <f aca="false" ca="false" dt2D="false" dtr="false" t="normal">SUM(N463:R463)</f>
        <v>4989668.8</v>
      </c>
      <c r="N463" s="120" t="n"/>
      <c r="O463" s="120" t="n"/>
      <c r="P463" s="120" t="n"/>
      <c r="Q463" s="120" t="n">
        <v>1132023.04</v>
      </c>
      <c r="R463" s="120" t="n">
        <v>3857645.76</v>
      </c>
      <c r="S463" s="120" t="n"/>
      <c r="T463" s="120" t="n">
        <f aca="false" ca="false" dt2D="false" dtr="false" t="normal">$M463/($J463+$K463)</f>
        <v>1099.699997796046</v>
      </c>
      <c r="U463" s="120" t="n">
        <f aca="false" ca="false" dt2D="false" dtr="false" t="normal">$M463/($J463+$K463)</f>
        <v>1099.699997796046</v>
      </c>
      <c r="V463" s="118" t="n">
        <v>2026</v>
      </c>
      <c r="W463" s="120" t="n"/>
      <c r="X463" s="121" t="n">
        <f aca="false" ca="false" dt2D="false" dtr="false" t="normal">AA463-R463</f>
        <v>6638111.559999997</v>
      </c>
      <c r="Y463" s="127" t="n">
        <v>0</v>
      </c>
      <c r="Z463" s="127" t="n">
        <f aca="false" ca="false" dt2D="false" dtr="false" t="normal">+(J463*12.71+K463*25.41)*12</f>
        <v>1132023.0359999998</v>
      </c>
      <c r="AA463" s="127" t="n">
        <f aca="false" ca="false" dt2D="false" dtr="false" t="normal">+(J463*12.71+K463*25.41)*12*30-'[5]Лист1'!$AQ$625</f>
        <v>10495757.319999997</v>
      </c>
      <c r="AB463" s="124" t="n">
        <f aca="false" ca="true" dt2D="false" dtr="false" t="normal">SUBTOTAL(9, AC463:AQ463)</f>
        <v>4989668.8</v>
      </c>
      <c r="AC463" s="124" t="n"/>
      <c r="AD463" s="124" t="n"/>
      <c r="AE463" s="124" t="n"/>
      <c r="AF463" s="124" t="n">
        <v>4709199.83</v>
      </c>
      <c r="AG463" s="124" t="n"/>
      <c r="AH463" s="124" t="n"/>
      <c r="AI463" s="124" t="n">
        <v>0</v>
      </c>
      <c r="AJ463" s="124" t="n"/>
      <c r="AK463" s="124" t="n"/>
      <c r="AL463" s="124" t="n"/>
      <c r="AM463" s="124" t="n"/>
      <c r="AN463" s="124" t="n"/>
      <c r="AO463" s="124" t="n">
        <v>149690.06</v>
      </c>
      <c r="AP463" s="124" t="n">
        <v>24000</v>
      </c>
      <c r="AQ463" s="124" t="n">
        <v>106778.91</v>
      </c>
      <c r="AR463" s="128" t="n">
        <f aca="false" ca="false" dt2D="false" dtr="false" t="normal">COUNTIF(AC463:AN463, "&gt;0")</f>
        <v>1</v>
      </c>
      <c r="AS463" s="128" t="n">
        <f aca="false" ca="false" dt2D="false" dtr="false" t="normal">COUNTIF(AO463:AQ463, "&gt;0")</f>
        <v>3</v>
      </c>
      <c r="AT463" s="128" t="n">
        <f aca="false" ca="false" dt2D="false" dtr="false" t="normal">+AR463+AS463</f>
        <v>4</v>
      </c>
      <c r="AW463" s="3" t="n"/>
      <c r="AY463" s="129" t="n"/>
    </row>
    <row customHeight="true" ht="12.75" outlineLevel="0" r="464">
      <c r="A464" s="115" t="n">
        <f aca="false" ca="false" dt2D="false" dtr="false" t="normal">+A463+1</f>
        <v>338</v>
      </c>
      <c r="B464" s="115" t="n">
        <f aca="false" ca="false" dt2D="false" dtr="false" t="normal">B463+1</f>
        <v>226</v>
      </c>
      <c r="C464" s="116" t="s">
        <v>147</v>
      </c>
      <c r="D464" s="115" t="s">
        <v>935</v>
      </c>
      <c r="E464" s="117" t="s">
        <v>131</v>
      </c>
      <c r="F464" s="118" t="s">
        <v>62</v>
      </c>
      <c r="G464" s="118" t="n">
        <v>5</v>
      </c>
      <c r="H464" s="118" t="n">
        <v>4</v>
      </c>
      <c r="I464" s="119" t="n">
        <v>4397.6</v>
      </c>
      <c r="J464" s="119" t="n">
        <v>4306.8</v>
      </c>
      <c r="K464" s="119" t="n">
        <v>90.8000000000002</v>
      </c>
      <c r="L464" s="117" t="n">
        <v>188</v>
      </c>
      <c r="M464" s="120" t="n">
        <f aca="false" ca="false" dt2D="false" dtr="false" t="normal">SUM(N464:S464)</f>
        <v>2355512.4</v>
      </c>
      <c r="N464" s="120" t="n"/>
      <c r="O464" s="120" t="n"/>
      <c r="P464" s="120" t="n"/>
      <c r="Q464" s="120" t="n">
        <v>2355512.4</v>
      </c>
      <c r="R464" s="120" t="n">
        <v>0</v>
      </c>
      <c r="S464" s="120" t="n"/>
      <c r="T464" s="120" t="n">
        <f aca="false" ca="false" dt2D="false" dtr="false" t="normal">$M464/($J464+$K464)</f>
        <v>535.6358923048936</v>
      </c>
      <c r="U464" s="120" t="n">
        <f aca="false" ca="false" dt2D="false" dtr="false" t="normal">$M464/($J464+$K464)</f>
        <v>535.6358923048936</v>
      </c>
      <c r="V464" s="118" t="n">
        <v>2026</v>
      </c>
      <c r="W464" s="120" t="n"/>
      <c r="X464" s="121" t="n">
        <f aca="false" ca="false" dt2D="false" dtr="false" t="normal">AA464-R464</f>
        <v>20973722.400000002</v>
      </c>
      <c r="Y464" s="127" t="n">
        <v>4963886.64</v>
      </c>
      <c r="Z464" s="127" t="n">
        <f aca="false" ca="false" dt2D="false" dtr="false" t="normal">+(J464*12.98+K464*25.97)*12</f>
        <v>699124.0800000001</v>
      </c>
      <c r="AA464" s="127" t="n">
        <f aca="false" ca="false" dt2D="false" dtr="false" t="normal">+(J464*12.98+K464*25.97)*12*30</f>
        <v>20973722.400000002</v>
      </c>
      <c r="AB464" s="124" t="n">
        <f aca="false" ca="false" dt2D="false" dtr="false" t="normal">SUM(AC464:AQ464)</f>
        <v>2355512.4</v>
      </c>
      <c r="AC464" s="124" t="n"/>
      <c r="AD464" s="124" t="n"/>
      <c r="AE464" s="124" t="n"/>
      <c r="AF464" s="124" t="n"/>
      <c r="AG464" s="132" t="n">
        <v>2355512.4</v>
      </c>
      <c r="AH464" s="124" t="n"/>
      <c r="AI464" s="124" t="n"/>
      <c r="AJ464" s="124" t="n"/>
      <c r="AK464" s="124" t="n"/>
      <c r="AL464" s="124" t="n"/>
      <c r="AM464" s="124" t="n"/>
      <c r="AN464" s="124" t="n"/>
      <c r="AO464" s="124" t="n"/>
      <c r="AP464" s="124" t="n"/>
      <c r="AQ464" s="124" t="n"/>
      <c r="AR464" s="128" t="n">
        <f aca="false" ca="false" dt2D="false" dtr="false" t="normal">COUNTIF(AC464:AN464, "&gt;0")</f>
        <v>1</v>
      </c>
      <c r="AS464" s="128" t="n">
        <f aca="false" ca="false" dt2D="false" dtr="false" t="normal">COUNTIF(AO464:AQ464, "&gt;0")</f>
        <v>0</v>
      </c>
      <c r="AT464" s="128" t="n">
        <f aca="false" ca="false" dt2D="false" dtr="false" t="normal">+AR464+AS464</f>
        <v>1</v>
      </c>
      <c r="AZ464" s="66" t="n"/>
    </row>
    <row customHeight="true" ht="12.75" outlineLevel="0" r="465">
      <c r="A465" s="115" t="n">
        <f aca="false" ca="false" dt2D="false" dtr="false" t="normal">+A464+1</f>
        <v>339</v>
      </c>
      <c r="B465" s="115" t="n">
        <f aca="false" ca="false" dt2D="false" dtr="false" t="normal">B464+1</f>
        <v>227</v>
      </c>
      <c r="C465" s="116" t="s">
        <v>147</v>
      </c>
      <c r="D465" s="115" t="s">
        <v>936</v>
      </c>
      <c r="E465" s="119" t="s">
        <v>131</v>
      </c>
      <c r="F465" s="118" t="s">
        <v>62</v>
      </c>
      <c r="G465" s="118" t="n">
        <v>5</v>
      </c>
      <c r="H465" s="118" t="n">
        <v>6</v>
      </c>
      <c r="I465" s="119" t="n">
        <v>6214.74</v>
      </c>
      <c r="J465" s="119" t="n">
        <v>6097.04</v>
      </c>
      <c r="K465" s="119" t="n">
        <v>117.7</v>
      </c>
      <c r="L465" s="117" t="n">
        <v>283</v>
      </c>
      <c r="M465" s="120" t="n">
        <f aca="false" ca="false" dt2D="false" dtr="false" t="normal">SUM(N465:R465)</f>
        <v>11920117.6</v>
      </c>
      <c r="N465" s="120" t="n"/>
      <c r="O465" s="120" t="n">
        <v>2379529.52</v>
      </c>
      <c r="P465" s="120" t="n"/>
      <c r="Q465" s="120" t="n">
        <v>986354.98</v>
      </c>
      <c r="R465" s="120" t="n">
        <v>8554233.1</v>
      </c>
      <c r="S465" s="120" t="n"/>
      <c r="T465" s="120" t="n">
        <f aca="false" ca="false" dt2D="false" dtr="false" t="normal">$M465/($J465+$K465)</f>
        <v>1918.0396283673974</v>
      </c>
      <c r="U465" s="120" t="n">
        <f aca="false" ca="false" dt2D="false" dtr="false" t="normal">$M465/($J465+$K465)</f>
        <v>1918.0396283673974</v>
      </c>
      <c r="V465" s="118" t="n">
        <v>2026</v>
      </c>
      <c r="W465" s="120" t="n"/>
      <c r="X465" s="121" t="n">
        <f aca="false" ca="false" dt2D="false" dtr="false" t="normal">AA465-R465</f>
        <v>5579571.382000003</v>
      </c>
      <c r="Y465" s="127" t="n">
        <v>0</v>
      </c>
      <c r="Z465" s="127" t="n">
        <f aca="false" ca="false" dt2D="false" dtr="false" t="normal">+(J465*12.98+K465*25.97)*12</f>
        <v>986354.9784</v>
      </c>
      <c r="AA465" s="127" t="n">
        <f aca="false" ca="false" dt2D="false" dtr="false" t="normal">+(J465*12.98+K465*25.97)*12*30-'[5]Лист1'!$AQ$634</f>
        <v>14133804.482000003</v>
      </c>
      <c r="AB465" s="124" t="n">
        <f aca="false" ca="true" dt2D="false" dtr="false" t="normal">SUBTOTAL(9, AC465:AQ465)</f>
        <v>11920117.6</v>
      </c>
      <c r="AC465" s="124" t="n"/>
      <c r="AD465" s="124" t="n">
        <v>7760189.78</v>
      </c>
      <c r="AE465" s="124" t="n"/>
      <c r="AF465" s="124" t="n"/>
      <c r="AG465" s="124" t="n">
        <v>3523233.77</v>
      </c>
      <c r="AH465" s="124" t="n"/>
      <c r="AI465" s="124" t="n">
        <v>0</v>
      </c>
      <c r="AJ465" s="124" t="n"/>
      <c r="AK465" s="124" t="n"/>
      <c r="AL465" s="124" t="n"/>
      <c r="AM465" s="124" t="n"/>
      <c r="AN465" s="124" t="n"/>
      <c r="AO465" s="124" t="n">
        <v>357603.53</v>
      </c>
      <c r="AP465" s="124" t="n">
        <v>24000</v>
      </c>
      <c r="AQ465" s="124" t="n">
        <v>255090.52</v>
      </c>
      <c r="AR465" s="128" t="n">
        <f aca="false" ca="false" dt2D="false" dtr="false" t="normal">COUNTIF(AC465:AN465, "&gt;0")</f>
        <v>2</v>
      </c>
      <c r="AS465" s="128" t="n">
        <f aca="false" ca="false" dt2D="false" dtr="false" t="normal">COUNTIF(AO465:AQ465, "&gt;0")</f>
        <v>3</v>
      </c>
      <c r="AT465" s="128" t="n">
        <f aca="false" ca="false" dt2D="false" dtr="false" t="normal">+AR465+AS465</f>
        <v>5</v>
      </c>
      <c r="AW465" s="3" t="n"/>
      <c r="AY465" s="129" t="n"/>
    </row>
    <row customHeight="true" ht="12.75" outlineLevel="0" r="466">
      <c r="A466" s="115" t="n">
        <f aca="false" ca="false" dt2D="false" dtr="false" t="normal">+A465+1</f>
        <v>340</v>
      </c>
      <c r="B466" s="115" t="n">
        <f aca="false" ca="false" dt2D="false" dtr="false" t="normal">B465+1</f>
        <v>228</v>
      </c>
      <c r="C466" s="116" t="s">
        <v>147</v>
      </c>
      <c r="D466" s="115" t="s">
        <v>937</v>
      </c>
      <c r="E466" s="117" t="s">
        <v>137</v>
      </c>
      <c r="F466" s="118" t="s">
        <v>62</v>
      </c>
      <c r="G466" s="118" t="n">
        <v>5</v>
      </c>
      <c r="H466" s="118" t="n">
        <v>6</v>
      </c>
      <c r="I466" s="119" t="n">
        <v>6184.9</v>
      </c>
      <c r="J466" s="119" t="n">
        <v>6184.9</v>
      </c>
      <c r="K466" s="119" t="n">
        <v>0</v>
      </c>
      <c r="L466" s="117" t="n">
        <v>310</v>
      </c>
      <c r="M466" s="120" t="n">
        <f aca="false" ca="false" dt2D="false" dtr="false" t="normal">SUM(N466:S466)</f>
        <v>3407254.8</v>
      </c>
      <c r="N466" s="120" t="n"/>
      <c r="O466" s="120" t="n"/>
      <c r="P466" s="120" t="n"/>
      <c r="Q466" s="120" t="n">
        <v>3407254.8</v>
      </c>
      <c r="R466" s="120" t="n">
        <v>0</v>
      </c>
      <c r="S466" s="120" t="n"/>
      <c r="T466" s="120" t="n">
        <f aca="false" ca="false" dt2D="false" dtr="false" t="normal">$M466/($J466+$K466)</f>
        <v>550.8989312680884</v>
      </c>
      <c r="U466" s="120" t="n">
        <f aca="false" ca="false" dt2D="false" dtr="false" t="normal">$M466/($J466+$K466)</f>
        <v>550.8989312680884</v>
      </c>
      <c r="V466" s="118" t="n">
        <v>2026</v>
      </c>
      <c r="W466" s="120" t="n"/>
      <c r="X466" s="121" t="n">
        <f aca="false" ca="false" dt2D="false" dtr="false" t="normal">AA466-R466</f>
        <v>28900800.72</v>
      </c>
      <c r="Y466" s="127" t="n">
        <v>4963886.64</v>
      </c>
      <c r="Z466" s="127" t="n">
        <f aca="false" ca="false" dt2D="false" dtr="false" t="normal">+(J466*12.98+K466*25.97)*12</f>
        <v>963360.024</v>
      </c>
      <c r="AA466" s="127" t="n">
        <f aca="false" ca="false" dt2D="false" dtr="false" t="normal">+(J466*12.98+K466*25.97)*12*30</f>
        <v>28900800.72</v>
      </c>
      <c r="AB466" s="124" t="n">
        <f aca="false" ca="false" dt2D="false" dtr="false" t="normal">SUM(AC466:AQ466)</f>
        <v>3407254.8</v>
      </c>
      <c r="AC466" s="124" t="n"/>
      <c r="AD466" s="124" t="n"/>
      <c r="AE466" s="124" t="n"/>
      <c r="AF466" s="124" t="n"/>
      <c r="AG466" s="132" t="n">
        <v>3407254.8</v>
      </c>
      <c r="AH466" s="124" t="n"/>
      <c r="AI466" s="124" t="n"/>
      <c r="AJ466" s="124" t="n"/>
      <c r="AK466" s="124" t="n"/>
      <c r="AL466" s="124" t="n"/>
      <c r="AM466" s="124" t="n"/>
      <c r="AN466" s="124" t="n"/>
      <c r="AO466" s="124" t="n"/>
      <c r="AP466" s="124" t="n"/>
      <c r="AQ466" s="124" t="n"/>
      <c r="AR466" s="128" t="n">
        <f aca="false" ca="false" dt2D="false" dtr="false" t="normal">COUNTIF(AC466:AN466, "&gt;0")</f>
        <v>1</v>
      </c>
      <c r="AS466" s="128" t="n">
        <f aca="false" ca="false" dt2D="false" dtr="false" t="normal">COUNTIF(AO466:AQ466, "&gt;0")</f>
        <v>0</v>
      </c>
      <c r="AT466" s="128" t="n">
        <f aca="false" ca="false" dt2D="false" dtr="false" t="normal">+AR466+AS466</f>
        <v>1</v>
      </c>
      <c r="AZ466" s="66" t="n"/>
    </row>
    <row customHeight="true" ht="12.75" outlineLevel="0" r="467">
      <c r="A467" s="115" t="n">
        <f aca="false" ca="false" dt2D="false" dtr="false" t="normal">+A466+1</f>
        <v>341</v>
      </c>
      <c r="B467" s="115" t="n">
        <f aca="false" ca="false" dt2D="false" dtr="false" t="normal">B466+1</f>
        <v>229</v>
      </c>
      <c r="C467" s="116" t="s">
        <v>147</v>
      </c>
      <c r="D467" s="115" t="s">
        <v>786</v>
      </c>
      <c r="E467" s="119" t="s">
        <v>315</v>
      </c>
      <c r="F467" s="118" t="s">
        <v>62</v>
      </c>
      <c r="G467" s="118" t="n">
        <v>4</v>
      </c>
      <c r="H467" s="118" t="n">
        <v>3</v>
      </c>
      <c r="I467" s="119" t="n">
        <v>1982.65</v>
      </c>
      <c r="J467" s="119" t="n">
        <v>1482.45</v>
      </c>
      <c r="K467" s="119" t="n">
        <v>500.2</v>
      </c>
      <c r="L467" s="117" t="n">
        <v>43</v>
      </c>
      <c r="M467" s="120" t="n">
        <f aca="false" ca="false" dt2D="false" dtr="false" t="normal">SUM(N467:R467)</f>
        <v>7806414.95</v>
      </c>
      <c r="N467" s="120" t="n"/>
      <c r="O467" s="120" t="n"/>
      <c r="P467" s="120" t="n"/>
      <c r="Q467" s="120" t="n">
        <v>386788.74</v>
      </c>
      <c r="R467" s="120" t="n">
        <v>7419626.21</v>
      </c>
      <c r="S467" s="120" t="n"/>
      <c r="T467" s="120" t="n">
        <f aca="false" ca="false" dt2D="false" dtr="false" t="normal">$M467/($J467+$K467)</f>
        <v>3937.364108642473</v>
      </c>
      <c r="U467" s="120" t="n">
        <f aca="false" ca="false" dt2D="false" dtr="false" t="normal">$M467/($J467+$K467)</f>
        <v>3937.364108642473</v>
      </c>
      <c r="V467" s="118" t="n">
        <v>2026</v>
      </c>
      <c r="W467" s="120" t="n"/>
      <c r="X467" s="121" t="n">
        <f aca="false" ca="false" dt2D="false" dtr="false" t="normal">AA467-R467</f>
        <v>3053160.8999999994</v>
      </c>
      <c r="Y467" s="127" t="n">
        <v>0</v>
      </c>
      <c r="Z467" s="127" t="n">
        <f aca="false" ca="false" dt2D="false" dtr="false" t="normal">+(J467*12.98+K467*25.97)*12</f>
        <v>386788.74</v>
      </c>
      <c r="AA467" s="127" t="n">
        <f aca="false" ca="false" dt2D="false" dtr="false" t="normal">+(J467*12.98+K467*25.97)*12*30-'[5]Лист1'!$AQ$637</f>
        <v>10472787.11</v>
      </c>
      <c r="AB467" s="124" t="n">
        <f aca="false" ca="true" dt2D="false" dtr="false" t="normal">SUBTOTAL(9, AC467:AQ467)</f>
        <v>7806414.950000001</v>
      </c>
      <c r="AC467" s="124" t="n"/>
      <c r="AD467" s="124" t="n"/>
      <c r="AE467" s="124" t="n"/>
      <c r="AF467" s="124" t="n"/>
      <c r="AG467" s="124" t="n">
        <v>1115823.73</v>
      </c>
      <c r="AH467" s="124" t="n"/>
      <c r="AI467" s="124" t="n">
        <v>0</v>
      </c>
      <c r="AJ467" s="124" t="n"/>
      <c r="AK467" s="124" t="n"/>
      <c r="AL467" s="124" t="n"/>
      <c r="AM467" s="124" t="n"/>
      <c r="AN467" s="124" t="n">
        <v>6265341.49</v>
      </c>
      <c r="AO467" s="124" t="n">
        <v>234192.45</v>
      </c>
      <c r="AP467" s="124" t="n">
        <v>24000</v>
      </c>
      <c r="AQ467" s="124" t="n">
        <v>167057.28</v>
      </c>
      <c r="AR467" s="128" t="n">
        <f aca="false" ca="false" dt2D="false" dtr="false" t="normal">COUNTIF(AC467:AN467, "&gt;0")</f>
        <v>2</v>
      </c>
      <c r="AS467" s="128" t="n">
        <f aca="false" ca="false" dt2D="false" dtr="false" t="normal">COUNTIF(AO467:AQ467, "&gt;0")</f>
        <v>3</v>
      </c>
      <c r="AT467" s="128" t="n">
        <f aca="false" ca="false" dt2D="false" dtr="false" t="normal">+AR467+AS467</f>
        <v>5</v>
      </c>
      <c r="AW467" s="3" t="n"/>
      <c r="AY467" s="129" t="n"/>
    </row>
    <row customHeight="true" ht="12.75" outlineLevel="0" r="468">
      <c r="A468" s="115" t="n">
        <f aca="false" ca="false" dt2D="false" dtr="false" t="normal">+A467+1</f>
        <v>342</v>
      </c>
      <c r="B468" s="115" t="n">
        <f aca="false" ca="false" dt2D="false" dtr="false" t="normal">B467+1</f>
        <v>230</v>
      </c>
      <c r="C468" s="116" t="s">
        <v>147</v>
      </c>
      <c r="D468" s="115" t="s">
        <v>940</v>
      </c>
      <c r="E468" s="117" t="s">
        <v>87</v>
      </c>
      <c r="F468" s="118" t="s">
        <v>62</v>
      </c>
      <c r="G468" s="118" t="n">
        <v>4</v>
      </c>
      <c r="H468" s="118" t="n">
        <v>4</v>
      </c>
      <c r="I468" s="119" t="n">
        <v>4032.8</v>
      </c>
      <c r="J468" s="119" t="n">
        <v>3458.5</v>
      </c>
      <c r="K468" s="119" t="n">
        <v>0</v>
      </c>
      <c r="L468" s="117" t="n">
        <v>156</v>
      </c>
      <c r="M468" s="120" t="n">
        <f aca="false" ca="false" dt2D="false" dtr="false" t="normal">SUM(N468:S468)</f>
        <v>11359406.87</v>
      </c>
      <c r="N468" s="120" t="n"/>
      <c r="O468" s="120" t="n">
        <v>3390685.61</v>
      </c>
      <c r="P468" s="120" t="n"/>
      <c r="Q468" s="120" t="n">
        <v>538695.96</v>
      </c>
      <c r="R468" s="120" t="n">
        <v>7430025.3</v>
      </c>
      <c r="S468" s="120" t="n"/>
      <c r="T468" s="120" t="n">
        <f aca="false" ca="false" dt2D="false" dtr="false" t="normal">$M468/($J468+$K468)</f>
        <v>3284.489480988868</v>
      </c>
      <c r="U468" s="120" t="n">
        <f aca="false" ca="false" dt2D="false" dtr="false" t="normal">$M468/($J468+$K468)</f>
        <v>3284.489480988868</v>
      </c>
      <c r="V468" s="118" t="n">
        <v>2026</v>
      </c>
      <c r="W468" s="120" t="n"/>
      <c r="X468" s="121" t="n">
        <f aca="false" ca="false" dt2D="false" dtr="false" t="normal">AA468-R468</f>
        <v>0</v>
      </c>
      <c r="Y468" s="127" t="n">
        <v>0</v>
      </c>
      <c r="Z468" s="127" t="n">
        <f aca="false" ca="false" dt2D="false" dtr="false" t="normal">+(J468*12.98+K468*25.97)*12</f>
        <v>538695.96</v>
      </c>
      <c r="AA468" s="127" t="n">
        <f aca="false" ca="false" dt2D="false" dtr="false" t="normal">+(J468*12.98+K468*25.97)*12*30-'[3]Лист1'!$AQ$294</f>
        <v>7430025.299999999</v>
      </c>
      <c r="AB468" s="124" t="n">
        <f aca="false" ca="false" dt2D="false" dtr="false" t="normal">SUM(AC468:AQ468)</f>
        <v>11359406.87</v>
      </c>
      <c r="AC468" s="132" t="n">
        <v>9497798.27</v>
      </c>
      <c r="AD468" s="124" t="n"/>
      <c r="AE468" s="124" t="n"/>
      <c r="AF468" s="124" t="n"/>
      <c r="AG468" s="132" t="n">
        <v>1861608.6</v>
      </c>
      <c r="AH468" s="124" t="n"/>
      <c r="AI468" s="124" t="n"/>
      <c r="AJ468" s="124" t="n"/>
      <c r="AK468" s="124" t="n"/>
      <c r="AL468" s="124" t="n"/>
      <c r="AM468" s="124" t="n"/>
      <c r="AN468" s="124" t="n"/>
      <c r="AO468" s="124" t="n"/>
      <c r="AP468" s="124" t="n"/>
      <c r="AQ468" s="124" t="n"/>
      <c r="AR468" s="128" t="n">
        <f aca="false" ca="false" dt2D="false" dtr="false" t="normal">COUNTIF(AC468:AN468, "&gt;0")</f>
        <v>2</v>
      </c>
      <c r="AS468" s="128" t="n">
        <f aca="false" ca="false" dt2D="false" dtr="false" t="normal">COUNTIF(AO468:AQ468, "&gt;0")</f>
        <v>0</v>
      </c>
      <c r="AT468" s="128" t="n">
        <f aca="false" ca="false" dt2D="false" dtr="false" t="normal">+AR468+AS468</f>
        <v>2</v>
      </c>
      <c r="AZ468" s="66" t="n"/>
    </row>
    <row customHeight="true" ht="12.75" outlineLevel="0" r="469">
      <c r="A469" s="115" t="n">
        <f aca="false" ca="false" dt2D="false" dtr="false" t="normal">+A468+1</f>
        <v>343</v>
      </c>
      <c r="B469" s="115" t="n">
        <f aca="false" ca="false" dt2D="false" dtr="false" t="normal">B468+1</f>
        <v>231</v>
      </c>
      <c r="C469" s="116" t="s">
        <v>147</v>
      </c>
      <c r="D469" s="115" t="s">
        <v>942</v>
      </c>
      <c r="E469" s="117" t="n">
        <v>1994</v>
      </c>
      <c r="F469" s="118" t="s">
        <v>62</v>
      </c>
      <c r="G469" s="118" t="n">
        <v>9</v>
      </c>
      <c r="H469" s="118" t="n">
        <v>3</v>
      </c>
      <c r="I469" s="119" t="n">
        <v>8919.33</v>
      </c>
      <c r="J469" s="119" t="n">
        <v>6658.4</v>
      </c>
      <c r="K469" s="119" t="n">
        <v>0</v>
      </c>
      <c r="L469" s="117" t="n">
        <v>285</v>
      </c>
      <c r="M469" s="120" t="n">
        <f aca="false" ca="false" dt2D="false" dtr="false" t="normal">SUM(N469:S469)</f>
        <v>2136735.94</v>
      </c>
      <c r="N469" s="120" t="n"/>
      <c r="O469" s="120" t="n"/>
      <c r="P469" s="120" t="n"/>
      <c r="Q469" s="120" t="n">
        <v>1379087.81</v>
      </c>
      <c r="R469" s="120" t="n">
        <v>757648.13</v>
      </c>
      <c r="S469" s="120" t="n"/>
      <c r="T469" s="120" t="n">
        <f aca="false" ca="false" dt2D="false" dtr="false" t="normal">$M469/($J469+$K469)</f>
        <v>320.90831731346873</v>
      </c>
      <c r="U469" s="120" t="n">
        <f aca="false" ca="false" dt2D="false" dtr="false" t="normal">$M469/($J469+$K469)</f>
        <v>320.90831731346873</v>
      </c>
      <c r="V469" s="118" t="n">
        <v>2026</v>
      </c>
      <c r="W469" s="120" t="n"/>
      <c r="X469" s="121" t="n">
        <f aca="false" ca="false" dt2D="false" dtr="false" t="normal">AA469-R469</f>
        <v>22198043.79000001</v>
      </c>
      <c r="Y469" s="127" t="n"/>
      <c r="Z469" s="127" t="n">
        <f aca="false" ca="false" dt2D="false" dtr="false" t="normal">+(J469*17.26+K469*29.25)*12</f>
        <v>1379087.8080000002</v>
      </c>
      <c r="AA469" s="127" t="n">
        <f aca="false" ca="false" dt2D="false" dtr="false" t="normal">+(J469*17.26+K469*29.25)*12*30-'[3]Лист1'!$AQ$296</f>
        <v>22955691.92000001</v>
      </c>
      <c r="AB469" s="124" t="n">
        <f aca="false" ca="false" dt2D="false" dtr="false" t="normal">SUM(AC469:AQ469)</f>
        <v>2136735.94</v>
      </c>
      <c r="AC469" s="124" t="n"/>
      <c r="AD469" s="124" t="n"/>
      <c r="AE469" s="124" t="n"/>
      <c r="AF469" s="124" t="n"/>
      <c r="AG469" s="132" t="n">
        <v>2136735.94</v>
      </c>
      <c r="AH469" s="124" t="n"/>
      <c r="AI469" s="124" t="n"/>
      <c r="AJ469" s="124" t="n"/>
      <c r="AK469" s="124" t="n"/>
      <c r="AL469" s="124" t="n"/>
      <c r="AM469" s="124" t="n"/>
      <c r="AN469" s="124" t="n"/>
      <c r="AO469" s="124" t="n"/>
      <c r="AP469" s="124" t="n"/>
      <c r="AQ469" s="124" t="n"/>
      <c r="AR469" s="128" t="n">
        <f aca="false" ca="false" dt2D="false" dtr="false" t="normal">COUNTIF(AC469:AN469, "&gt;0")</f>
        <v>1</v>
      </c>
      <c r="AS469" s="128" t="n">
        <f aca="false" ca="false" dt2D="false" dtr="false" t="normal">COUNTIF(AO469:AQ469, "&gt;0")</f>
        <v>0</v>
      </c>
      <c r="AT469" s="128" t="n">
        <f aca="false" ca="false" dt2D="false" dtr="false" t="normal">+AR469+AS469</f>
        <v>1</v>
      </c>
      <c r="AZ469" s="66" t="n"/>
    </row>
    <row customHeight="true" ht="12.75" outlineLevel="0" r="470">
      <c r="A470" s="115" t="n">
        <f aca="false" ca="false" dt2D="false" dtr="false" t="normal">+A469+1</f>
        <v>344</v>
      </c>
      <c r="B470" s="115" t="n">
        <f aca="false" ca="false" dt2D="false" dtr="false" t="normal">B469+1</f>
        <v>232</v>
      </c>
      <c r="C470" s="116" t="s">
        <v>147</v>
      </c>
      <c r="D470" s="115" t="s">
        <v>943</v>
      </c>
      <c r="E470" s="117" t="s">
        <v>133</v>
      </c>
      <c r="F470" s="118" t="s">
        <v>62</v>
      </c>
      <c r="G470" s="118" t="n">
        <v>5</v>
      </c>
      <c r="H470" s="118" t="n">
        <v>6</v>
      </c>
      <c r="I470" s="119" t="n">
        <v>6228.5</v>
      </c>
      <c r="J470" s="119" t="n">
        <v>6228.5</v>
      </c>
      <c r="K470" s="119" t="n">
        <v>0</v>
      </c>
      <c r="L470" s="117" t="n">
        <v>277</v>
      </c>
      <c r="M470" s="120" t="n">
        <f aca="false" ca="false" dt2D="false" dtr="false" t="normal">SUM(N470:S470)</f>
        <v>3546016.92</v>
      </c>
      <c r="N470" s="120" t="n"/>
      <c r="O470" s="120" t="n"/>
      <c r="P470" s="120" t="n"/>
      <c r="Q470" s="120" t="n">
        <v>3546016.92</v>
      </c>
      <c r="R470" s="120" t="n">
        <v>0</v>
      </c>
      <c r="S470" s="120" t="n"/>
      <c r="T470" s="120" t="n">
        <f aca="false" ca="false" dt2D="false" dtr="false" t="normal">$M470/($J470+$K470)</f>
        <v>569.3211720317894</v>
      </c>
      <c r="U470" s="120" t="n">
        <f aca="false" ca="false" dt2D="false" dtr="false" t="normal">$M470/($J470+$K470)</f>
        <v>569.3211720317894</v>
      </c>
      <c r="V470" s="118" t="n">
        <v>2026</v>
      </c>
      <c r="W470" s="120" t="n"/>
      <c r="X470" s="121" t="n">
        <f aca="false" ca="false" dt2D="false" dtr="false" t="normal">AA470-R470</f>
        <v>29104534.800000004</v>
      </c>
      <c r="Y470" s="127" t="n">
        <v>5052916.03</v>
      </c>
      <c r="Z470" s="127" t="n">
        <f aca="false" ca="false" dt2D="false" dtr="false" t="normal">+(J470*12.98+K470*25.97)*12</f>
        <v>970151.1600000001</v>
      </c>
      <c r="AA470" s="127" t="n">
        <f aca="false" ca="false" dt2D="false" dtr="false" t="normal">+(J470*12.98+K470*25.97)*12*30</f>
        <v>29104534.800000004</v>
      </c>
      <c r="AB470" s="124" t="n">
        <f aca="false" ca="false" dt2D="false" dtr="false" t="normal">SUM(AC470:AQ470)</f>
        <v>3546016.92</v>
      </c>
      <c r="AC470" s="124" t="n"/>
      <c r="AD470" s="124" t="n"/>
      <c r="AE470" s="124" t="n"/>
      <c r="AF470" s="124" t="n"/>
      <c r="AG470" s="132" t="n">
        <v>3546016.92</v>
      </c>
      <c r="AH470" s="124" t="n"/>
      <c r="AI470" s="124" t="n"/>
      <c r="AJ470" s="124" t="n"/>
      <c r="AK470" s="124" t="n"/>
      <c r="AL470" s="124" t="n"/>
      <c r="AM470" s="124" t="n"/>
      <c r="AN470" s="124" t="n"/>
      <c r="AO470" s="124" t="n"/>
      <c r="AP470" s="124" t="n"/>
      <c r="AQ470" s="124" t="n"/>
      <c r="AR470" s="128" t="n">
        <f aca="false" ca="false" dt2D="false" dtr="false" t="normal">COUNTIF(AC470:AN470, "&gt;0")</f>
        <v>1</v>
      </c>
      <c r="AS470" s="128" t="n">
        <f aca="false" ca="false" dt2D="false" dtr="false" t="normal">COUNTIF(AO470:AQ470, "&gt;0")</f>
        <v>0</v>
      </c>
      <c r="AT470" s="128" t="n">
        <f aca="false" ca="false" dt2D="false" dtr="false" t="normal">+AR470+AS470</f>
        <v>1</v>
      </c>
      <c r="AZ470" s="66" t="n"/>
    </row>
    <row customHeight="true" ht="12.75" outlineLevel="0" r="471">
      <c r="A471" s="115" t="n">
        <f aca="false" ca="false" dt2D="false" dtr="false" t="normal">+A470+1</f>
        <v>345</v>
      </c>
      <c r="B471" s="115" t="n">
        <f aca="false" ca="false" dt2D="false" dtr="false" t="normal">B470+1</f>
        <v>233</v>
      </c>
      <c r="C471" s="116" t="s">
        <v>147</v>
      </c>
      <c r="D471" s="115" t="s">
        <v>946</v>
      </c>
      <c r="E471" s="117" t="s">
        <v>162</v>
      </c>
      <c r="F471" s="118" t="s">
        <v>62</v>
      </c>
      <c r="G471" s="118" t="n">
        <v>5</v>
      </c>
      <c r="H471" s="118" t="n">
        <v>5</v>
      </c>
      <c r="I471" s="119" t="n">
        <v>4060.1</v>
      </c>
      <c r="J471" s="119" t="n">
        <v>4060.1</v>
      </c>
      <c r="K471" s="119" t="n">
        <v>0</v>
      </c>
      <c r="L471" s="117" t="n">
        <v>44</v>
      </c>
      <c r="M471" s="120" t="n">
        <f aca="false" ca="false" dt2D="false" dtr="false" t="normal">SUM(N471:S471)</f>
        <v>1735026</v>
      </c>
      <c r="N471" s="120" t="n"/>
      <c r="O471" s="120" t="n"/>
      <c r="P471" s="120" t="n"/>
      <c r="Q471" s="120" t="n">
        <v>1735026</v>
      </c>
      <c r="R471" s="120" t="n">
        <v>0</v>
      </c>
      <c r="S471" s="120" t="n"/>
      <c r="T471" s="120" t="n">
        <f aca="false" ca="false" dt2D="false" dtr="false" t="normal">$M471/($J471+$K471)</f>
        <v>427.33577990689884</v>
      </c>
      <c r="U471" s="120" t="n">
        <f aca="false" ca="false" dt2D="false" dtr="false" t="normal">$M471/($J471+$K471)</f>
        <v>427.33577990689884</v>
      </c>
      <c r="V471" s="118" t="n">
        <v>2026</v>
      </c>
      <c r="W471" s="120" t="n"/>
      <c r="X471" s="121" t="n">
        <f aca="false" ca="false" dt2D="false" dtr="false" t="normal">AA471-R471</f>
        <v>18972035.28</v>
      </c>
      <c r="Y471" s="127" t="n">
        <v>3268799.45</v>
      </c>
      <c r="Z471" s="127" t="n">
        <f aca="false" ca="false" dt2D="false" dtr="false" t="normal">+(J471*12.98+K471*25.97)*12</f>
        <v>632401.176</v>
      </c>
      <c r="AA471" s="127" t="n">
        <f aca="false" ca="false" dt2D="false" dtr="false" t="normal">+(J471*12.98+K471*25.97)*12*30</f>
        <v>18972035.28</v>
      </c>
      <c r="AB471" s="124" t="n">
        <f aca="false" ca="false" dt2D="false" dtr="false" t="normal">SUM(AC471:AQ471)</f>
        <v>1735026</v>
      </c>
      <c r="AC471" s="124" t="n"/>
      <c r="AD471" s="124" t="n"/>
      <c r="AE471" s="124" t="n"/>
      <c r="AF471" s="124" t="n"/>
      <c r="AG471" s="132" t="n">
        <v>1735026</v>
      </c>
      <c r="AH471" s="124" t="n"/>
      <c r="AI471" s="124" t="n"/>
      <c r="AJ471" s="124" t="n"/>
      <c r="AK471" s="124" t="n"/>
      <c r="AL471" s="124" t="n"/>
      <c r="AM471" s="124" t="n"/>
      <c r="AN471" s="124" t="n"/>
      <c r="AO471" s="124" t="n"/>
      <c r="AP471" s="124" t="n"/>
      <c r="AQ471" s="124" t="n"/>
      <c r="AR471" s="128" t="n">
        <f aca="false" ca="false" dt2D="false" dtr="false" t="normal">COUNTIF(AC471:AN471, "&gt;0")</f>
        <v>1</v>
      </c>
      <c r="AS471" s="128" t="n">
        <f aca="false" ca="false" dt2D="false" dtr="false" t="normal">COUNTIF(AO471:AQ471, "&gt;0")</f>
        <v>0</v>
      </c>
      <c r="AT471" s="128" t="n">
        <f aca="false" ca="false" dt2D="false" dtr="false" t="normal">+AR471+AS471</f>
        <v>1</v>
      </c>
      <c r="AZ471" s="66" t="n"/>
    </row>
    <row customHeight="true" ht="12.75" outlineLevel="0" r="472">
      <c r="A472" s="115" t="n">
        <f aca="false" ca="false" dt2D="false" dtr="false" t="normal">+A471+1</f>
        <v>346</v>
      </c>
      <c r="B472" s="115" t="n">
        <f aca="false" ca="false" dt2D="false" dtr="false" t="normal">B471+1</f>
        <v>234</v>
      </c>
      <c r="C472" s="116" t="s">
        <v>147</v>
      </c>
      <c r="D472" s="115" t="s">
        <v>948</v>
      </c>
      <c r="E472" s="117" t="s">
        <v>389</v>
      </c>
      <c r="F472" s="118" t="s">
        <v>62</v>
      </c>
      <c r="G472" s="118" t="n">
        <v>9</v>
      </c>
      <c r="H472" s="118" t="n">
        <v>1</v>
      </c>
      <c r="I472" s="119" t="n">
        <v>2309.9</v>
      </c>
      <c r="J472" s="119" t="n">
        <v>2175.4</v>
      </c>
      <c r="K472" s="119" t="n">
        <v>134.5</v>
      </c>
      <c r="L472" s="117" t="n">
        <v>97</v>
      </c>
      <c r="M472" s="120" t="n">
        <f aca="false" ca="false" dt2D="false" dtr="false" t="normal">SUM(N472:S472)</f>
        <v>3287049.8</v>
      </c>
      <c r="N472" s="120" t="n"/>
      <c r="O472" s="120" t="n"/>
      <c r="P472" s="120" t="n"/>
      <c r="Q472" s="120" t="n">
        <v>3247212.61</v>
      </c>
      <c r="R472" s="120" t="n">
        <v>39837.19</v>
      </c>
      <c r="S472" s="120" t="n"/>
      <c r="T472" s="120" t="n">
        <f aca="false" ca="false" dt2D="false" dtr="false" t="normal">$M472/($J472+$K472)</f>
        <v>1423.0268842807047</v>
      </c>
      <c r="U472" s="120" t="n">
        <f aca="false" ca="false" dt2D="false" dtr="false" t="normal">$M472/($J472+$K472)</f>
        <v>1423.0268842807047</v>
      </c>
      <c r="V472" s="118" t="n">
        <v>2026</v>
      </c>
      <c r="W472" s="120" t="n"/>
      <c r="X472" s="121" t="n">
        <f aca="false" ca="false" dt2D="false" dtr="false" t="normal">AA472-R472</f>
        <v>14893513.25</v>
      </c>
      <c r="Y472" s="127" t="n">
        <v>2749434.26</v>
      </c>
      <c r="Z472" s="127" t="n">
        <f aca="false" ca="false" dt2D="false" dtr="false" t="normal">+(J472*17.26+K472*29.25)*12</f>
        <v>497778.348</v>
      </c>
      <c r="AA472" s="127" t="n">
        <f aca="false" ca="false" dt2D="false" dtr="false" t="normal">+(J472*17.26+K472*29.25)*12*30</f>
        <v>14933350.44</v>
      </c>
      <c r="AB472" s="124" t="n">
        <f aca="false" ca="false" dt2D="false" dtr="false" t="normal">SUM(AC472:AQ472)</f>
        <v>3287049.8</v>
      </c>
      <c r="AC472" s="124" t="n"/>
      <c r="AD472" s="124" t="n"/>
      <c r="AE472" s="124" t="n"/>
      <c r="AF472" s="124" t="n"/>
      <c r="AG472" s="124" t="n"/>
      <c r="AH472" s="124" t="n"/>
      <c r="AI472" s="124" t="n"/>
      <c r="AJ472" s="132" t="n">
        <v>2842687.13</v>
      </c>
      <c r="AK472" s="124" t="n"/>
      <c r="AL472" s="124" t="n"/>
      <c r="AM472" s="124" t="n"/>
      <c r="AN472" s="124" t="n"/>
      <c r="AO472" s="132" t="n">
        <v>420362.67</v>
      </c>
      <c r="AP472" s="124" t="n">
        <v>24000</v>
      </c>
      <c r="AQ472" s="124" t="n"/>
      <c r="AR472" s="128" t="n">
        <f aca="false" ca="false" dt2D="false" dtr="false" t="normal">COUNTIF(AC472:AN472, "&gt;0")</f>
        <v>1</v>
      </c>
      <c r="AS472" s="128" t="n">
        <f aca="false" ca="false" dt2D="false" dtr="false" t="normal">COUNTIF(AO472:AQ472, "&gt;0")</f>
        <v>2</v>
      </c>
      <c r="AT472" s="128" t="n">
        <f aca="false" ca="false" dt2D="false" dtr="false" t="normal">+AR472+AS472</f>
        <v>3</v>
      </c>
      <c r="AZ472" s="66" t="n"/>
    </row>
    <row customHeight="true" ht="12.75" outlineLevel="0" r="473">
      <c r="A473" s="115" t="n">
        <f aca="false" ca="false" dt2D="false" dtr="false" t="normal">+A472+1</f>
        <v>347</v>
      </c>
      <c r="B473" s="115" t="n">
        <f aca="false" ca="false" dt2D="false" dtr="false" t="normal">B472+1</f>
        <v>235</v>
      </c>
      <c r="C473" s="116" t="s">
        <v>147</v>
      </c>
      <c r="D473" s="115" t="s">
        <v>949</v>
      </c>
      <c r="E473" s="117" t="s">
        <v>83</v>
      </c>
      <c r="F473" s="118" t="s">
        <v>62</v>
      </c>
      <c r="G473" s="118" t="n">
        <v>4</v>
      </c>
      <c r="H473" s="118" t="n">
        <v>2</v>
      </c>
      <c r="I473" s="119" t="n">
        <v>1997.4</v>
      </c>
      <c r="J473" s="119" t="n">
        <v>1997.4</v>
      </c>
      <c r="K473" s="119" t="n">
        <v>0</v>
      </c>
      <c r="L473" s="117" t="n">
        <v>87</v>
      </c>
      <c r="M473" s="120" t="n">
        <f aca="false" ca="false" dt2D="false" dtr="false" t="normal">SUM(N473:S473)</f>
        <v>1094603.82</v>
      </c>
      <c r="N473" s="120" t="n"/>
      <c r="O473" s="120" t="n"/>
      <c r="P473" s="120" t="n"/>
      <c r="Q473" s="120" t="n">
        <v>1094603.82</v>
      </c>
      <c r="R473" s="120" t="n">
        <v>0</v>
      </c>
      <c r="S473" s="120" t="n"/>
      <c r="T473" s="120" t="n">
        <f aca="false" ca="false" dt2D="false" dtr="false" t="normal">$M473/($J473+$K473)</f>
        <v>548.0143286272154</v>
      </c>
      <c r="U473" s="120" t="n">
        <f aca="false" ca="false" dt2D="false" dtr="false" t="normal">$M473/($J473+$K473)</f>
        <v>548.0143286272154</v>
      </c>
      <c r="V473" s="118" t="n">
        <v>2026</v>
      </c>
      <c r="W473" s="120" t="n"/>
      <c r="X473" s="121" t="n">
        <f aca="false" ca="false" dt2D="false" dtr="false" t="normal">AA473-R473</f>
        <v>9333450.719999999</v>
      </c>
      <c r="Y473" s="127" t="n">
        <v>1570275.69</v>
      </c>
      <c r="Z473" s="127" t="n">
        <f aca="false" ca="false" dt2D="false" dtr="false" t="normal">+(J473*12.98+K473*25.97)*12</f>
        <v>311115.024</v>
      </c>
      <c r="AA473" s="127" t="n">
        <f aca="false" ca="false" dt2D="false" dtr="false" t="normal">+(J473*12.98+K473*25.97)*12*30</f>
        <v>9333450.719999999</v>
      </c>
      <c r="AB473" s="124" t="n">
        <f aca="false" ca="false" dt2D="false" dtr="false" t="normal">SUM(AC473:AQ473)</f>
        <v>1094603.82</v>
      </c>
      <c r="AC473" s="124" t="n"/>
      <c r="AD473" s="124" t="n"/>
      <c r="AE473" s="124" t="n"/>
      <c r="AF473" s="124" t="n"/>
      <c r="AG473" s="132" t="n">
        <v>1094603.82</v>
      </c>
      <c r="AH473" s="124" t="n"/>
      <c r="AI473" s="124" t="n"/>
      <c r="AJ473" s="124" t="n"/>
      <c r="AK473" s="124" t="n"/>
      <c r="AL473" s="124" t="n"/>
      <c r="AM473" s="124" t="n"/>
      <c r="AN473" s="124" t="n"/>
      <c r="AO473" s="124" t="n"/>
      <c r="AP473" s="124" t="n"/>
      <c r="AQ473" s="124" t="n"/>
      <c r="AR473" s="128" t="n">
        <f aca="false" ca="false" dt2D="false" dtr="false" t="normal">COUNTIF(AC473:AN473, "&gt;0")</f>
        <v>1</v>
      </c>
      <c r="AS473" s="128" t="n">
        <f aca="false" ca="false" dt2D="false" dtr="false" t="normal">COUNTIF(AO473:AQ473, "&gt;0")</f>
        <v>0</v>
      </c>
      <c r="AT473" s="128" t="n">
        <f aca="false" ca="false" dt2D="false" dtr="false" t="normal">+AR473+AS473</f>
        <v>1</v>
      </c>
      <c r="AZ473" s="66" t="n"/>
    </row>
    <row customHeight="true" ht="12.75" outlineLevel="0" r="474">
      <c r="A474" s="115" t="n">
        <f aca="false" ca="false" dt2D="false" dtr="false" t="normal">+A473+1</f>
        <v>348</v>
      </c>
      <c r="B474" s="115" t="n">
        <f aca="false" ca="false" dt2D="false" dtr="false" t="normal">B473+1</f>
        <v>236</v>
      </c>
      <c r="C474" s="116" t="s">
        <v>147</v>
      </c>
      <c r="D474" s="115" t="s">
        <v>950</v>
      </c>
      <c r="E474" s="119" t="s">
        <v>162</v>
      </c>
      <c r="F474" s="118" t="s">
        <v>62</v>
      </c>
      <c r="G474" s="118" t="n">
        <v>6</v>
      </c>
      <c r="H474" s="118" t="n">
        <v>2</v>
      </c>
      <c r="I474" s="119" t="n">
        <v>2679.9</v>
      </c>
      <c r="J474" s="119" t="n">
        <v>2679.9</v>
      </c>
      <c r="K474" s="119" t="n">
        <v>0</v>
      </c>
      <c r="L474" s="117" t="n">
        <v>97</v>
      </c>
      <c r="M474" s="120" t="n">
        <f aca="false" ca="false" dt2D="false" dtr="false" t="normal">SUM(N474:R474)</f>
        <v>1607054.63</v>
      </c>
      <c r="N474" s="120" t="n"/>
      <c r="O474" s="120" t="n"/>
      <c r="P474" s="120" t="n"/>
      <c r="Q474" s="120" t="n">
        <v>1607054.63</v>
      </c>
      <c r="R474" s="120" t="n"/>
      <c r="S474" s="120" t="n"/>
      <c r="T474" s="120" t="n">
        <f aca="false" ca="false" dt2D="false" dtr="false" t="normal">$M474/($J474+$K474)</f>
        <v>599.6696257323034</v>
      </c>
      <c r="U474" s="120" t="n">
        <f aca="false" ca="false" dt2D="false" dtr="false" t="normal">$M474/($J474+$K474)</f>
        <v>599.6696257323034</v>
      </c>
      <c r="V474" s="118" t="n">
        <v>2026</v>
      </c>
      <c r="W474" s="120" t="n"/>
      <c r="X474" s="121" t="n">
        <f aca="false" ca="false" dt2D="false" dtr="false" t="normal">AA474-R474</f>
        <v>16651826.64</v>
      </c>
      <c r="Y474" s="127" t="n">
        <v>2084163.64</v>
      </c>
      <c r="Z474" s="127" t="n">
        <f aca="false" ca="false" dt2D="false" dtr="false" t="normal">+(J474*17.26+K474*29.25)*12</f>
        <v>555060.888</v>
      </c>
      <c r="AA474" s="127" t="n">
        <f aca="false" ca="false" dt2D="false" dtr="false" t="normal">+(J474*17.26+K474*29.25)*12*30</f>
        <v>16651826.64</v>
      </c>
      <c r="AB474" s="124" t="n">
        <f aca="false" ca="true" dt2D="false" dtr="false" t="normal">SUBTOTAL(9, AC474:AQ474)</f>
        <v>1607054.63</v>
      </c>
      <c r="AC474" s="124" t="n"/>
      <c r="AD474" s="124" t="n"/>
      <c r="AE474" s="124" t="n"/>
      <c r="AF474" s="124" t="n"/>
      <c r="AG474" s="124" t="n">
        <v>1500452.02</v>
      </c>
      <c r="AH474" s="124" t="n"/>
      <c r="AI474" s="124" t="n">
        <v>0</v>
      </c>
      <c r="AJ474" s="124" t="n"/>
      <c r="AK474" s="124" t="n"/>
      <c r="AL474" s="124" t="n"/>
      <c r="AM474" s="124" t="n"/>
      <c r="AN474" s="124" t="n"/>
      <c r="AO474" s="124" t="n">
        <v>48211.64</v>
      </c>
      <c r="AP474" s="124" t="n">
        <v>24000</v>
      </c>
      <c r="AQ474" s="124" t="n">
        <v>34390.97</v>
      </c>
      <c r="AR474" s="128" t="n">
        <f aca="false" ca="false" dt2D="false" dtr="false" t="normal">COUNTIF(AC474:AN474, "&gt;0")</f>
        <v>1</v>
      </c>
      <c r="AS474" s="128" t="n">
        <f aca="false" ca="false" dt2D="false" dtr="false" t="normal">COUNTIF(AO474:AQ474, "&gt;0")</f>
        <v>3</v>
      </c>
      <c r="AT474" s="128" t="n">
        <f aca="false" ca="false" dt2D="false" dtr="false" t="normal">+AR474+AS474</f>
        <v>4</v>
      </c>
      <c r="AW474" s="3" t="n"/>
      <c r="AY474" s="129" t="n"/>
    </row>
    <row customHeight="true" ht="12.75" outlineLevel="0" r="475">
      <c r="A475" s="115" t="n">
        <f aca="false" ca="false" dt2D="false" dtr="false" t="normal">+A474+1</f>
        <v>349</v>
      </c>
      <c r="B475" s="115" t="n">
        <f aca="false" ca="false" dt2D="false" dtr="false" t="normal">B474+1</f>
        <v>237</v>
      </c>
      <c r="C475" s="116" t="s">
        <v>147</v>
      </c>
      <c r="D475" s="115" t="s">
        <v>953</v>
      </c>
      <c r="E475" s="119" t="s">
        <v>162</v>
      </c>
      <c r="F475" s="118" t="s">
        <v>62</v>
      </c>
      <c r="G475" s="118" t="n">
        <v>5</v>
      </c>
      <c r="H475" s="118" t="n">
        <v>2</v>
      </c>
      <c r="I475" s="119" t="n">
        <v>2220.1</v>
      </c>
      <c r="J475" s="119" t="n">
        <v>2220.1</v>
      </c>
      <c r="K475" s="119" t="n">
        <v>0</v>
      </c>
      <c r="L475" s="117" t="n">
        <v>105</v>
      </c>
      <c r="M475" s="120" t="n">
        <f aca="false" ca="false" dt2D="false" dtr="false" t="normal">SUM(N475:R475)</f>
        <v>1331326.54</v>
      </c>
      <c r="N475" s="120" t="n"/>
      <c r="O475" s="120" t="n"/>
      <c r="P475" s="120" t="n"/>
      <c r="Q475" s="120" t="n">
        <v>1331326.54</v>
      </c>
      <c r="R475" s="120" t="n"/>
      <c r="S475" s="120" t="n"/>
      <c r="T475" s="120" t="n">
        <f aca="false" ca="false" dt2D="false" dtr="false" t="normal">$M475/($J475+$K475)</f>
        <v>599.669627494257</v>
      </c>
      <c r="U475" s="120" t="n">
        <f aca="false" ca="false" dt2D="false" dtr="false" t="normal">$M475/($J475+$K475)</f>
        <v>599.669627494257</v>
      </c>
      <c r="V475" s="118" t="n">
        <v>2026</v>
      </c>
      <c r="W475" s="120" t="n"/>
      <c r="X475" s="121" t="n">
        <f aca="false" ca="false" dt2D="false" dtr="false" t="normal">AA475-R475</f>
        <v>10374083.280000001</v>
      </c>
      <c r="Y475" s="127" t="n">
        <v>1780375.19</v>
      </c>
      <c r="Z475" s="127" t="n">
        <f aca="false" ca="false" dt2D="false" dtr="false" t="normal">+(J475*12.98+K475*25.97)*12</f>
        <v>345802.776</v>
      </c>
      <c r="AA475" s="127" t="n">
        <f aca="false" ca="false" dt2D="false" dtr="false" t="normal">+(J475*12.98+K475*25.97)*12*30</f>
        <v>10374083.280000001</v>
      </c>
      <c r="AB475" s="124" t="n">
        <f aca="false" ca="true" dt2D="false" dtr="false" t="normal">SUBTOTAL(9, AC475:AQ475)</f>
        <v>1331326.54</v>
      </c>
      <c r="AC475" s="124" t="n"/>
      <c r="AD475" s="124" t="n"/>
      <c r="AE475" s="124" t="n"/>
      <c r="AF475" s="124" t="n"/>
      <c r="AG475" s="124" t="n">
        <v>1238896.35</v>
      </c>
      <c r="AH475" s="124" t="n"/>
      <c r="AI475" s="124" t="n">
        <v>0</v>
      </c>
      <c r="AJ475" s="124" t="n"/>
      <c r="AK475" s="124" t="n"/>
      <c r="AL475" s="124" t="n"/>
      <c r="AM475" s="124" t="n"/>
      <c r="AN475" s="124" t="n"/>
      <c r="AO475" s="124" t="n">
        <v>39939.8</v>
      </c>
      <c r="AP475" s="124" t="n">
        <v>24000</v>
      </c>
      <c r="AQ475" s="124" t="n">
        <v>28490.39</v>
      </c>
      <c r="AR475" s="128" t="n">
        <f aca="false" ca="false" dt2D="false" dtr="false" t="normal">COUNTIF(AC475:AN475, "&gt;0")</f>
        <v>1</v>
      </c>
      <c r="AS475" s="128" t="n">
        <f aca="false" ca="false" dt2D="false" dtr="false" t="normal">COUNTIF(AO475:AQ475, "&gt;0")</f>
        <v>3</v>
      </c>
      <c r="AT475" s="128" t="n">
        <f aca="false" ca="false" dt2D="false" dtr="false" t="normal">+AR475+AS475</f>
        <v>4</v>
      </c>
      <c r="AW475" s="3" t="n"/>
      <c r="AY475" s="129" t="n"/>
    </row>
    <row customHeight="true" ht="12.75" outlineLevel="0" r="476">
      <c r="A476" s="115" t="n">
        <f aca="false" ca="false" dt2D="false" dtr="false" t="normal">+A475+1</f>
        <v>350</v>
      </c>
      <c r="B476" s="115" t="n">
        <f aca="false" ca="false" dt2D="false" dtr="false" t="normal">B475+1</f>
        <v>238</v>
      </c>
      <c r="C476" s="116" t="s">
        <v>147</v>
      </c>
      <c r="D476" s="115" t="s">
        <v>955</v>
      </c>
      <c r="E476" s="119" t="s">
        <v>126</v>
      </c>
      <c r="F476" s="118" t="s">
        <v>62</v>
      </c>
      <c r="G476" s="118" t="n">
        <v>4</v>
      </c>
      <c r="H476" s="118" t="n">
        <v>2</v>
      </c>
      <c r="I476" s="119" t="n">
        <v>1560</v>
      </c>
      <c r="J476" s="119" t="n">
        <v>1560</v>
      </c>
      <c r="K476" s="119" t="n">
        <v>0</v>
      </c>
      <c r="L476" s="117" t="n">
        <v>69</v>
      </c>
      <c r="M476" s="120" t="n">
        <f aca="false" ca="false" dt2D="false" dtr="false" t="normal">SUM(N476:R476)</f>
        <v>935484.62</v>
      </c>
      <c r="N476" s="120" t="n"/>
      <c r="O476" s="120" t="n"/>
      <c r="P476" s="120" t="n"/>
      <c r="Q476" s="120" t="n">
        <v>935484.62</v>
      </c>
      <c r="R476" s="120" t="n"/>
      <c r="S476" s="120" t="n"/>
      <c r="T476" s="120" t="n">
        <f aca="false" ca="false" dt2D="false" dtr="false" t="normal">$M476/($J476+$K476)</f>
        <v>599.6696282051282</v>
      </c>
      <c r="U476" s="120" t="n">
        <f aca="false" ca="false" dt2D="false" dtr="false" t="normal">$M476/($J476+$K476)</f>
        <v>599.6696282051282</v>
      </c>
      <c r="V476" s="118" t="n">
        <v>2026</v>
      </c>
      <c r="W476" s="120" t="n"/>
      <c r="X476" s="121" t="n">
        <f aca="false" ca="false" dt2D="false" dtr="false" t="normal">AA476-R476</f>
        <v>7289567.999999999</v>
      </c>
      <c r="Y476" s="127" t="n">
        <v>1039514.76</v>
      </c>
      <c r="Z476" s="127" t="n">
        <f aca="false" ca="false" dt2D="false" dtr="false" t="normal">+(J476*12.98+K476*25.97)*12</f>
        <v>242985.59999999998</v>
      </c>
      <c r="AA476" s="127" t="n">
        <f aca="false" ca="false" dt2D="false" dtr="false" t="normal">+(J476*12.98+K476*25.97)*12*30</f>
        <v>7289567.999999999</v>
      </c>
      <c r="AB476" s="124" t="n">
        <f aca="false" ca="true" dt2D="false" dtr="false" t="normal">SUBTOTAL(9, AC476:AQ476)</f>
        <v>935484.62</v>
      </c>
      <c r="AC476" s="124" t="n"/>
      <c r="AD476" s="124" t="n"/>
      <c r="AE476" s="124" t="n"/>
      <c r="AF476" s="124" t="n"/>
      <c r="AG476" s="124" t="n">
        <v>863400.71</v>
      </c>
      <c r="AH476" s="124" t="n"/>
      <c r="AI476" s="124" t="n">
        <v>0</v>
      </c>
      <c r="AJ476" s="124" t="n"/>
      <c r="AK476" s="124" t="n"/>
      <c r="AL476" s="124" t="n"/>
      <c r="AM476" s="124" t="n"/>
      <c r="AN476" s="124" t="n"/>
      <c r="AO476" s="124" t="n">
        <v>28064.54</v>
      </c>
      <c r="AP476" s="124" t="n">
        <v>24000</v>
      </c>
      <c r="AQ476" s="124" t="n">
        <v>20019.37</v>
      </c>
      <c r="AR476" s="128" t="n">
        <f aca="false" ca="false" dt2D="false" dtr="false" t="normal">COUNTIF(AC476:AN476, "&gt;0")</f>
        <v>1</v>
      </c>
      <c r="AS476" s="128" t="n">
        <f aca="false" ca="false" dt2D="false" dtr="false" t="normal">COUNTIF(AO476:AQ476, "&gt;0")</f>
        <v>3</v>
      </c>
      <c r="AT476" s="128" t="n">
        <f aca="false" ca="false" dt2D="false" dtr="false" t="normal">+AR476+AS476</f>
        <v>4</v>
      </c>
      <c r="AW476" s="3" t="n"/>
      <c r="AY476" s="129" t="n"/>
    </row>
    <row customHeight="true" ht="12.75" outlineLevel="0" r="477">
      <c r="A477" s="115" t="n">
        <f aca="false" ca="false" dt2D="false" dtr="false" t="normal">+A476+1</f>
        <v>351</v>
      </c>
      <c r="B477" s="115" t="n">
        <f aca="false" ca="false" dt2D="false" dtr="false" t="normal">B476+1</f>
        <v>239</v>
      </c>
      <c r="C477" s="116" t="s">
        <v>147</v>
      </c>
      <c r="D477" s="115" t="s">
        <v>956</v>
      </c>
      <c r="E477" s="119" t="s">
        <v>137</v>
      </c>
      <c r="F477" s="118" t="s">
        <v>62</v>
      </c>
      <c r="G477" s="118" t="n">
        <v>5</v>
      </c>
      <c r="H477" s="118" t="n">
        <v>2</v>
      </c>
      <c r="I477" s="119" t="n">
        <v>1516.6</v>
      </c>
      <c r="J477" s="119" t="n">
        <v>1516.6</v>
      </c>
      <c r="K477" s="119" t="n">
        <v>0</v>
      </c>
      <c r="L477" s="117" t="n">
        <v>73</v>
      </c>
      <c r="M477" s="120" t="n">
        <f aca="false" ca="false" dt2D="false" dtr="false" t="normal">SUM(N477:R477)</f>
        <v>909458.96</v>
      </c>
      <c r="N477" s="120" t="n"/>
      <c r="O477" s="120" t="n"/>
      <c r="P477" s="120" t="n"/>
      <c r="Q477" s="120" t="n">
        <v>909458.96</v>
      </c>
      <c r="R477" s="120" t="n"/>
      <c r="S477" s="120" t="n"/>
      <c r="T477" s="120" t="n">
        <f aca="false" ca="false" dt2D="false" dtr="false" t="normal">$M477/($J477+$K477)</f>
        <v>599.6696294342609</v>
      </c>
      <c r="U477" s="120" t="n">
        <f aca="false" ca="false" dt2D="false" dtr="false" t="normal">$M477/($J477+$K477)</f>
        <v>599.6696294342609</v>
      </c>
      <c r="V477" s="118" t="n">
        <v>2026</v>
      </c>
      <c r="W477" s="120" t="n"/>
      <c r="X477" s="121" t="n">
        <f aca="false" ca="false" dt2D="false" dtr="false" t="normal">AA477-R477</f>
        <v>7086768.48</v>
      </c>
      <c r="Y477" s="127" t="n">
        <v>1063514.32</v>
      </c>
      <c r="Z477" s="127" t="n">
        <f aca="false" ca="false" dt2D="false" dtr="false" t="normal">+(J477*12.98+K477*25.97)*12</f>
        <v>236225.616</v>
      </c>
      <c r="AA477" s="127" t="n">
        <f aca="false" ca="false" dt2D="false" dtr="false" t="normal">+(J477*12.98+K477*25.97)*12*30</f>
        <v>7086768.48</v>
      </c>
      <c r="AB477" s="124" t="n">
        <f aca="false" ca="true" dt2D="false" dtr="false" t="normal">SUBTOTAL(9, AC477:AQ477)</f>
        <v>909458.9600000001</v>
      </c>
      <c r="AC477" s="124" t="n"/>
      <c r="AD477" s="124" t="n"/>
      <c r="AE477" s="124" t="n"/>
      <c r="AF477" s="124" t="n"/>
      <c r="AG477" s="124" t="n">
        <v>838712.77</v>
      </c>
      <c r="AH477" s="124" t="n"/>
      <c r="AI477" s="124" t="n">
        <v>0</v>
      </c>
      <c r="AJ477" s="124" t="n"/>
      <c r="AK477" s="124" t="n"/>
      <c r="AL477" s="124" t="n"/>
      <c r="AM477" s="124" t="n"/>
      <c r="AN477" s="124" t="n"/>
      <c r="AO477" s="124" t="n">
        <v>27283.77</v>
      </c>
      <c r="AP477" s="124" t="n">
        <v>24000</v>
      </c>
      <c r="AQ477" s="124" t="n">
        <v>19462.42</v>
      </c>
      <c r="AR477" s="128" t="n">
        <f aca="false" ca="false" dt2D="false" dtr="false" t="normal">COUNTIF(AC477:AN477, "&gt;0")</f>
        <v>1</v>
      </c>
      <c r="AS477" s="128" t="n">
        <f aca="false" ca="false" dt2D="false" dtr="false" t="normal">COUNTIF(AO477:AQ477, "&gt;0")</f>
        <v>3</v>
      </c>
      <c r="AT477" s="128" t="n">
        <f aca="false" ca="false" dt2D="false" dtr="false" t="normal">+AR477+AS477</f>
        <v>4</v>
      </c>
      <c r="AW477" s="3" t="n"/>
      <c r="AY477" s="129" t="n"/>
    </row>
    <row customHeight="true" ht="12.75" outlineLevel="0" r="478">
      <c r="A478" s="115" t="n">
        <f aca="false" ca="false" dt2D="false" dtr="false" t="normal">+A477+1</f>
        <v>352</v>
      </c>
      <c r="B478" s="115" t="n">
        <f aca="false" ca="false" dt2D="false" dtr="false" t="normal">B477+1</f>
        <v>240</v>
      </c>
      <c r="C478" s="116" t="s">
        <v>147</v>
      </c>
      <c r="D478" s="115" t="s">
        <v>957</v>
      </c>
      <c r="E478" s="119" t="s">
        <v>94</v>
      </c>
      <c r="F478" s="118" t="s">
        <v>62</v>
      </c>
      <c r="G478" s="118" t="n">
        <v>5</v>
      </c>
      <c r="H478" s="118" t="n">
        <v>2</v>
      </c>
      <c r="I478" s="119" t="n">
        <v>1573</v>
      </c>
      <c r="J478" s="119" t="n">
        <v>1573</v>
      </c>
      <c r="K478" s="119" t="n">
        <v>0</v>
      </c>
      <c r="L478" s="117" t="n">
        <v>61</v>
      </c>
      <c r="M478" s="120" t="n">
        <f aca="false" ca="false" dt2D="false" dtr="false" t="normal">SUM(N478:R478)</f>
        <v>943280.32</v>
      </c>
      <c r="N478" s="120" t="n"/>
      <c r="O478" s="120" t="n"/>
      <c r="P478" s="120" t="n"/>
      <c r="Q478" s="120" t="n">
        <v>943280.32</v>
      </c>
      <c r="R478" s="120" t="n"/>
      <c r="S478" s="120" t="n"/>
      <c r="T478" s="120" t="n">
        <f aca="false" ca="false" dt2D="false" dtr="false" t="normal">$M478/($J478+$K478)</f>
        <v>599.669624920534</v>
      </c>
      <c r="U478" s="120" t="n">
        <f aca="false" ca="false" dt2D="false" dtr="false" t="normal">$M478/($J478+$K478)</f>
        <v>599.669624920534</v>
      </c>
      <c r="V478" s="118" t="n">
        <v>2026</v>
      </c>
      <c r="W478" s="120" t="n"/>
      <c r="X478" s="121" t="n">
        <f aca="false" ca="false" dt2D="false" dtr="false" t="normal">AA478-R478</f>
        <v>7350314.4</v>
      </c>
      <c r="Y478" s="127" t="n">
        <v>1165203.46</v>
      </c>
      <c r="Z478" s="127" t="n">
        <f aca="false" ca="false" dt2D="false" dtr="false" t="normal">+(J478*12.98+K478*25.97)*12</f>
        <v>245010.48</v>
      </c>
      <c r="AA478" s="127" t="n">
        <f aca="false" ca="false" dt2D="false" dtr="false" t="normal">+(J478*12.98+K478*25.97)*12*30</f>
        <v>7350314.4</v>
      </c>
      <c r="AB478" s="124" t="n">
        <f aca="false" ca="true" dt2D="false" dtr="false" t="normal">SUBTOTAL(9, AC478:AQ478)</f>
        <v>943280.32</v>
      </c>
      <c r="AC478" s="124" t="n"/>
      <c r="AD478" s="124" t="n"/>
      <c r="AE478" s="124" t="n"/>
      <c r="AF478" s="124" t="n"/>
      <c r="AG478" s="124" t="n">
        <v>870795.71</v>
      </c>
      <c r="AH478" s="124" t="n"/>
      <c r="AI478" s="124" t="n">
        <v>0</v>
      </c>
      <c r="AJ478" s="124" t="n"/>
      <c r="AK478" s="124" t="n"/>
      <c r="AL478" s="124" t="n"/>
      <c r="AM478" s="124" t="n"/>
      <c r="AN478" s="124" t="n"/>
      <c r="AO478" s="124" t="n">
        <v>28298.41</v>
      </c>
      <c r="AP478" s="124" t="n">
        <v>24000</v>
      </c>
      <c r="AQ478" s="124" t="n">
        <v>20186.2</v>
      </c>
      <c r="AR478" s="128" t="n">
        <f aca="false" ca="false" dt2D="false" dtr="false" t="normal">COUNTIF(AC478:AN478, "&gt;0")</f>
        <v>1</v>
      </c>
      <c r="AS478" s="128" t="n">
        <f aca="false" ca="false" dt2D="false" dtr="false" t="normal">COUNTIF(AO478:AQ478, "&gt;0")</f>
        <v>3</v>
      </c>
      <c r="AT478" s="128" t="n">
        <f aca="false" ca="false" dt2D="false" dtr="false" t="normal">+AR478+AS478</f>
        <v>4</v>
      </c>
      <c r="AW478" s="3" t="n"/>
      <c r="AY478" s="129" t="n"/>
    </row>
    <row customHeight="true" ht="12.75" outlineLevel="0" r="479">
      <c r="A479" s="115" t="n">
        <f aca="false" ca="false" dt2D="false" dtr="false" t="normal">+A478+1</f>
        <v>353</v>
      </c>
      <c r="B479" s="115" t="n">
        <f aca="false" ca="false" dt2D="false" dtr="false" t="normal">B478+1</f>
        <v>241</v>
      </c>
      <c r="C479" s="116" t="s">
        <v>147</v>
      </c>
      <c r="D479" s="115" t="s">
        <v>958</v>
      </c>
      <c r="E479" s="119" t="s">
        <v>100</v>
      </c>
      <c r="F479" s="118" t="s">
        <v>62</v>
      </c>
      <c r="G479" s="118" t="n">
        <v>5</v>
      </c>
      <c r="H479" s="118" t="n">
        <v>2</v>
      </c>
      <c r="I479" s="119" t="n">
        <v>1615.2</v>
      </c>
      <c r="J479" s="119" t="n">
        <v>1615.2</v>
      </c>
      <c r="K479" s="119" t="n">
        <v>0</v>
      </c>
      <c r="L479" s="117" t="n">
        <v>70</v>
      </c>
      <c r="M479" s="120" t="n">
        <f aca="false" ca="false" dt2D="false" dtr="false" t="normal">SUM(N479:R479)</f>
        <v>968586.38</v>
      </c>
      <c r="N479" s="120" t="n"/>
      <c r="O479" s="120" t="n"/>
      <c r="P479" s="120" t="n"/>
      <c r="Q479" s="120" t="n">
        <v>968586.38</v>
      </c>
      <c r="R479" s="120" t="n"/>
      <c r="S479" s="120" t="n"/>
      <c r="T479" s="120" t="n">
        <f aca="false" ca="false" dt2D="false" dtr="false" t="normal">$M479/($J479+$K479)</f>
        <v>599.6696260525013</v>
      </c>
      <c r="U479" s="120" t="n">
        <f aca="false" ca="false" dt2D="false" dtr="false" t="normal">$M479/($J479+$K479)</f>
        <v>599.6696260525013</v>
      </c>
      <c r="V479" s="118" t="n">
        <v>2026</v>
      </c>
      <c r="W479" s="120" t="n"/>
      <c r="X479" s="121" t="n">
        <f aca="false" ca="false" dt2D="false" dtr="false" t="normal">AA479-R479</f>
        <v>7547506.5600000005</v>
      </c>
      <c r="Y479" s="127" t="n">
        <v>1084538.71</v>
      </c>
      <c r="Z479" s="127" t="n">
        <f aca="false" ca="false" dt2D="false" dtr="false" t="normal">+(J479*12.98+K479*25.97)*12</f>
        <v>251583.55200000003</v>
      </c>
      <c r="AA479" s="127" t="n">
        <f aca="false" ca="false" dt2D="false" dtr="false" t="normal">+(J479*12.98+K479*25.97)*12*30</f>
        <v>7547506.5600000005</v>
      </c>
      <c r="AB479" s="124" t="n">
        <f aca="false" ca="true" dt2D="false" dtr="false" t="normal">SUBTOTAL(9, AC479:AQ479)</f>
        <v>968586.38</v>
      </c>
      <c r="AC479" s="124" t="n"/>
      <c r="AD479" s="124" t="n"/>
      <c r="AE479" s="124" t="n"/>
      <c r="AF479" s="124" t="n"/>
      <c r="AG479" s="124" t="n">
        <v>894801.04</v>
      </c>
      <c r="AH479" s="124" t="n"/>
      <c r="AI479" s="124" t="n">
        <v>0</v>
      </c>
      <c r="AJ479" s="124" t="n"/>
      <c r="AK479" s="124" t="n"/>
      <c r="AL479" s="124" t="n"/>
      <c r="AM479" s="124" t="n"/>
      <c r="AN479" s="124" t="n"/>
      <c r="AO479" s="124" t="n">
        <v>29057.59</v>
      </c>
      <c r="AP479" s="124" t="n">
        <v>24000</v>
      </c>
      <c r="AQ479" s="124" t="n">
        <v>20727.75</v>
      </c>
      <c r="AR479" s="128" t="n">
        <f aca="false" ca="false" dt2D="false" dtr="false" t="normal">COUNTIF(AC479:AN479, "&gt;0")</f>
        <v>1</v>
      </c>
      <c r="AS479" s="128" t="n">
        <f aca="false" ca="false" dt2D="false" dtr="false" t="normal">COUNTIF(AO479:AQ479, "&gt;0")</f>
        <v>3</v>
      </c>
      <c r="AT479" s="128" t="n">
        <f aca="false" ca="false" dt2D="false" dtr="false" t="normal">+AR479+AS479</f>
        <v>4</v>
      </c>
      <c r="AW479" s="3" t="n"/>
      <c r="AY479" s="129" t="n"/>
    </row>
    <row customHeight="true" ht="12.75" outlineLevel="0" r="480">
      <c r="A480" s="115" t="n">
        <f aca="false" ca="false" dt2D="false" dtr="false" t="normal">+A479+1</f>
        <v>354</v>
      </c>
      <c r="B480" s="115" t="n">
        <f aca="false" ca="false" dt2D="false" dtr="false" t="normal">B479+1</f>
        <v>242</v>
      </c>
      <c r="C480" s="116" t="s">
        <v>147</v>
      </c>
      <c r="D480" s="115" t="s">
        <v>795</v>
      </c>
      <c r="E480" s="119" t="s">
        <v>159</v>
      </c>
      <c r="F480" s="118" t="s">
        <v>62</v>
      </c>
      <c r="G480" s="118" t="n">
        <v>4</v>
      </c>
      <c r="H480" s="118" t="n">
        <v>4</v>
      </c>
      <c r="I480" s="119" t="n">
        <v>3362.1</v>
      </c>
      <c r="J480" s="119" t="n">
        <v>3362.1</v>
      </c>
      <c r="K480" s="119" t="n">
        <v>0</v>
      </c>
      <c r="L480" s="117" t="n">
        <v>138</v>
      </c>
      <c r="M480" s="120" t="n">
        <f aca="false" ca="false" dt2D="false" dtr="false" t="normal">SUM(N480:R480)</f>
        <v>10719847.82</v>
      </c>
      <c r="N480" s="120" t="n"/>
      <c r="O480" s="120" t="n">
        <v>1285413.02</v>
      </c>
      <c r="P480" s="120" t="n"/>
      <c r="Q480" s="120" t="n">
        <v>523680.7</v>
      </c>
      <c r="R480" s="120" t="n">
        <v>8910754.1</v>
      </c>
      <c r="S480" s="120" t="n"/>
      <c r="T480" s="120" t="n">
        <f aca="false" ca="false" dt2D="false" dtr="false" t="normal">$M480/($J480+$K480)</f>
        <v>3188.4381249814105</v>
      </c>
      <c r="U480" s="120" t="n">
        <f aca="false" ca="false" dt2D="false" dtr="false" t="normal">$M480/($J480+$K480)</f>
        <v>3188.4381249814105</v>
      </c>
      <c r="V480" s="118" t="n">
        <v>2026</v>
      </c>
      <c r="W480" s="120" t="n"/>
      <c r="X480" s="121" t="n">
        <f aca="false" ca="false" dt2D="false" dtr="false" t="normal">AA480-R480</f>
        <v>4352748.949999999</v>
      </c>
      <c r="Y480" s="127" t="n">
        <v>0</v>
      </c>
      <c r="Z480" s="127" t="n">
        <f aca="false" ca="false" dt2D="false" dtr="false" t="normal">+(J480*12.98+K480*25.97)*12</f>
        <v>523680.696</v>
      </c>
      <c r="AA480" s="127" t="n">
        <f aca="false" ca="false" dt2D="false" dtr="false" t="normal">+(J480*12.98+K480*25.97)*12*30-'[5]Лист1'!$AQ$658</f>
        <v>13263503.049999999</v>
      </c>
      <c r="AB480" s="124" t="n">
        <f aca="false" ca="true" dt2D="false" dtr="false" t="normal">SUBTOTAL(9, AC480:AQ480)</f>
        <v>10719847.82</v>
      </c>
      <c r="AC480" s="124" t="n">
        <v>10144847.65</v>
      </c>
      <c r="AD480" s="124" t="n"/>
      <c r="AE480" s="124" t="n"/>
      <c r="AF480" s="124" t="n"/>
      <c r="AG480" s="124" t="n"/>
      <c r="AH480" s="124" t="n"/>
      <c r="AI480" s="124" t="n">
        <v>0</v>
      </c>
      <c r="AJ480" s="124" t="n"/>
      <c r="AK480" s="124" t="n"/>
      <c r="AL480" s="124" t="n"/>
      <c r="AM480" s="124" t="n"/>
      <c r="AN480" s="124" t="n"/>
      <c r="AO480" s="124" t="n">
        <v>321595.43</v>
      </c>
      <c r="AP480" s="124" t="n">
        <v>24000</v>
      </c>
      <c r="AQ480" s="124" t="n">
        <v>229404.74</v>
      </c>
      <c r="AR480" s="128" t="n">
        <f aca="false" ca="false" dt2D="false" dtr="false" t="normal">COUNTIF(AC480:AN480, "&gt;0")</f>
        <v>1</v>
      </c>
      <c r="AS480" s="128" t="n">
        <f aca="false" ca="false" dt2D="false" dtr="false" t="normal">COUNTIF(AO480:AQ480, "&gt;0")</f>
        <v>3</v>
      </c>
      <c r="AT480" s="128" t="n">
        <f aca="false" ca="false" dt2D="false" dtr="false" t="normal">+AR480+AS480</f>
        <v>4</v>
      </c>
      <c r="AW480" s="3" t="n"/>
      <c r="AY480" s="129" t="n"/>
    </row>
    <row customHeight="true" ht="12.75" outlineLevel="0" r="481">
      <c r="A481" s="115" t="n">
        <f aca="false" ca="false" dt2D="false" dtr="false" t="normal">+A480+1</f>
        <v>355</v>
      </c>
      <c r="B481" s="115" t="n">
        <f aca="false" ca="false" dt2D="false" dtr="false" t="normal">B480+1</f>
        <v>243</v>
      </c>
      <c r="C481" s="116" t="s">
        <v>147</v>
      </c>
      <c r="D481" s="115" t="s">
        <v>959</v>
      </c>
      <c r="E481" s="117" t="s">
        <v>243</v>
      </c>
      <c r="F481" s="118" t="s">
        <v>62</v>
      </c>
      <c r="G481" s="118" t="n">
        <v>5</v>
      </c>
      <c r="H481" s="118" t="n">
        <v>4</v>
      </c>
      <c r="I481" s="119" t="n">
        <v>3135.5</v>
      </c>
      <c r="J481" s="119" t="n">
        <v>2483.8</v>
      </c>
      <c r="K481" s="119" t="n">
        <v>651.7</v>
      </c>
      <c r="L481" s="117" t="n">
        <v>112</v>
      </c>
      <c r="M481" s="120" t="n">
        <f aca="false" ca="false" dt2D="false" dtr="false" t="normal">SUM(N481:S481)</f>
        <v>1742386.9</v>
      </c>
      <c r="N481" s="120" t="n"/>
      <c r="O481" s="120" t="n"/>
      <c r="P481" s="120" t="n"/>
      <c r="Q481" s="120" t="n">
        <v>1742386.9</v>
      </c>
      <c r="R481" s="120" t="n">
        <v>0</v>
      </c>
      <c r="S481" s="120" t="n"/>
      <c r="T481" s="120" t="n">
        <f aca="false" ca="false" dt2D="false" dtr="false" t="normal">$M481/($J481+$K481)</f>
        <v>555.696667198214</v>
      </c>
      <c r="U481" s="120" t="n">
        <f aca="false" ca="false" dt2D="false" dtr="false" t="normal">$M481/($J481+$K481)</f>
        <v>555.696667198214</v>
      </c>
      <c r="V481" s="118" t="n">
        <v>2026</v>
      </c>
      <c r="W481" s="120" t="n"/>
      <c r="X481" s="121" t="n">
        <f aca="false" ca="false" dt2D="false" dtr="false" t="normal">AA481-R481</f>
        <v>17699174.28</v>
      </c>
      <c r="Y481" s="127" t="n">
        <v>3114419.56</v>
      </c>
      <c r="Z481" s="127" t="n">
        <f aca="false" ca="false" dt2D="false" dtr="false" t="normal">+(J481*12.98+K481*25.97)*12</f>
        <v>589972.476</v>
      </c>
      <c r="AA481" s="127" t="n">
        <f aca="false" ca="false" dt2D="false" dtr="false" t="normal">+(J481*12.98+K481*25.97)*12*30</f>
        <v>17699174.28</v>
      </c>
      <c r="AB481" s="124" t="n">
        <f aca="false" ca="false" dt2D="false" dtr="false" t="normal">SUM(AC481:AQ481)</f>
        <v>1742386.9</v>
      </c>
      <c r="AC481" s="124" t="n"/>
      <c r="AD481" s="124" t="n"/>
      <c r="AE481" s="124" t="n"/>
      <c r="AF481" s="124" t="n"/>
      <c r="AG481" s="132" t="n">
        <v>1742386.9</v>
      </c>
      <c r="AH481" s="124" t="n"/>
      <c r="AI481" s="124" t="n"/>
      <c r="AJ481" s="124" t="n"/>
      <c r="AK481" s="124" t="n"/>
      <c r="AL481" s="124" t="n"/>
      <c r="AM481" s="124" t="n"/>
      <c r="AN481" s="124" t="n"/>
      <c r="AO481" s="124" t="n"/>
      <c r="AP481" s="124" t="n"/>
      <c r="AQ481" s="124" t="n"/>
      <c r="AR481" s="128" t="n">
        <f aca="false" ca="false" dt2D="false" dtr="false" t="normal">COUNTIF(AC481:AN481, "&gt;0")</f>
        <v>1</v>
      </c>
      <c r="AS481" s="128" t="n">
        <f aca="false" ca="false" dt2D="false" dtr="false" t="normal">COUNTIF(AO481:AQ481, "&gt;0")</f>
        <v>0</v>
      </c>
      <c r="AT481" s="128" t="n">
        <f aca="false" ca="false" dt2D="false" dtr="false" t="normal">+AR481+AS481</f>
        <v>1</v>
      </c>
      <c r="AZ481" s="66" t="n"/>
    </row>
    <row customHeight="true" ht="12.75" outlineLevel="0" r="482">
      <c r="A482" s="115" t="n">
        <f aca="false" ca="false" dt2D="false" dtr="false" t="normal">+A481+1</f>
        <v>356</v>
      </c>
      <c r="B482" s="115" t="n">
        <f aca="false" ca="false" dt2D="false" dtr="false" t="normal">B481+1</f>
        <v>244</v>
      </c>
      <c r="C482" s="116" t="s">
        <v>147</v>
      </c>
      <c r="D482" s="115" t="s">
        <v>961</v>
      </c>
      <c r="E482" s="117" t="s">
        <v>187</v>
      </c>
      <c r="F482" s="118" t="s">
        <v>62</v>
      </c>
      <c r="G482" s="118" t="n">
        <v>4</v>
      </c>
      <c r="H482" s="118" t="n">
        <v>4</v>
      </c>
      <c r="I482" s="119" t="n">
        <v>2639.4</v>
      </c>
      <c r="J482" s="119" t="n">
        <v>2639.4</v>
      </c>
      <c r="K482" s="119" t="n">
        <v>0</v>
      </c>
      <c r="L482" s="117" t="n">
        <v>118</v>
      </c>
      <c r="M482" s="120" t="n">
        <f aca="false" ca="false" dt2D="false" dtr="false" t="normal">SUM(N482:S482)</f>
        <v>1461116.4</v>
      </c>
      <c r="N482" s="120" t="n"/>
      <c r="O482" s="120" t="n"/>
      <c r="P482" s="120" t="n"/>
      <c r="Q482" s="120" t="n">
        <v>1461116.4</v>
      </c>
      <c r="R482" s="120" t="n">
        <v>0</v>
      </c>
      <c r="S482" s="120" t="n"/>
      <c r="T482" s="120" t="n">
        <f aca="false" ca="false" dt2D="false" dtr="false" t="normal">$M482/($J482+$K482)</f>
        <v>553.5789952261878</v>
      </c>
      <c r="U482" s="120" t="n">
        <f aca="false" ca="false" dt2D="false" dtr="false" t="normal">$M482/($J482+$K482)</f>
        <v>553.5789952261878</v>
      </c>
      <c r="V482" s="118" t="n">
        <v>2026</v>
      </c>
      <c r="W482" s="120" t="n"/>
      <c r="X482" s="121" t="n">
        <f aca="false" ca="false" dt2D="false" dtr="false" t="normal">AA482-R482</f>
        <v>12333388.32</v>
      </c>
      <c r="Y482" s="127" t="n">
        <v>2111574.66</v>
      </c>
      <c r="Z482" s="127" t="n">
        <f aca="false" ca="false" dt2D="false" dtr="false" t="normal">+(J482*12.98+K482*25.97)*12</f>
        <v>411112.944</v>
      </c>
      <c r="AA482" s="127" t="n">
        <f aca="false" ca="false" dt2D="false" dtr="false" t="normal">+(J482*12.98+K482*25.97)*12*30</f>
        <v>12333388.32</v>
      </c>
      <c r="AB482" s="124" t="n">
        <f aca="false" ca="false" dt2D="false" dtr="false" t="normal">SUM(AC482:AQ482)</f>
        <v>1461116.4</v>
      </c>
      <c r="AC482" s="124" t="n"/>
      <c r="AD482" s="124" t="n"/>
      <c r="AE482" s="124" t="n"/>
      <c r="AF482" s="124" t="n"/>
      <c r="AG482" s="132" t="n">
        <v>1461116.4</v>
      </c>
      <c r="AH482" s="124" t="n"/>
      <c r="AI482" s="124" t="n"/>
      <c r="AJ482" s="124" t="n"/>
      <c r="AK482" s="124" t="n"/>
      <c r="AL482" s="124" t="n"/>
      <c r="AM482" s="124" t="n"/>
      <c r="AN482" s="124" t="n"/>
      <c r="AO482" s="124" t="n"/>
      <c r="AP482" s="124" t="n"/>
      <c r="AQ482" s="124" t="n"/>
      <c r="AR482" s="128" t="n">
        <f aca="false" ca="false" dt2D="false" dtr="false" t="normal">COUNTIF(AC482:AN482, "&gt;0")</f>
        <v>1</v>
      </c>
      <c r="AS482" s="128" t="n">
        <f aca="false" ca="false" dt2D="false" dtr="false" t="normal">COUNTIF(AO482:AQ482, "&gt;0")</f>
        <v>0</v>
      </c>
      <c r="AT482" s="128" t="n">
        <f aca="false" ca="false" dt2D="false" dtr="false" t="normal">+AR482+AS482</f>
        <v>1</v>
      </c>
      <c r="AZ482" s="66" t="n"/>
    </row>
    <row customHeight="true" ht="12.75" outlineLevel="0" r="483">
      <c r="A483" s="115" t="n">
        <f aca="false" ca="false" dt2D="false" dtr="false" t="normal">+A482+1</f>
        <v>357</v>
      </c>
      <c r="B483" s="115" t="n">
        <f aca="false" ca="false" dt2D="false" dtr="false" t="normal">B482+1</f>
        <v>245</v>
      </c>
      <c r="C483" s="116" t="s">
        <v>147</v>
      </c>
      <c r="D483" s="115" t="s">
        <v>964</v>
      </c>
      <c r="E483" s="117" t="s">
        <v>73</v>
      </c>
      <c r="F483" s="118" t="s">
        <v>62</v>
      </c>
      <c r="G483" s="118" t="n">
        <v>5</v>
      </c>
      <c r="H483" s="118" t="n">
        <v>6</v>
      </c>
      <c r="I483" s="119" t="n">
        <v>6238.6</v>
      </c>
      <c r="J483" s="119" t="n">
        <v>6238.6</v>
      </c>
      <c r="K483" s="119" t="n">
        <v>0</v>
      </c>
      <c r="L483" s="117" t="n">
        <v>280</v>
      </c>
      <c r="M483" s="120" t="n">
        <f aca="false" ca="false" dt2D="false" dtr="false" t="normal">SUM(N483:S483)</f>
        <v>3541834.08</v>
      </c>
      <c r="N483" s="120" t="n"/>
      <c r="O483" s="120" t="n"/>
      <c r="P483" s="120" t="n"/>
      <c r="Q483" s="120" t="n">
        <v>3541834.08</v>
      </c>
      <c r="R483" s="120" t="n">
        <v>0</v>
      </c>
      <c r="S483" s="120" t="n"/>
      <c r="T483" s="120" t="n">
        <f aca="false" ca="false" dt2D="false" dtr="false" t="normal">$M483/($J483+$K483)</f>
        <v>567.728990478633</v>
      </c>
      <c r="U483" s="120" t="n">
        <f aca="false" ca="false" dt2D="false" dtr="false" t="normal">$M483/($J483+$K483)</f>
        <v>567.728990478633</v>
      </c>
      <c r="V483" s="118" t="n">
        <v>2026</v>
      </c>
      <c r="W483" s="120" t="n"/>
      <c r="X483" s="121" t="n">
        <f aca="false" ca="false" dt2D="false" dtr="false" t="normal">AA483-R483</f>
        <v>29151730.080000006</v>
      </c>
      <c r="Y483" s="127" t="n">
        <v>5175819.06</v>
      </c>
      <c r="Z483" s="127" t="n">
        <f aca="false" ca="false" dt2D="false" dtr="false" t="normal">+(J483*12.98+K483*25.97)*12</f>
        <v>971724.3360000001</v>
      </c>
      <c r="AA483" s="127" t="n">
        <f aca="false" ca="false" dt2D="false" dtr="false" t="normal">+(J483*12.98+K483*25.97)*12*30</f>
        <v>29151730.080000006</v>
      </c>
      <c r="AB483" s="124" t="n">
        <f aca="false" ca="false" dt2D="false" dtr="false" t="normal">SUM(AC483:AQ483)</f>
        <v>3541834.08</v>
      </c>
      <c r="AC483" s="124" t="n"/>
      <c r="AD483" s="124" t="n"/>
      <c r="AE483" s="124" t="n"/>
      <c r="AF483" s="124" t="n"/>
      <c r="AG483" s="132" t="n">
        <v>3541834.08</v>
      </c>
      <c r="AH483" s="124" t="n"/>
      <c r="AI483" s="124" t="n"/>
      <c r="AJ483" s="124" t="n"/>
      <c r="AK483" s="124" t="n"/>
      <c r="AL483" s="124" t="n"/>
      <c r="AM483" s="124" t="n"/>
      <c r="AN483" s="124" t="n"/>
      <c r="AO483" s="124" t="n"/>
      <c r="AP483" s="124" t="n"/>
      <c r="AQ483" s="124" t="n"/>
      <c r="AR483" s="128" t="n">
        <f aca="false" ca="false" dt2D="false" dtr="false" t="normal">COUNTIF(AC483:AN483, "&gt;0")</f>
        <v>1</v>
      </c>
      <c r="AS483" s="128" t="n">
        <f aca="false" ca="false" dt2D="false" dtr="false" t="normal">COUNTIF(AO483:AQ483, "&gt;0")</f>
        <v>0</v>
      </c>
      <c r="AT483" s="128" t="n">
        <f aca="false" ca="false" dt2D="false" dtr="false" t="normal">+AR483+AS483</f>
        <v>1</v>
      </c>
      <c r="AZ483" s="66" t="n"/>
    </row>
    <row customHeight="true" ht="12.75" outlineLevel="0" r="484">
      <c r="A484" s="115" t="n">
        <f aca="false" ca="false" dt2D="false" dtr="false" t="normal">+A483+1</f>
        <v>358</v>
      </c>
      <c r="B484" s="115" t="n">
        <f aca="false" ca="false" dt2D="false" dtr="false" t="normal">B483+1</f>
        <v>246</v>
      </c>
      <c r="C484" s="116" t="s">
        <v>147</v>
      </c>
      <c r="D484" s="115" t="s">
        <v>966</v>
      </c>
      <c r="E484" s="117" t="s">
        <v>133</v>
      </c>
      <c r="F484" s="118" t="s">
        <v>62</v>
      </c>
      <c r="G484" s="118" t="n">
        <v>4</v>
      </c>
      <c r="H484" s="118" t="n">
        <v>6</v>
      </c>
      <c r="I484" s="119" t="n">
        <v>5052.85</v>
      </c>
      <c r="J484" s="119" t="n">
        <v>5052.85</v>
      </c>
      <c r="K484" s="119" t="n">
        <v>0</v>
      </c>
      <c r="L484" s="117" t="n">
        <v>216</v>
      </c>
      <c r="M484" s="120" t="n">
        <f aca="false" ca="false" dt2D="false" dtr="false" t="normal">SUM(N484:S484)</f>
        <v>9345502.07</v>
      </c>
      <c r="N484" s="120" t="n"/>
      <c r="O484" s="120" t="n"/>
      <c r="P484" s="120" t="n"/>
      <c r="Q484" s="120" t="n">
        <v>787031.92</v>
      </c>
      <c r="R484" s="120" t="n">
        <v>8558470.15</v>
      </c>
      <c r="S484" s="120" t="n"/>
      <c r="T484" s="120" t="n">
        <f aca="false" ca="false" dt2D="false" dtr="false" t="normal">$M484/($J484+$K484)</f>
        <v>1849.550663486943</v>
      </c>
      <c r="U484" s="120" t="n">
        <f aca="false" ca="false" dt2D="false" dtr="false" t="normal">$M484/($J484+$K484)</f>
        <v>1849.550663486943</v>
      </c>
      <c r="V484" s="118" t="n">
        <v>2026</v>
      </c>
      <c r="W484" s="120" t="n"/>
      <c r="X484" s="121" t="n">
        <f aca="false" ca="false" dt2D="false" dtr="false" t="normal">AA484-R484</f>
        <v>5650464.880000001</v>
      </c>
      <c r="Y484" s="127" t="n">
        <v>0</v>
      </c>
      <c r="Z484" s="127" t="n">
        <f aca="false" ca="false" dt2D="false" dtr="false" t="normal">+(J484*12.98+K484*25.97)*12</f>
        <v>787031.916</v>
      </c>
      <c r="AA484" s="127" t="n">
        <f aca="false" ca="false" dt2D="false" dtr="false" t="normal">+(J484*12.98+K484*25.97)*12*30-'[5]Лист1'!$AQ$663</f>
        <v>14208935.030000001</v>
      </c>
      <c r="AB484" s="124" t="n">
        <f aca="false" ca="false" dt2D="false" dtr="false" t="normal">SUM(AC484:AQ484)</f>
        <v>9345502.07</v>
      </c>
      <c r="AC484" s="124" t="n"/>
      <c r="AD484" s="132" t="n">
        <v>6332210.14</v>
      </c>
      <c r="AE484" s="124" t="n"/>
      <c r="AF484" s="124" t="n"/>
      <c r="AG484" s="132" t="n">
        <v>2873863.87</v>
      </c>
      <c r="AH484" s="124" t="n"/>
      <c r="AI484" s="124" t="n"/>
      <c r="AJ484" s="124" t="n"/>
      <c r="AK484" s="124" t="n"/>
      <c r="AL484" s="124" t="n"/>
      <c r="AM484" s="124" t="n"/>
      <c r="AN484" s="124" t="n"/>
      <c r="AO484" s="124" t="n">
        <v>115428.06</v>
      </c>
      <c r="AP484" s="124" t="n">
        <v>24000</v>
      </c>
      <c r="AQ484" s="124" t="n"/>
      <c r="AR484" s="128" t="n">
        <f aca="false" ca="false" dt2D="false" dtr="false" t="normal">COUNTIF(AC484:AN484, "&gt;0")</f>
        <v>2</v>
      </c>
      <c r="AS484" s="128" t="n">
        <f aca="false" ca="false" dt2D="false" dtr="false" t="normal">COUNTIF(AO484:AQ484, "&gt;0")</f>
        <v>2</v>
      </c>
      <c r="AT484" s="128" t="n">
        <f aca="false" ca="false" dt2D="false" dtr="false" t="normal">+AR484+AS484</f>
        <v>4</v>
      </c>
      <c r="AZ484" s="66" t="n"/>
    </row>
    <row customHeight="true" ht="12.75" outlineLevel="0" r="485">
      <c r="A485" s="115" t="n">
        <f aca="false" ca="false" dt2D="false" dtr="false" t="normal">+A484+1</f>
        <v>359</v>
      </c>
      <c r="B485" s="115" t="n">
        <f aca="false" ca="false" dt2D="false" dtr="false" t="normal">B484+1</f>
        <v>247</v>
      </c>
      <c r="C485" s="116" t="s">
        <v>147</v>
      </c>
      <c r="D485" s="115" t="s">
        <v>799</v>
      </c>
      <c r="E485" s="119" t="s">
        <v>194</v>
      </c>
      <c r="F485" s="118" t="s">
        <v>62</v>
      </c>
      <c r="G485" s="118" t="n">
        <v>4</v>
      </c>
      <c r="H485" s="118" t="n">
        <v>6</v>
      </c>
      <c r="I485" s="119" t="n">
        <v>5005.9</v>
      </c>
      <c r="J485" s="119" t="n">
        <v>5005.9</v>
      </c>
      <c r="K485" s="119" t="n">
        <v>0</v>
      </c>
      <c r="L485" s="117" t="n">
        <v>207</v>
      </c>
      <c r="M485" s="120" t="n">
        <f aca="false" ca="false" dt2D="false" dtr="false" t="normal">SUM(N485:R485)</f>
        <v>9601514.56</v>
      </c>
      <c r="N485" s="120" t="n"/>
      <c r="O485" s="120" t="n">
        <v>1027231.72</v>
      </c>
      <c r="P485" s="120" t="n"/>
      <c r="Q485" s="120" t="n">
        <v>779718.98</v>
      </c>
      <c r="R485" s="120" t="n">
        <v>7794563.86</v>
      </c>
      <c r="S485" s="120" t="n"/>
      <c r="T485" s="120" t="n">
        <f aca="false" ca="false" dt2D="false" dtr="false" t="normal">$M485/($J485+$K485)</f>
        <v>1918.0396252422145</v>
      </c>
      <c r="U485" s="120" t="n">
        <f aca="false" ca="false" dt2D="false" dtr="false" t="normal">$M485/($J485+$K485)</f>
        <v>1918.0396252422145</v>
      </c>
      <c r="V485" s="118" t="n">
        <v>2026</v>
      </c>
      <c r="W485" s="120" t="n"/>
      <c r="X485" s="121" t="n">
        <f aca="false" ca="false" dt2D="false" dtr="false" t="normal">AA485-R485</f>
        <v>5264149.429999999</v>
      </c>
      <c r="Y485" s="127" t="n">
        <v>0</v>
      </c>
      <c r="Z485" s="127" t="n">
        <f aca="false" ca="false" dt2D="false" dtr="false" t="normal">+(J485*12.98+K485*25.97)*12</f>
        <v>779718.9839999999</v>
      </c>
      <c r="AA485" s="127" t="n">
        <f aca="false" ca="false" dt2D="false" dtr="false" t="normal">+(J485*12.98+K485*25.97)*12*30-'[5]Лист1'!$AQ$664</f>
        <v>13058713.29</v>
      </c>
      <c r="AB485" s="124" t="n">
        <f aca="false" ca="true" dt2D="false" dtr="false" t="normal">SUBTOTAL(9, AC485:AQ485)</f>
        <v>9601514.56</v>
      </c>
      <c r="AC485" s="124" t="n"/>
      <c r="AD485" s="124" t="n">
        <v>6248407.48</v>
      </c>
      <c r="AE485" s="124" t="n"/>
      <c r="AF485" s="124" t="n"/>
      <c r="AG485" s="124" t="n">
        <v>2835589.23</v>
      </c>
      <c r="AH485" s="124" t="n"/>
      <c r="AI485" s="124" t="n">
        <v>0</v>
      </c>
      <c r="AJ485" s="124" t="n"/>
      <c r="AK485" s="124" t="n"/>
      <c r="AL485" s="124" t="n"/>
      <c r="AM485" s="124" t="n"/>
      <c r="AN485" s="124" t="n"/>
      <c r="AO485" s="124" t="n">
        <v>288045.44</v>
      </c>
      <c r="AP485" s="124" t="n">
        <v>24000</v>
      </c>
      <c r="AQ485" s="124" t="n">
        <v>205472.41</v>
      </c>
      <c r="AR485" s="128" t="n">
        <f aca="false" ca="false" dt2D="false" dtr="false" t="normal">COUNTIF(AC485:AN485, "&gt;0")</f>
        <v>2</v>
      </c>
      <c r="AS485" s="128" t="n">
        <f aca="false" ca="false" dt2D="false" dtr="false" t="normal">COUNTIF(AO485:AQ485, "&gt;0")</f>
        <v>3</v>
      </c>
      <c r="AT485" s="128" t="n">
        <f aca="false" ca="false" dt2D="false" dtr="false" t="normal">+AR485+AS485</f>
        <v>5</v>
      </c>
      <c r="AW485" s="3" t="n"/>
      <c r="AY485" s="129" t="n"/>
    </row>
    <row customHeight="true" ht="12.75" outlineLevel="0" r="486">
      <c r="A486" s="115" t="n">
        <f aca="false" ca="false" dt2D="false" dtr="false" t="normal">+A485+1</f>
        <v>360</v>
      </c>
      <c r="B486" s="115" t="n">
        <f aca="false" ca="false" dt2D="false" dtr="false" t="normal">B485+1</f>
        <v>248</v>
      </c>
      <c r="C486" s="116" t="s">
        <v>147</v>
      </c>
      <c r="D486" s="115" t="s">
        <v>797</v>
      </c>
      <c r="E486" s="119" t="s">
        <v>210</v>
      </c>
      <c r="F486" s="118" t="s">
        <v>62</v>
      </c>
      <c r="G486" s="118" t="n">
        <v>4</v>
      </c>
      <c r="H486" s="118" t="n">
        <v>4</v>
      </c>
      <c r="I486" s="119" t="n">
        <v>2991.5</v>
      </c>
      <c r="J486" s="119" t="n">
        <v>2607.6</v>
      </c>
      <c r="K486" s="119" t="n">
        <v>383.9</v>
      </c>
      <c r="L486" s="117" t="n">
        <v>101</v>
      </c>
      <c r="M486" s="120" t="n">
        <f aca="false" ca="false" dt2D="false" dtr="false" t="normal">SUM(N486:R486)</f>
        <v>11332124.350000001</v>
      </c>
      <c r="N486" s="120" t="n"/>
      <c r="O486" s="120" t="n">
        <v>3446626.95</v>
      </c>
      <c r="P486" s="120" t="n"/>
      <c r="Q486" s="120" t="n">
        <v>525798.37</v>
      </c>
      <c r="R486" s="120" t="n">
        <v>7359699.03</v>
      </c>
      <c r="S486" s="120" t="n"/>
      <c r="T486" s="120" t="n">
        <f aca="false" ca="false" dt2D="false" dtr="false" t="normal">$M486/($J486+$K486)</f>
        <v>3788.107755306703</v>
      </c>
      <c r="U486" s="120" t="n">
        <f aca="false" ca="false" dt2D="false" dtr="false" t="normal">$M486/($J486+$K486)</f>
        <v>3788.107755306703</v>
      </c>
      <c r="V486" s="118" t="n">
        <v>2026</v>
      </c>
      <c r="W486" s="120" t="n"/>
      <c r="X486" s="121" t="n">
        <f aca="false" ca="false" dt2D="false" dtr="false" t="normal">AA486-R486</f>
        <v>4328564.44</v>
      </c>
      <c r="Y486" s="127" t="n">
        <v>0</v>
      </c>
      <c r="Z486" s="127" t="n">
        <f aca="false" ca="false" dt2D="false" dtr="false" t="normal">+(J486*12.98+K486*25.97)*12</f>
        <v>525798.372</v>
      </c>
      <c r="AA486" s="127" t="n">
        <f aca="false" ca="false" dt2D="false" dtr="false" t="normal">+(J486*12.98+K486*25.97)*12*30-'[5]Лист1'!$AQ$667</f>
        <v>11688263.47</v>
      </c>
      <c r="AB486" s="124" t="n">
        <f aca="false" ca="true" dt2D="false" dtr="false" t="normal">SUBTOTAL(9, AC486:AQ486)</f>
        <v>11332124.350000001</v>
      </c>
      <c r="AC486" s="124" t="n">
        <v>9035948.53</v>
      </c>
      <c r="AD486" s="124" t="n"/>
      <c r="AE486" s="124" t="n"/>
      <c r="AF486" s="124" t="n"/>
      <c r="AG486" s="124" t="n">
        <v>1689704.63</v>
      </c>
      <c r="AH486" s="124" t="n"/>
      <c r="AI486" s="124" t="n">
        <v>0</v>
      </c>
      <c r="AJ486" s="124" t="n"/>
      <c r="AK486" s="124" t="n"/>
      <c r="AL486" s="124" t="n"/>
      <c r="AM486" s="124" t="n"/>
      <c r="AN486" s="124" t="n"/>
      <c r="AO486" s="124" t="n">
        <v>339963.73</v>
      </c>
      <c r="AP486" s="124" t="n">
        <v>24000</v>
      </c>
      <c r="AQ486" s="124" t="n">
        <v>242507.46</v>
      </c>
      <c r="AR486" s="128" t="n">
        <f aca="false" ca="false" dt2D="false" dtr="false" t="normal">COUNTIF(AC486:AN486, "&gt;0")</f>
        <v>2</v>
      </c>
      <c r="AS486" s="128" t="n">
        <f aca="false" ca="false" dt2D="false" dtr="false" t="normal">COUNTIF(AO486:AQ486, "&gt;0")</f>
        <v>3</v>
      </c>
      <c r="AT486" s="128" t="n">
        <f aca="false" ca="false" dt2D="false" dtr="false" t="normal">+AR486+AS486</f>
        <v>5</v>
      </c>
      <c r="AW486" s="3" t="n"/>
      <c r="AY486" s="129" t="n"/>
    </row>
    <row customHeight="true" ht="12.75" outlineLevel="0" r="487">
      <c r="A487" s="115" t="n">
        <f aca="false" ca="false" dt2D="false" dtr="false" t="normal">+A486+1</f>
        <v>361</v>
      </c>
      <c r="B487" s="115" t="n">
        <f aca="false" ca="false" dt2D="false" dtr="false" t="normal">B486+1</f>
        <v>249</v>
      </c>
      <c r="C487" s="116" t="s">
        <v>147</v>
      </c>
      <c r="D487" s="115" t="s">
        <v>970</v>
      </c>
      <c r="E487" s="119" t="s">
        <v>210</v>
      </c>
      <c r="F487" s="118" t="s">
        <v>62</v>
      </c>
      <c r="G487" s="118" t="n">
        <v>4</v>
      </c>
      <c r="H487" s="118" t="n">
        <v>4</v>
      </c>
      <c r="I487" s="119" t="n">
        <v>2566.6</v>
      </c>
      <c r="J487" s="119" t="n">
        <v>2511.6</v>
      </c>
      <c r="K487" s="119" t="n">
        <v>55</v>
      </c>
      <c r="L487" s="117" t="n">
        <v>136</v>
      </c>
      <c r="M487" s="120" t="n">
        <f aca="false" ca="false" dt2D="false" dtr="false" t="normal">SUM(N487:R487)</f>
        <v>1539112.06</v>
      </c>
      <c r="N487" s="120" t="n"/>
      <c r="O487" s="120" t="n"/>
      <c r="P487" s="120" t="n"/>
      <c r="Q487" s="120" t="n">
        <v>408347.02</v>
      </c>
      <c r="R487" s="120" t="n">
        <v>1130765.04</v>
      </c>
      <c r="S487" s="120" t="n"/>
      <c r="T487" s="120" t="n">
        <f aca="false" ca="false" dt2D="false" dtr="false" t="normal">$M487/($J487+$K487)</f>
        <v>599.6696251850698</v>
      </c>
      <c r="U487" s="120" t="n">
        <f aca="false" ca="false" dt2D="false" dtr="false" t="normal">$M487/($J487+$K487)</f>
        <v>599.6696251850698</v>
      </c>
      <c r="V487" s="118" t="n">
        <v>2026</v>
      </c>
      <c r="W487" s="120" t="n"/>
      <c r="X487" s="121" t="n">
        <f aca="false" ca="false" dt2D="false" dtr="false" t="normal">AA487-R487</f>
        <v>2632148.499999999</v>
      </c>
      <c r="Y487" s="127" t="n">
        <v>0</v>
      </c>
      <c r="Z487" s="127" t="n">
        <f aca="false" ca="false" dt2D="false" dtr="false" t="normal">+(J487*12.98+K487*25.97)*12</f>
        <v>408347.01599999995</v>
      </c>
      <c r="AA487" s="127" t="n">
        <f aca="false" ca="false" dt2D="false" dtr="false" t="normal">+(J487*12.98+K487*25.97)*12*30-'[5]Лист1'!$AQ$668</f>
        <v>3762913.539999999</v>
      </c>
      <c r="AB487" s="124" t="n">
        <f aca="false" ca="true" dt2D="false" dtr="false" t="normal">SUBTOTAL(9, AC487:AQ487)</f>
        <v>1539112.06</v>
      </c>
      <c r="AC487" s="124" t="n"/>
      <c r="AD487" s="124" t="n"/>
      <c r="AE487" s="124" t="n"/>
      <c r="AF487" s="124" t="n"/>
      <c r="AG487" s="124" t="n">
        <v>1436001.7</v>
      </c>
      <c r="AH487" s="124" t="n"/>
      <c r="AI487" s="124" t="n">
        <v>0</v>
      </c>
      <c r="AJ487" s="124" t="n"/>
      <c r="AK487" s="124" t="n"/>
      <c r="AL487" s="124" t="n"/>
      <c r="AM487" s="124" t="n"/>
      <c r="AN487" s="124" t="n"/>
      <c r="AO487" s="124" t="n">
        <v>46173.36</v>
      </c>
      <c r="AP487" s="124" t="n">
        <v>24000</v>
      </c>
      <c r="AQ487" s="124" t="n">
        <v>32937</v>
      </c>
      <c r="AR487" s="128" t="n">
        <f aca="false" ca="false" dt2D="false" dtr="false" t="normal">COUNTIF(AC487:AN487, "&gt;0")</f>
        <v>1</v>
      </c>
      <c r="AS487" s="128" t="n">
        <f aca="false" ca="false" dt2D="false" dtr="false" t="normal">COUNTIF(AO487:AQ487, "&gt;0")</f>
        <v>3</v>
      </c>
      <c r="AT487" s="128" t="n">
        <f aca="false" ca="false" dt2D="false" dtr="false" t="normal">+AR487+AS487</f>
        <v>4</v>
      </c>
      <c r="AW487" s="3" t="n"/>
      <c r="AY487" s="129" t="n"/>
    </row>
    <row customHeight="true" ht="12.75" outlineLevel="0" r="488">
      <c r="A488" s="115" t="n">
        <f aca="false" ca="false" dt2D="false" dtr="false" t="normal">+A487+1</f>
        <v>362</v>
      </c>
      <c r="B488" s="115" t="n">
        <f aca="false" ca="false" dt2D="false" dtr="false" t="normal">B487+1</f>
        <v>250</v>
      </c>
      <c r="C488" s="116" t="s">
        <v>147</v>
      </c>
      <c r="D488" s="115" t="s">
        <v>971</v>
      </c>
      <c r="E488" s="117" t="s">
        <v>187</v>
      </c>
      <c r="F488" s="118" t="s">
        <v>62</v>
      </c>
      <c r="G488" s="118" t="n">
        <v>4</v>
      </c>
      <c r="H488" s="118" t="n">
        <v>4</v>
      </c>
      <c r="I488" s="119" t="n">
        <v>2649.95</v>
      </c>
      <c r="J488" s="119" t="n">
        <v>2649.95</v>
      </c>
      <c r="K488" s="119" t="n">
        <v>0</v>
      </c>
      <c r="L488" s="117" t="n">
        <v>145</v>
      </c>
      <c r="M488" s="120" t="n">
        <f aca="false" ca="false" dt2D="false" dtr="false" t="normal">SUM(N488:S488)</f>
        <v>1477434.1</v>
      </c>
      <c r="N488" s="120" t="n"/>
      <c r="O488" s="120" t="n"/>
      <c r="P488" s="120" t="n"/>
      <c r="Q488" s="120" t="n">
        <v>1477434.1</v>
      </c>
      <c r="R488" s="120" t="n">
        <v>0</v>
      </c>
      <c r="S488" s="120" t="n"/>
      <c r="T488" s="120" t="n">
        <f aca="false" ca="false" dt2D="false" dtr="false" t="normal">$M488/($J488+$K488)</f>
        <v>557.5328213739882</v>
      </c>
      <c r="U488" s="120" t="n">
        <f aca="false" ca="false" dt2D="false" dtr="false" t="normal">$M488/($J488+$K488)</f>
        <v>557.5328213739882</v>
      </c>
      <c r="V488" s="118" t="n">
        <v>2026</v>
      </c>
      <c r="W488" s="120" t="n"/>
      <c r="X488" s="121" t="n">
        <f aca="false" ca="false" dt2D="false" dtr="false" t="normal">AA488-R488</f>
        <v>12382686.360000001</v>
      </c>
      <c r="Y488" s="127" t="n">
        <v>1959643.19</v>
      </c>
      <c r="Z488" s="127" t="n">
        <f aca="false" ca="false" dt2D="false" dtr="false" t="normal">+(J488*12.98+K488*25.97)*12</f>
        <v>412756.21200000006</v>
      </c>
      <c r="AA488" s="127" t="n">
        <f aca="false" ca="false" dt2D="false" dtr="false" t="normal">+(J488*12.98+K488*25.97)*12*30</f>
        <v>12382686.360000001</v>
      </c>
      <c r="AB488" s="124" t="n">
        <f aca="false" ca="false" dt2D="false" dtr="false" t="normal">SUM(AC488:AQ488)</f>
        <v>1477434.1</v>
      </c>
      <c r="AC488" s="124" t="n"/>
      <c r="AD488" s="124" t="n"/>
      <c r="AE488" s="124" t="n"/>
      <c r="AF488" s="124" t="n"/>
      <c r="AG488" s="132" t="n">
        <v>1477434.1</v>
      </c>
      <c r="AH488" s="124" t="n"/>
      <c r="AI488" s="124" t="n"/>
      <c r="AJ488" s="124" t="n"/>
      <c r="AK488" s="124" t="n"/>
      <c r="AL488" s="124" t="n"/>
      <c r="AM488" s="124" t="n"/>
      <c r="AN488" s="124" t="n"/>
      <c r="AO488" s="124" t="n"/>
      <c r="AP488" s="124" t="n"/>
      <c r="AQ488" s="124" t="n"/>
      <c r="AR488" s="128" t="n">
        <f aca="false" ca="false" dt2D="false" dtr="false" t="normal">COUNTIF(AC488:AN488, "&gt;0")</f>
        <v>1</v>
      </c>
      <c r="AS488" s="128" t="n">
        <f aca="false" ca="false" dt2D="false" dtr="false" t="normal">COUNTIF(AO488:AQ488, "&gt;0")</f>
        <v>0</v>
      </c>
      <c r="AT488" s="128" t="n">
        <f aca="false" ca="false" dt2D="false" dtr="false" t="normal">+AR488+AS488</f>
        <v>1</v>
      </c>
      <c r="AZ488" s="66" t="n"/>
    </row>
    <row customHeight="true" ht="12.75" outlineLevel="0" r="489">
      <c r="A489" s="115" t="n">
        <f aca="false" ca="false" dt2D="false" dtr="false" t="normal">+A488+1</f>
        <v>363</v>
      </c>
      <c r="B489" s="115" t="n">
        <f aca="false" ca="false" dt2D="false" dtr="false" t="normal">B488+1</f>
        <v>251</v>
      </c>
      <c r="C489" s="116" t="s">
        <v>147</v>
      </c>
      <c r="D489" s="115" t="s">
        <v>973</v>
      </c>
      <c r="E489" s="119" t="s">
        <v>210</v>
      </c>
      <c r="F489" s="118" t="s">
        <v>62</v>
      </c>
      <c r="G489" s="118" t="n">
        <v>4</v>
      </c>
      <c r="H489" s="118" t="n">
        <v>2</v>
      </c>
      <c r="I489" s="119" t="n">
        <v>1212.2</v>
      </c>
      <c r="J489" s="119" t="n">
        <v>1212.2</v>
      </c>
      <c r="K489" s="119" t="n">
        <v>0</v>
      </c>
      <c r="L489" s="117" t="n">
        <v>58</v>
      </c>
      <c r="M489" s="120" t="n">
        <f aca="false" ca="false" dt2D="false" dtr="false" t="normal">SUM(N489:R489)</f>
        <v>726919.53</v>
      </c>
      <c r="N489" s="120" t="n"/>
      <c r="O489" s="120" t="n">
        <v>538107.26</v>
      </c>
      <c r="P489" s="120" t="n"/>
      <c r="Q489" s="120" t="n">
        <v>188812.27</v>
      </c>
      <c r="R489" s="120" t="n"/>
      <c r="S489" s="120" t="n"/>
      <c r="T489" s="120" t="n">
        <f aca="false" ca="false" dt2D="false" dtr="false" t="normal">$M489/($J489+$K489)</f>
        <v>599.6696337238079</v>
      </c>
      <c r="U489" s="120" t="n">
        <f aca="false" ca="false" dt2D="false" dtr="false" t="normal">$M489/($J489+$K489)</f>
        <v>599.6696337238079</v>
      </c>
      <c r="V489" s="118" t="n">
        <v>2026</v>
      </c>
      <c r="W489" s="120" t="n"/>
      <c r="X489" s="121" t="n">
        <f aca="false" ca="false" dt2D="false" dtr="false" t="normal">AA489-R489</f>
        <v>-2403268.6899999985</v>
      </c>
      <c r="Y489" s="127" t="n">
        <v>0</v>
      </c>
      <c r="Z489" s="127" t="n">
        <f aca="false" ca="false" dt2D="false" dtr="false" t="normal">+(J489*12.98+K489*25.97)*12</f>
        <v>188812.27200000003</v>
      </c>
      <c r="AA489" s="127" t="n">
        <f aca="false" ca="false" dt2D="false" dtr="false" t="normal">+(J489*12.98+K489*25.97)*12*30-'[5]Лист1'!$AQ$671</f>
        <v>-2403268.6899999985</v>
      </c>
      <c r="AB489" s="124" t="n">
        <f aca="false" ca="true" dt2D="false" dtr="false" t="normal">SUBTOTAL(9, AC489:AQ489)</f>
        <v>726919.5299999999</v>
      </c>
      <c r="AC489" s="124" t="n"/>
      <c r="AD489" s="124" t="n"/>
      <c r="AE489" s="124" t="n"/>
      <c r="AF489" s="124" t="n"/>
      <c r="AG489" s="124" t="n">
        <v>665555.86</v>
      </c>
      <c r="AH489" s="124" t="n"/>
      <c r="AI489" s="124" t="n">
        <v>0</v>
      </c>
      <c r="AJ489" s="124" t="n"/>
      <c r="AK489" s="124" t="n"/>
      <c r="AL489" s="124" t="n"/>
      <c r="AM489" s="124" t="n"/>
      <c r="AN489" s="124" t="n"/>
      <c r="AO489" s="124" t="n">
        <v>21807.59</v>
      </c>
      <c r="AP489" s="124" t="n">
        <v>24000</v>
      </c>
      <c r="AQ489" s="124" t="n">
        <v>15556.08</v>
      </c>
      <c r="AR489" s="128" t="n">
        <f aca="false" ca="false" dt2D="false" dtr="false" t="normal">COUNTIF(AC489:AN489, "&gt;0")</f>
        <v>1</v>
      </c>
      <c r="AS489" s="128" t="n">
        <f aca="false" ca="false" dt2D="false" dtr="false" t="normal">COUNTIF(AO489:AQ489, "&gt;0")</f>
        <v>3</v>
      </c>
      <c r="AT489" s="128" t="n">
        <f aca="false" ca="false" dt2D="false" dtr="false" t="normal">+AR489+AS489</f>
        <v>4</v>
      </c>
      <c r="AW489" s="3" t="n"/>
      <c r="AY489" s="129" t="n"/>
    </row>
    <row customHeight="true" ht="12.75" outlineLevel="0" r="490">
      <c r="A490" s="115" t="n">
        <f aca="false" ca="false" dt2D="false" dtr="false" t="normal">+A489+1</f>
        <v>364</v>
      </c>
      <c r="B490" s="115" t="n">
        <f aca="false" ca="false" dt2D="false" dtr="false" t="normal">B489+1</f>
        <v>252</v>
      </c>
      <c r="C490" s="116" t="s">
        <v>147</v>
      </c>
      <c r="D490" s="115" t="s">
        <v>800</v>
      </c>
      <c r="E490" s="119" t="s">
        <v>210</v>
      </c>
      <c r="F490" s="118" t="s">
        <v>62</v>
      </c>
      <c r="G490" s="118" t="n">
        <v>4</v>
      </c>
      <c r="H490" s="118" t="n">
        <v>2</v>
      </c>
      <c r="I490" s="119" t="n">
        <v>1248.9</v>
      </c>
      <c r="J490" s="119" t="n">
        <v>1248.9</v>
      </c>
      <c r="K490" s="119" t="n">
        <v>0</v>
      </c>
      <c r="L490" s="117" t="n">
        <v>74</v>
      </c>
      <c r="M490" s="120" t="n">
        <f aca="false" ca="false" dt2D="false" dtr="false" t="normal">SUM(N490:R490)</f>
        <v>3982040.37</v>
      </c>
      <c r="N490" s="120" t="n"/>
      <c r="O490" s="120" t="n">
        <v>3337293.97</v>
      </c>
      <c r="P490" s="120" t="n"/>
      <c r="Q490" s="120" t="n">
        <v>194528.66</v>
      </c>
      <c r="R490" s="120" t="n">
        <v>450217.74</v>
      </c>
      <c r="S490" s="120" t="n"/>
      <c r="T490" s="120" t="n">
        <f aca="false" ca="false" dt2D="false" dtr="false" t="normal">$M490/($J490+$K490)</f>
        <v>3188.438121546961</v>
      </c>
      <c r="U490" s="120" t="n">
        <f aca="false" ca="false" dt2D="false" dtr="false" t="normal">$M490/($J490+$K490)</f>
        <v>3188.438121546961</v>
      </c>
      <c r="V490" s="118" t="n">
        <v>2026</v>
      </c>
      <c r="W490" s="120" t="n"/>
      <c r="X490" s="121" t="n">
        <f aca="false" ca="false" dt2D="false" dtr="false" t="normal">AA490-R490</f>
        <v>2050932.3700000008</v>
      </c>
      <c r="Y490" s="127" t="n">
        <v>0</v>
      </c>
      <c r="Z490" s="127" t="n">
        <f aca="false" ca="false" dt2D="false" dtr="false" t="normal">+(J490*12.98+K490*25.97)*12</f>
        <v>194528.66400000002</v>
      </c>
      <c r="AA490" s="127" t="n">
        <f aca="false" ca="false" dt2D="false" dtr="false" t="normal">+(J490*12.98+K490*25.97)*12*30-'[5]Лист1'!$AQ$672</f>
        <v>2501150.110000001</v>
      </c>
      <c r="AB490" s="124" t="n">
        <f aca="false" ca="true" dt2D="false" dtr="false" t="normal">SUBTOTAL(9, AC490:AQ490)</f>
        <v>3982040.37</v>
      </c>
      <c r="AC490" s="124" t="n">
        <v>3753363.5</v>
      </c>
      <c r="AD490" s="124" t="n"/>
      <c r="AE490" s="124" t="n"/>
      <c r="AF490" s="124" t="n"/>
      <c r="AG490" s="124" t="n"/>
      <c r="AH490" s="124" t="n"/>
      <c r="AI490" s="124" t="n">
        <v>0</v>
      </c>
      <c r="AJ490" s="124" t="n"/>
      <c r="AK490" s="124" t="n"/>
      <c r="AL490" s="124" t="n"/>
      <c r="AM490" s="124" t="n"/>
      <c r="AN490" s="124" t="n"/>
      <c r="AO490" s="124" t="n">
        <v>119461.21</v>
      </c>
      <c r="AP490" s="124" t="n">
        <v>24000</v>
      </c>
      <c r="AQ490" s="124" t="n">
        <v>85215.66</v>
      </c>
      <c r="AR490" s="128" t="n">
        <f aca="false" ca="false" dt2D="false" dtr="false" t="normal">COUNTIF(AC490:AN490, "&gt;0")</f>
        <v>1</v>
      </c>
      <c r="AS490" s="128" t="n">
        <f aca="false" ca="false" dt2D="false" dtr="false" t="normal">COUNTIF(AO490:AQ490, "&gt;0")</f>
        <v>3</v>
      </c>
      <c r="AT490" s="128" t="n">
        <f aca="false" ca="false" dt2D="false" dtr="false" t="normal">+AR490+AS490</f>
        <v>4</v>
      </c>
      <c r="AW490" s="3" t="n"/>
      <c r="AY490" s="129" t="n"/>
    </row>
    <row customHeight="true" ht="12.75" outlineLevel="0" r="491">
      <c r="A491" s="115" t="n">
        <f aca="false" ca="false" dt2D="false" dtr="false" t="normal">+A490+1</f>
        <v>365</v>
      </c>
      <c r="B491" s="115" t="n">
        <f aca="false" ca="false" dt2D="false" dtr="false" t="normal">B490+1</f>
        <v>253</v>
      </c>
      <c r="C491" s="116" t="s">
        <v>147</v>
      </c>
      <c r="D491" s="115" t="s">
        <v>977</v>
      </c>
      <c r="E491" s="117" t="s">
        <v>137</v>
      </c>
      <c r="F491" s="118" t="s">
        <v>62</v>
      </c>
      <c r="G491" s="118" t="n">
        <v>3</v>
      </c>
      <c r="H491" s="118" t="n">
        <v>3</v>
      </c>
      <c r="I491" s="119" t="n">
        <v>1362.6</v>
      </c>
      <c r="J491" s="119" t="n">
        <v>1362.6</v>
      </c>
      <c r="K491" s="119" t="n">
        <v>0</v>
      </c>
      <c r="L491" s="117" t="n">
        <v>54</v>
      </c>
      <c r="M491" s="120" t="n">
        <f aca="false" ca="false" dt2D="false" dtr="false" t="normal">SUM(N491:S491)</f>
        <v>4941080.03</v>
      </c>
      <c r="N491" s="120" t="n"/>
      <c r="O491" s="120" t="n">
        <v>1139749.16</v>
      </c>
      <c r="P491" s="120" t="n"/>
      <c r="Q491" s="120" t="n">
        <v>212238.58</v>
      </c>
      <c r="R491" s="120" t="n">
        <v>3589092.29</v>
      </c>
      <c r="S491" s="120" t="n"/>
      <c r="T491" s="120" t="n">
        <f aca="false" ca="false" dt2D="false" dtr="false" t="normal">$M491/($J491+$K491)</f>
        <v>3626.2146117716134</v>
      </c>
      <c r="U491" s="120" t="n">
        <f aca="false" ca="false" dt2D="false" dtr="false" t="normal">$M491/($J491+$K491)</f>
        <v>3626.2146117716134</v>
      </c>
      <c r="V491" s="118" t="n">
        <v>2026</v>
      </c>
      <c r="W491" s="120" t="n"/>
      <c r="X491" s="121" t="n">
        <f aca="false" ca="false" dt2D="false" dtr="false" t="normal">AA491-R491</f>
        <v>0</v>
      </c>
      <c r="Y491" s="127" t="n">
        <v>0</v>
      </c>
      <c r="Z491" s="127" t="n">
        <f aca="false" ca="false" dt2D="false" dtr="false" t="normal">+(J491*12.98+K491*25.97)*12</f>
        <v>212238.576</v>
      </c>
      <c r="AA491" s="127" t="n">
        <f aca="false" ca="false" dt2D="false" dtr="false" t="normal">+(J491*12.98+K491*25.97)*12*30-'[5]Лист1'!$AQ$673</f>
        <v>3589092.29</v>
      </c>
      <c r="AB491" s="124" t="n">
        <f aca="false" ca="false" dt2D="false" dtr="false" t="normal">SUM(AC491:AQ491)</f>
        <v>4941080.03</v>
      </c>
      <c r="AC491" s="124" t="n"/>
      <c r="AD491" s="124" t="n">
        <v>2796445.91</v>
      </c>
      <c r="AE491" s="124" t="n"/>
      <c r="AF491" s="124" t="n">
        <v>1144056.12</v>
      </c>
      <c r="AG491" s="132" t="n">
        <v>1000578</v>
      </c>
      <c r="AH491" s="124" t="n"/>
      <c r="AI491" s="124" t="n"/>
      <c r="AJ491" s="124" t="n"/>
      <c r="AK491" s="124" t="n"/>
      <c r="AL491" s="124" t="n"/>
      <c r="AM491" s="124" t="n"/>
      <c r="AN491" s="124" t="n"/>
      <c r="AO491" s="124" t="n"/>
      <c r="AP491" s="124" t="n"/>
      <c r="AQ491" s="124" t="n"/>
      <c r="AR491" s="128" t="n">
        <f aca="false" ca="false" dt2D="false" dtr="false" t="normal">COUNTIF(AC491:AN491, "&gt;0")</f>
        <v>3</v>
      </c>
      <c r="AS491" s="128" t="n">
        <f aca="false" ca="false" dt2D="false" dtr="false" t="normal">COUNTIF(AO491:AQ491, "&gt;0")</f>
        <v>0</v>
      </c>
      <c r="AT491" s="128" t="n">
        <f aca="false" ca="false" dt2D="false" dtr="false" t="normal">+AR491+AS491</f>
        <v>3</v>
      </c>
      <c r="AZ491" s="66" t="n"/>
    </row>
    <row customHeight="true" ht="12.75" outlineLevel="0" r="492">
      <c r="A492" s="115" t="n">
        <f aca="false" ca="false" dt2D="false" dtr="false" t="normal">+A491+1</f>
        <v>366</v>
      </c>
      <c r="B492" s="115" t="n">
        <f aca="false" ca="false" dt2D="false" dtr="false" t="normal">B491+1</f>
        <v>254</v>
      </c>
      <c r="C492" s="116" t="s">
        <v>147</v>
      </c>
      <c r="D492" s="115" t="s">
        <v>802</v>
      </c>
      <c r="E492" s="117" t="s">
        <v>194</v>
      </c>
      <c r="F492" s="118" t="s">
        <v>62</v>
      </c>
      <c r="G492" s="118" t="n">
        <v>4</v>
      </c>
      <c r="H492" s="118" t="n">
        <v>1</v>
      </c>
      <c r="I492" s="119" t="n">
        <v>4344.8</v>
      </c>
      <c r="J492" s="119" t="n">
        <v>4344.8</v>
      </c>
      <c r="K492" s="119" t="n">
        <v>0</v>
      </c>
      <c r="L492" s="117" t="n">
        <v>210</v>
      </c>
      <c r="M492" s="120" t="n">
        <f aca="false" ca="false" dt2D="false" dtr="false" t="normal">SUM(N492:S492)</f>
        <v>5530836.7</v>
      </c>
      <c r="N492" s="120" t="n"/>
      <c r="O492" s="120" t="n">
        <v>145013.9</v>
      </c>
      <c r="P492" s="120" t="n"/>
      <c r="Q492" s="120" t="n">
        <v>676746.05</v>
      </c>
      <c r="R492" s="120" t="n">
        <v>4709076.75</v>
      </c>
      <c r="S492" s="120" t="n"/>
      <c r="T492" s="120" t="n">
        <f aca="false" ca="false" dt2D="false" dtr="false" t="normal">$M492/($J492+$K492)</f>
        <v>1272.978433990057</v>
      </c>
      <c r="U492" s="120" t="n">
        <f aca="false" ca="false" dt2D="false" dtr="false" t="normal">$M492/($J492+$K492)</f>
        <v>1272.978433990057</v>
      </c>
      <c r="V492" s="118" t="n">
        <v>2026</v>
      </c>
      <c r="W492" s="120" t="n"/>
      <c r="X492" s="121" t="n">
        <f aca="false" ca="false" dt2D="false" dtr="false" t="normal">AA492-R492</f>
        <v>0</v>
      </c>
      <c r="Y492" s="127" t="n">
        <v>0</v>
      </c>
      <c r="Z492" s="127" t="n">
        <f aca="false" ca="false" dt2D="false" dtr="false" t="normal">+(J492*12.98+K492*25.97)*12</f>
        <v>676746.048</v>
      </c>
      <c r="AA492" s="127" t="n">
        <f aca="false" ca="false" dt2D="false" dtr="false" t="normal">+(J492*12.98+K492*25.97)*12*30-'[5]Лист1'!$AQ$675</f>
        <v>4709076.749999998</v>
      </c>
      <c r="AB492" s="124" t="n">
        <f aca="false" ca="true" dt2D="false" dtr="false" t="normal">SUBTOTAL(9, AC492:AQ492)</f>
        <v>5530836.7</v>
      </c>
      <c r="AC492" s="124" t="n">
        <v>0</v>
      </c>
      <c r="AD492" s="132" t="n">
        <v>5404111.61</v>
      </c>
      <c r="AE492" s="124" t="n">
        <v>0</v>
      </c>
      <c r="AF492" s="124" t="n"/>
      <c r="AG492" s="124" t="n"/>
      <c r="AH492" s="124" t="n"/>
      <c r="AI492" s="124" t="n"/>
      <c r="AJ492" s="124" t="n"/>
      <c r="AK492" s="124" t="n"/>
      <c r="AL492" s="124" t="n"/>
      <c r="AM492" s="124" t="n"/>
      <c r="AN492" s="124" t="n"/>
      <c r="AO492" s="124" t="n">
        <v>102725.09</v>
      </c>
      <c r="AP492" s="124" t="n">
        <v>24000</v>
      </c>
      <c r="AQ492" s="124" t="n"/>
      <c r="AR492" s="128" t="n">
        <f aca="false" ca="false" dt2D="false" dtr="false" t="normal">COUNTIF(AC492:AN492, "&gt;0")</f>
        <v>1</v>
      </c>
      <c r="AS492" s="128" t="n">
        <f aca="false" ca="false" dt2D="false" dtr="false" t="normal">COUNTIF(AO492:AQ492, "&gt;0")</f>
        <v>2</v>
      </c>
      <c r="AT492" s="128" t="n">
        <f aca="false" ca="false" dt2D="false" dtr="false" t="normal">+AR492+AS492</f>
        <v>3</v>
      </c>
      <c r="AZ492" s="66" t="n"/>
    </row>
    <row customHeight="true" ht="12.75" outlineLevel="0" r="493">
      <c r="A493" s="115" t="n">
        <f aca="false" ca="false" dt2D="false" dtr="false" t="normal">+A492+1</f>
        <v>367</v>
      </c>
      <c r="B493" s="115" t="n">
        <f aca="false" ca="false" dt2D="false" dtr="false" t="normal">B492+1</f>
        <v>255</v>
      </c>
      <c r="C493" s="116" t="s">
        <v>147</v>
      </c>
      <c r="D493" s="115" t="s">
        <v>980</v>
      </c>
      <c r="E493" s="117" t="s">
        <v>194</v>
      </c>
      <c r="F493" s="118" t="s">
        <v>62</v>
      </c>
      <c r="G493" s="118" t="n">
        <v>6</v>
      </c>
      <c r="H493" s="118" t="n">
        <v>1</v>
      </c>
      <c r="I493" s="119" t="n">
        <v>6309.8</v>
      </c>
      <c r="J493" s="119" t="n">
        <v>6309.8</v>
      </c>
      <c r="K493" s="119" t="n">
        <v>0</v>
      </c>
      <c r="L493" s="117" t="n">
        <v>281</v>
      </c>
      <c r="M493" s="120" t="n">
        <f aca="false" ca="false" dt2D="false" dtr="false" t="normal">SUM(N493:S493)</f>
        <v>3579461.8</v>
      </c>
      <c r="N493" s="120" t="n"/>
      <c r="O493" s="120" t="n"/>
      <c r="P493" s="120" t="n"/>
      <c r="Q493" s="120" t="n">
        <v>3579461.8</v>
      </c>
      <c r="R493" s="120" t="n">
        <v>0</v>
      </c>
      <c r="S493" s="120" t="n"/>
      <c r="T493" s="120" t="n">
        <f aca="false" ca="false" dt2D="false" dtr="false" t="normal">$M493/($J493+$K493)</f>
        <v>567.286094646423</v>
      </c>
      <c r="U493" s="120" t="n">
        <f aca="false" ca="false" dt2D="false" dtr="false" t="normal">$M493/($J493+$K493)</f>
        <v>567.286094646423</v>
      </c>
      <c r="V493" s="118" t="n">
        <v>2026</v>
      </c>
      <c r="W493" s="120" t="n"/>
      <c r="X493" s="121" t="n">
        <f aca="false" ca="false" dt2D="false" dtr="false" t="normal">AA493-R493</f>
        <v>39206573.28</v>
      </c>
      <c r="Y493" s="127" t="n">
        <v>5307011.75</v>
      </c>
      <c r="Z493" s="127" t="n">
        <f aca="false" ca="false" dt2D="false" dtr="false" t="normal">+(J493*17.26+K493*29.25)*12</f>
        <v>1306885.776</v>
      </c>
      <c r="AA493" s="127" t="n">
        <f aca="false" ca="false" dt2D="false" dtr="false" t="normal">+(J493*17.26+K493*29.25)*12*30</f>
        <v>39206573.28</v>
      </c>
      <c r="AB493" s="124" t="n">
        <f aca="false" ca="false" dt2D="false" dtr="false" t="normal">SUM(AC493:AQ493)</f>
        <v>3579461.8</v>
      </c>
      <c r="AC493" s="124" t="n"/>
      <c r="AD493" s="124" t="n"/>
      <c r="AE493" s="124" t="n"/>
      <c r="AF493" s="124" t="n"/>
      <c r="AG493" s="132" t="n">
        <v>3579461.8</v>
      </c>
      <c r="AH493" s="124" t="n"/>
      <c r="AI493" s="124" t="n"/>
      <c r="AJ493" s="124" t="n"/>
      <c r="AK493" s="124" t="n"/>
      <c r="AL493" s="124" t="n"/>
      <c r="AM493" s="124" t="n"/>
      <c r="AN493" s="124" t="n"/>
      <c r="AO493" s="124" t="n"/>
      <c r="AP493" s="124" t="n"/>
      <c r="AQ493" s="124" t="n"/>
      <c r="AR493" s="128" t="n">
        <f aca="false" ca="false" dt2D="false" dtr="false" t="normal">COUNTIF(AC493:AN493, "&gt;0")</f>
        <v>1</v>
      </c>
      <c r="AS493" s="128" t="n">
        <f aca="false" ca="false" dt2D="false" dtr="false" t="normal">COUNTIF(AO493:AQ493, "&gt;0")</f>
        <v>0</v>
      </c>
      <c r="AT493" s="128" t="n">
        <f aca="false" ca="false" dt2D="false" dtr="false" t="normal">+AR493+AS493</f>
        <v>1</v>
      </c>
      <c r="AZ493" s="66" t="n"/>
    </row>
    <row customHeight="true" ht="12.75" outlineLevel="0" r="494">
      <c r="A494" s="115" t="n">
        <f aca="false" ca="false" dt2D="false" dtr="false" t="normal">+A493+1</f>
        <v>368</v>
      </c>
      <c r="B494" s="115" t="n">
        <f aca="false" ca="false" dt2D="false" dtr="false" t="normal">B493+1</f>
        <v>256</v>
      </c>
      <c r="C494" s="116" t="s">
        <v>147</v>
      </c>
      <c r="D494" s="115" t="s">
        <v>981</v>
      </c>
      <c r="E494" s="119" t="s">
        <v>613</v>
      </c>
      <c r="F494" s="118" t="s">
        <v>62</v>
      </c>
      <c r="G494" s="118" t="n">
        <v>4</v>
      </c>
      <c r="H494" s="118" t="n">
        <v>3</v>
      </c>
      <c r="I494" s="119" t="n">
        <v>3049.5</v>
      </c>
      <c r="J494" s="119" t="n">
        <v>2277.6</v>
      </c>
      <c r="K494" s="119" t="n">
        <v>771.9</v>
      </c>
      <c r="L494" s="117" t="n">
        <v>94</v>
      </c>
      <c r="M494" s="120" t="n">
        <f aca="false" ca="false" dt2D="false" dtr="false" t="normal">SUM(N494:R494)</f>
        <v>1828692.5299999998</v>
      </c>
      <c r="N494" s="120" t="n"/>
      <c r="O494" s="120" t="n"/>
      <c r="P494" s="120" t="n"/>
      <c r="Q494" s="120" t="n">
        <v>595313.89</v>
      </c>
      <c r="R494" s="120" t="n">
        <v>1233378.64</v>
      </c>
      <c r="S494" s="120" t="n"/>
      <c r="T494" s="120" t="n">
        <f aca="false" ca="false" dt2D="false" dtr="false" t="normal">$M494/($J494+$K494)</f>
        <v>599.6696278078373</v>
      </c>
      <c r="U494" s="120" t="n">
        <f aca="false" ca="false" dt2D="false" dtr="false" t="normal">$M494/($J494+$K494)</f>
        <v>599.6696278078373</v>
      </c>
      <c r="V494" s="118" t="n">
        <v>2026</v>
      </c>
      <c r="W494" s="120" t="n"/>
      <c r="X494" s="121" t="n">
        <f aca="false" ca="false" dt2D="false" dtr="false" t="normal">AA494-R494</f>
        <v>14822749.469999997</v>
      </c>
      <c r="Y494" s="127" t="n">
        <v>0</v>
      </c>
      <c r="Z494" s="127" t="n">
        <f aca="false" ca="false" dt2D="false" dtr="false" t="normal">+(J494*12.98+K494*25.97)*12</f>
        <v>595313.892</v>
      </c>
      <c r="AA494" s="127" t="n">
        <f aca="false" ca="false" dt2D="false" dtr="false" t="normal">+(J494*12.98+K494*25.97)*12*30-'[5]Лист1'!$AQ$677</f>
        <v>16056128.109999998</v>
      </c>
      <c r="AB494" s="124" t="n">
        <f aca="false" ca="true" dt2D="false" dtr="false" t="normal">SUBTOTAL(9, AC494:AQ494)</f>
        <v>1828692.53</v>
      </c>
      <c r="AC494" s="124" t="n"/>
      <c r="AD494" s="124" t="n"/>
      <c r="AE494" s="124" t="n"/>
      <c r="AF494" s="124" t="n"/>
      <c r="AG494" s="124" t="n">
        <v>1710697.73</v>
      </c>
      <c r="AH494" s="124" t="n"/>
      <c r="AI494" s="124" t="n">
        <v>0</v>
      </c>
      <c r="AJ494" s="124" t="n"/>
      <c r="AK494" s="124" t="n"/>
      <c r="AL494" s="124" t="n"/>
      <c r="AM494" s="124" t="n"/>
      <c r="AN494" s="124" t="n"/>
      <c r="AO494" s="124" t="n">
        <v>54860.78</v>
      </c>
      <c r="AP494" s="124" t="n">
        <v>24000</v>
      </c>
      <c r="AQ494" s="124" t="n">
        <v>39134.02</v>
      </c>
      <c r="AR494" s="128" t="n">
        <f aca="false" ca="false" dt2D="false" dtr="false" t="normal">COUNTIF(AC494:AN494, "&gt;0")</f>
        <v>1</v>
      </c>
      <c r="AS494" s="128" t="n">
        <f aca="false" ca="false" dt2D="false" dtr="false" t="normal">COUNTIF(AO494:AQ494, "&gt;0")</f>
        <v>3</v>
      </c>
      <c r="AT494" s="128" t="n">
        <f aca="false" ca="false" dt2D="false" dtr="false" t="normal">+AR494+AS494</f>
        <v>4</v>
      </c>
      <c r="AW494" s="3" t="n"/>
      <c r="AY494" s="129" t="n"/>
    </row>
    <row customHeight="true" ht="12.75" outlineLevel="0" r="495">
      <c r="A495" s="115" t="n">
        <f aca="false" ca="false" dt2D="false" dtr="false" t="normal">+A494+1</f>
        <v>369</v>
      </c>
      <c r="B495" s="115" t="n">
        <f aca="false" ca="false" dt2D="false" dtr="false" t="normal">B494+1</f>
        <v>257</v>
      </c>
      <c r="C495" s="116" t="s">
        <v>147</v>
      </c>
      <c r="D495" s="115" t="s">
        <v>983</v>
      </c>
      <c r="E495" s="117" t="s">
        <v>106</v>
      </c>
      <c r="F495" s="118" t="s">
        <v>62</v>
      </c>
      <c r="G495" s="118" t="n">
        <v>5</v>
      </c>
      <c r="H495" s="118" t="n">
        <v>4</v>
      </c>
      <c r="I495" s="119" t="n">
        <v>4314.2</v>
      </c>
      <c r="J495" s="119" t="n">
        <v>4314.2</v>
      </c>
      <c r="K495" s="119" t="n">
        <v>0</v>
      </c>
      <c r="L495" s="117" t="n">
        <v>231</v>
      </c>
      <c r="M495" s="120" t="n">
        <f aca="false" ca="false" dt2D="false" dtr="false" t="normal">SUM(N495:S495)</f>
        <v>2373854.4</v>
      </c>
      <c r="N495" s="120" t="n"/>
      <c r="O495" s="120" t="n"/>
      <c r="P495" s="120" t="n"/>
      <c r="Q495" s="120" t="n">
        <v>2373854.4</v>
      </c>
      <c r="R495" s="120" t="n">
        <v>0</v>
      </c>
      <c r="S495" s="120" t="n"/>
      <c r="T495" s="120" t="n">
        <f aca="false" ca="false" dt2D="false" dtr="false" t="normal">$M495/($J495+$K495)</f>
        <v>550.2420842798201</v>
      </c>
      <c r="U495" s="120" t="n">
        <f aca="false" ca="false" dt2D="false" dtr="false" t="normal">$M495/($J495+$K495)</f>
        <v>550.2420842798201</v>
      </c>
      <c r="V495" s="118" t="n">
        <v>2026</v>
      </c>
      <c r="W495" s="120" t="n"/>
      <c r="X495" s="121" t="n">
        <f aca="false" ca="false" dt2D="false" dtr="false" t="normal">AA495-R495</f>
        <v>20159393.76</v>
      </c>
      <c r="Y495" s="127" t="n">
        <v>3467149.73</v>
      </c>
      <c r="Z495" s="127" t="n">
        <f aca="false" ca="false" dt2D="false" dtr="false" t="normal">+(J495*12.98+K495*25.97)*12</f>
        <v>671979.792</v>
      </c>
      <c r="AA495" s="127" t="n">
        <f aca="false" ca="false" dt2D="false" dtr="false" t="normal">+(J495*12.98+K495*25.97)*12*30</f>
        <v>20159393.76</v>
      </c>
      <c r="AB495" s="124" t="n">
        <f aca="false" ca="false" dt2D="false" dtr="false" t="normal">SUM(AC495:AQ495)</f>
        <v>2373854.4</v>
      </c>
      <c r="AC495" s="124" t="n"/>
      <c r="AD495" s="124" t="n"/>
      <c r="AE495" s="124" t="n"/>
      <c r="AF495" s="124" t="n"/>
      <c r="AG495" s="132" t="n">
        <v>2373854.4</v>
      </c>
      <c r="AH495" s="124" t="n"/>
      <c r="AI495" s="124" t="n"/>
      <c r="AJ495" s="124" t="n"/>
      <c r="AK495" s="124" t="n"/>
      <c r="AL495" s="124" t="n"/>
      <c r="AM495" s="124" t="n"/>
      <c r="AN495" s="124" t="n"/>
      <c r="AO495" s="124" t="n"/>
      <c r="AP495" s="124" t="n"/>
      <c r="AQ495" s="124" t="n"/>
      <c r="AR495" s="128" t="n">
        <f aca="false" ca="false" dt2D="false" dtr="false" t="normal">COUNTIF(AC495:AN495, "&gt;0")</f>
        <v>1</v>
      </c>
      <c r="AS495" s="128" t="n">
        <f aca="false" ca="false" dt2D="false" dtr="false" t="normal">COUNTIF(AO495:AQ495, "&gt;0")</f>
        <v>0</v>
      </c>
      <c r="AT495" s="128" t="n">
        <f aca="false" ca="false" dt2D="false" dtr="false" t="normal">+AR495+AS495</f>
        <v>1</v>
      </c>
      <c r="AZ495" s="66" t="n"/>
    </row>
    <row customHeight="true" ht="12.75" outlineLevel="0" r="496">
      <c r="A496" s="115" t="n">
        <f aca="false" ca="false" dt2D="false" dtr="false" t="normal">+A495+1</f>
        <v>370</v>
      </c>
      <c r="B496" s="115" t="n">
        <f aca="false" ca="false" dt2D="false" dtr="false" t="normal">B495+1</f>
        <v>258</v>
      </c>
      <c r="C496" s="116" t="s">
        <v>110</v>
      </c>
      <c r="D496" s="115" t="s">
        <v>143</v>
      </c>
      <c r="E496" s="117" t="n">
        <v>1981</v>
      </c>
      <c r="F496" s="118" t="s">
        <v>62</v>
      </c>
      <c r="G496" s="118" t="n">
        <v>5</v>
      </c>
      <c r="H496" s="118" t="n">
        <v>4</v>
      </c>
      <c r="I496" s="119" t="n">
        <v>4887.3</v>
      </c>
      <c r="J496" s="119" t="n">
        <v>4312.9</v>
      </c>
      <c r="K496" s="119" t="n">
        <v>0</v>
      </c>
      <c r="L496" s="117" t="n">
        <v>195</v>
      </c>
      <c r="M496" s="120" t="n">
        <f aca="false" ca="false" dt2D="false" dtr="false" t="normal">SUM(N496:S496)</f>
        <v>1589534.6600000001</v>
      </c>
      <c r="N496" s="120" t="n"/>
      <c r="O496" s="120" t="n"/>
      <c r="P496" s="120" t="n"/>
      <c r="Q496" s="120" t="n">
        <v>671777.31</v>
      </c>
      <c r="R496" s="120" t="n">
        <v>917757.35</v>
      </c>
      <c r="S496" s="120" t="n"/>
      <c r="T496" s="120" t="n">
        <f aca="false" ca="false" dt2D="false" dtr="false" t="normal">$M496/($J496+$K496)</f>
        <v>368.55356256810967</v>
      </c>
      <c r="U496" s="120" t="n">
        <f aca="false" ca="false" dt2D="false" dtr="false" t="normal">$M496/($J496+$K496)</f>
        <v>368.55356256810967</v>
      </c>
      <c r="V496" s="118" t="n">
        <v>2026</v>
      </c>
      <c r="W496" s="120" t="n"/>
      <c r="X496" s="121" t="n">
        <f aca="false" ca="false" dt2D="false" dtr="false" t="normal">AA496-R496</f>
        <v>10429167.590000002</v>
      </c>
      <c r="Y496" s="127" t="n"/>
      <c r="Z496" s="127" t="n">
        <f aca="false" ca="false" dt2D="false" dtr="false" t="normal">+(J496*12.98+K496*25.97)*12</f>
        <v>671777.304</v>
      </c>
      <c r="AA496" s="127" t="n">
        <f aca="false" ca="false" dt2D="false" dtr="false" t="normal">+(J496*12.98+K496*25.97)*12*30-'[3]Лист1'!$AQ$313</f>
        <v>11346924.940000001</v>
      </c>
      <c r="AB496" s="124" t="n">
        <f aca="false" ca="false" dt2D="false" dtr="false" t="normal">SUM(AC496:AQ496)</f>
        <v>1589534.66</v>
      </c>
      <c r="AC496" s="124" t="n"/>
      <c r="AD496" s="124" t="n"/>
      <c r="AE496" s="124" t="n"/>
      <c r="AF496" s="124" t="n"/>
      <c r="AG496" s="124" t="n"/>
      <c r="AH496" s="124" t="n"/>
      <c r="AI496" s="124" t="n"/>
      <c r="AJ496" s="124" t="n"/>
      <c r="AK496" s="124" t="n"/>
      <c r="AL496" s="124" t="n"/>
      <c r="AM496" s="124" t="n"/>
      <c r="AN496" s="124" t="n">
        <v>1589534.66</v>
      </c>
      <c r="AO496" s="124" t="n"/>
      <c r="AP496" s="124" t="n"/>
      <c r="AQ496" s="124" t="n"/>
      <c r="AR496" s="128" t="n">
        <f aca="false" ca="false" dt2D="false" dtr="false" t="normal">COUNTIF(AC496:AN496, "&gt;0")</f>
        <v>1</v>
      </c>
      <c r="AS496" s="128" t="n">
        <f aca="false" ca="false" dt2D="false" dtr="false" t="normal">COUNTIF(AO496:AQ496, "&gt;0")</f>
        <v>0</v>
      </c>
      <c r="AT496" s="128" t="n">
        <f aca="false" ca="false" dt2D="false" dtr="false" t="normal">+AR496+AS496</f>
        <v>1</v>
      </c>
      <c r="AZ496" s="66" t="n"/>
    </row>
    <row customHeight="true" ht="12.75" outlineLevel="0" r="497">
      <c r="A497" s="115" t="n">
        <f aca="false" ca="false" dt2D="false" dtr="false" t="normal">+A496+1</f>
        <v>371</v>
      </c>
      <c r="B497" s="115" t="n">
        <f aca="false" ca="false" dt2D="false" dtr="false" t="normal">B496+1</f>
        <v>259</v>
      </c>
      <c r="C497" s="116" t="s">
        <v>147</v>
      </c>
      <c r="D497" s="115" t="s">
        <v>985</v>
      </c>
      <c r="E497" s="117" t="s">
        <v>73</v>
      </c>
      <c r="F497" s="118" t="s">
        <v>62</v>
      </c>
      <c r="G497" s="118" t="n">
        <v>5</v>
      </c>
      <c r="H497" s="118" t="n">
        <v>4</v>
      </c>
      <c r="I497" s="119" t="n">
        <v>4294.2</v>
      </c>
      <c r="J497" s="119" t="n">
        <v>4294.2</v>
      </c>
      <c r="K497" s="119" t="n">
        <v>0</v>
      </c>
      <c r="L497" s="117" t="n">
        <v>193</v>
      </c>
      <c r="M497" s="120" t="n">
        <f aca="false" ca="false" dt2D="false" dtr="false" t="normal">SUM(N497:S497)</f>
        <v>2373817.2</v>
      </c>
      <c r="N497" s="120" t="n"/>
      <c r="O497" s="120" t="n"/>
      <c r="P497" s="120" t="n"/>
      <c r="Q497" s="120" t="n">
        <v>2373817.2</v>
      </c>
      <c r="R497" s="120" t="n">
        <v>0</v>
      </c>
      <c r="S497" s="120" t="n"/>
      <c r="T497" s="120" t="n">
        <f aca="false" ca="false" dt2D="false" dtr="false" t="normal">$M497/($J497+$K497)</f>
        <v>552.7961436356015</v>
      </c>
      <c r="U497" s="120" t="n">
        <f aca="false" ca="false" dt2D="false" dtr="false" t="normal">$M497/($J497+$K497)</f>
        <v>552.7961436356015</v>
      </c>
      <c r="V497" s="118" t="n">
        <v>2026</v>
      </c>
      <c r="W497" s="120" t="n"/>
      <c r="X497" s="121" t="n">
        <f aca="false" ca="false" dt2D="false" dtr="false" t="normal">AA497-R497</f>
        <v>20065937.759999998</v>
      </c>
      <c r="Y497" s="127" t="n">
        <v>3616240.71</v>
      </c>
      <c r="Z497" s="127" t="n">
        <f aca="false" ca="false" dt2D="false" dtr="false" t="normal">+(J497*12.98+K497*25.97)*12</f>
        <v>668864.592</v>
      </c>
      <c r="AA497" s="127" t="n">
        <f aca="false" ca="false" dt2D="false" dtr="false" t="normal">+(J497*12.98+K497*25.97)*12*30</f>
        <v>20065937.759999998</v>
      </c>
      <c r="AB497" s="124" t="n">
        <f aca="false" ca="false" dt2D="false" dtr="false" t="normal">SUM(AC497:AQ497)</f>
        <v>2373817.2</v>
      </c>
      <c r="AC497" s="124" t="n"/>
      <c r="AD497" s="124" t="n"/>
      <c r="AE497" s="124" t="n"/>
      <c r="AF497" s="124" t="n"/>
      <c r="AG497" s="132" t="n">
        <v>2373817.2</v>
      </c>
      <c r="AH497" s="124" t="n"/>
      <c r="AI497" s="124" t="n"/>
      <c r="AJ497" s="124" t="n"/>
      <c r="AK497" s="124" t="n"/>
      <c r="AL497" s="124" t="n"/>
      <c r="AM497" s="124" t="n"/>
      <c r="AN497" s="124" t="n"/>
      <c r="AO497" s="124" t="n"/>
      <c r="AP497" s="124" t="n"/>
      <c r="AQ497" s="124" t="n"/>
      <c r="AR497" s="128" t="n">
        <f aca="false" ca="false" dt2D="false" dtr="false" t="normal">COUNTIF(AC497:AN497, "&gt;0")</f>
        <v>1</v>
      </c>
      <c r="AS497" s="128" t="n">
        <f aca="false" ca="false" dt2D="false" dtr="false" t="normal">COUNTIF(AO497:AQ497, "&gt;0")</f>
        <v>0</v>
      </c>
      <c r="AT497" s="128" t="n">
        <f aca="false" ca="false" dt2D="false" dtr="false" t="normal">+AR497+AS497</f>
        <v>1</v>
      </c>
      <c r="AZ497" s="66" t="n"/>
    </row>
    <row customHeight="true" ht="12.75" outlineLevel="0" r="498">
      <c r="A498" s="115" t="n">
        <f aca="false" ca="false" dt2D="false" dtr="false" t="normal">+A497+1</f>
        <v>372</v>
      </c>
      <c r="B498" s="115" t="n">
        <f aca="false" ca="false" dt2D="false" dtr="false" t="normal">B497+1</f>
        <v>260</v>
      </c>
      <c r="C498" s="116" t="s">
        <v>147</v>
      </c>
      <c r="D498" s="115" t="s">
        <v>804</v>
      </c>
      <c r="E498" s="119" t="s">
        <v>194</v>
      </c>
      <c r="F498" s="118" t="s">
        <v>62</v>
      </c>
      <c r="G498" s="118" t="n">
        <v>4</v>
      </c>
      <c r="H498" s="118" t="n">
        <v>4</v>
      </c>
      <c r="I498" s="119" t="n">
        <v>3445</v>
      </c>
      <c r="J498" s="119" t="n">
        <v>3445</v>
      </c>
      <c r="K498" s="119" t="n">
        <v>0</v>
      </c>
      <c r="L498" s="117" t="n">
        <v>147</v>
      </c>
      <c r="M498" s="120" t="n">
        <f aca="false" ca="false" dt2D="false" dtr="false" t="normal">SUM(N498:R498)</f>
        <v>6607646.52</v>
      </c>
      <c r="N498" s="120" t="n"/>
      <c r="O498" s="120" t="n">
        <v>1580543.19</v>
      </c>
      <c r="P498" s="120" t="n"/>
      <c r="Q498" s="120" t="n">
        <v>536593.2</v>
      </c>
      <c r="R498" s="120" t="n">
        <v>4490510.13</v>
      </c>
      <c r="S498" s="120" t="n"/>
      <c r="T498" s="120" t="n">
        <f aca="false" ca="false" dt2D="false" dtr="false" t="normal">$M498/($J498+$K498)</f>
        <v>1918.0396284470246</v>
      </c>
      <c r="U498" s="120" t="n">
        <f aca="false" ca="false" dt2D="false" dtr="false" t="normal">$M498/($J498+$K498)</f>
        <v>1918.0396284470246</v>
      </c>
      <c r="V498" s="118" t="n">
        <v>2026</v>
      </c>
      <c r="W498" s="120" t="n"/>
      <c r="X498" s="121" t="n">
        <f aca="false" ca="false" dt2D="false" dtr="false" t="normal">AA498-R498</f>
        <v>3444241.9899999984</v>
      </c>
      <c r="Y498" s="127" t="n">
        <v>0</v>
      </c>
      <c r="Z498" s="127" t="n">
        <f aca="false" ca="false" dt2D="false" dtr="false" t="normal">+(J498*12.98+K498*25.97)*12</f>
        <v>536593.2</v>
      </c>
      <c r="AA498" s="127" t="n">
        <f aca="false" ca="false" dt2D="false" dtr="false" t="normal">+(J498*12.98+K498*25.97)*12*30-'[5]Лист1'!$AQ$681</f>
        <v>7934752.119999998</v>
      </c>
      <c r="AB498" s="124" t="n">
        <f aca="false" ca="true" dt2D="false" dtr="false" t="normal">SUBTOTAL(9, AC498:AQ498)</f>
        <v>6607646.5200000005</v>
      </c>
      <c r="AC498" s="124" t="n"/>
      <c r="AD498" s="124" t="n">
        <v>4296336.92</v>
      </c>
      <c r="AE498" s="124" t="n"/>
      <c r="AF498" s="124" t="n"/>
      <c r="AG498" s="124" t="n">
        <v>1947676.56</v>
      </c>
      <c r="AH498" s="124" t="n"/>
      <c r="AI498" s="124" t="n">
        <v>0</v>
      </c>
      <c r="AJ498" s="124" t="n"/>
      <c r="AK498" s="124" t="n"/>
      <c r="AL498" s="124" t="n"/>
      <c r="AM498" s="124" t="n"/>
      <c r="AN498" s="124" t="n"/>
      <c r="AO498" s="124" t="n">
        <v>198229.4</v>
      </c>
      <c r="AP498" s="124" t="n">
        <v>24000</v>
      </c>
      <c r="AQ498" s="124" t="n">
        <v>141403.64</v>
      </c>
      <c r="AR498" s="128" t="n">
        <f aca="false" ca="false" dt2D="false" dtr="false" t="normal">COUNTIF(AC498:AN498, "&gt;0")</f>
        <v>2</v>
      </c>
      <c r="AS498" s="128" t="n">
        <f aca="false" ca="false" dt2D="false" dtr="false" t="normal">COUNTIF(AO498:AQ498, "&gt;0")</f>
        <v>3</v>
      </c>
      <c r="AT498" s="128" t="n">
        <f aca="false" ca="false" dt2D="false" dtr="false" t="normal">+AR498+AS498</f>
        <v>5</v>
      </c>
      <c r="AW498" s="3" t="n"/>
      <c r="AY498" s="129" t="n"/>
    </row>
    <row customHeight="true" ht="12.75" outlineLevel="0" r="499">
      <c r="A499" s="115" t="n">
        <f aca="false" ca="false" dt2D="false" dtr="false" t="normal">+A498+1</f>
        <v>373</v>
      </c>
      <c r="B499" s="115" t="n">
        <f aca="false" ca="false" dt2D="false" dtr="false" t="normal">B498+1</f>
        <v>261</v>
      </c>
      <c r="C499" s="116" t="s">
        <v>147</v>
      </c>
      <c r="D499" s="115" t="s">
        <v>805</v>
      </c>
      <c r="E499" s="119" t="s">
        <v>194</v>
      </c>
      <c r="F499" s="118" t="s">
        <v>62</v>
      </c>
      <c r="G499" s="118" t="n">
        <v>4</v>
      </c>
      <c r="H499" s="118" t="n">
        <v>4</v>
      </c>
      <c r="I499" s="119" t="n">
        <v>3440.2</v>
      </c>
      <c r="J499" s="119" t="n">
        <v>3440.2</v>
      </c>
      <c r="K499" s="119" t="n">
        <v>0</v>
      </c>
      <c r="L499" s="117" t="n">
        <v>140</v>
      </c>
      <c r="M499" s="120" t="n">
        <f aca="false" ca="false" dt2D="false" dtr="false" t="normal">SUM(N499:R499)</f>
        <v>6598439.92</v>
      </c>
      <c r="N499" s="120" t="n"/>
      <c r="O499" s="120" t="n">
        <v>2368622.22</v>
      </c>
      <c r="P499" s="120" t="n"/>
      <c r="Q499" s="120" t="n">
        <v>535845.55</v>
      </c>
      <c r="R499" s="120" t="n">
        <v>3693972.15</v>
      </c>
      <c r="S499" s="120" t="n"/>
      <c r="T499" s="120" t="n">
        <f aca="false" ca="false" dt2D="false" dtr="false" t="normal">$M499/($J499+$K499)</f>
        <v>1918.0396256031627</v>
      </c>
      <c r="U499" s="120" t="n">
        <f aca="false" ca="false" dt2D="false" dtr="false" t="normal">$M499/($J499+$K499)</f>
        <v>1918.0396256031627</v>
      </c>
      <c r="V499" s="118" t="n">
        <v>2026</v>
      </c>
      <c r="W499" s="120" t="n"/>
      <c r="X499" s="121" t="n">
        <f aca="false" ca="false" dt2D="false" dtr="false" t="normal">AA499-R499</f>
        <v>4227297.460000001</v>
      </c>
      <c r="Y499" s="127" t="n">
        <v>0</v>
      </c>
      <c r="Z499" s="127" t="n">
        <f aca="false" ca="false" dt2D="false" dtr="false" t="normal">+(J499*12.98+K499*25.97)*12</f>
        <v>535845.552</v>
      </c>
      <c r="AA499" s="127" t="n">
        <f aca="false" ca="false" dt2D="false" dtr="false" t="normal">+(J499*12.98+K499*25.97)*12*30-'[5]Лист1'!$AQ$682</f>
        <v>7921269.61</v>
      </c>
      <c r="AB499" s="124" t="n">
        <f aca="false" ca="true" dt2D="false" dtr="false" t="normal">SUBTOTAL(9, AC499:AQ499)</f>
        <v>6598439.92</v>
      </c>
      <c r="AC499" s="124" t="n"/>
      <c r="AD499" s="124" t="n">
        <v>4290334.01</v>
      </c>
      <c r="AE499" s="124" t="n"/>
      <c r="AF499" s="124" t="n"/>
      <c r="AG499" s="124" t="n">
        <v>1944946.1</v>
      </c>
      <c r="AH499" s="124" t="n"/>
      <c r="AI499" s="124" t="n">
        <v>0</v>
      </c>
      <c r="AJ499" s="124" t="n"/>
      <c r="AK499" s="124" t="n"/>
      <c r="AL499" s="124" t="n"/>
      <c r="AM499" s="124" t="n"/>
      <c r="AN499" s="124" t="n"/>
      <c r="AO499" s="124" t="n">
        <v>197953.2</v>
      </c>
      <c r="AP499" s="124" t="n">
        <v>24000</v>
      </c>
      <c r="AQ499" s="124" t="n">
        <v>141206.61</v>
      </c>
      <c r="AR499" s="128" t="n">
        <f aca="false" ca="false" dt2D="false" dtr="false" t="normal">COUNTIF(AC499:AN499, "&gt;0")</f>
        <v>2</v>
      </c>
      <c r="AS499" s="128" t="n">
        <f aca="false" ca="false" dt2D="false" dtr="false" t="normal">COUNTIF(AO499:AQ499, "&gt;0")</f>
        <v>3</v>
      </c>
      <c r="AT499" s="128" t="n">
        <f aca="false" ca="false" dt2D="false" dtr="false" t="normal">+AR499+AS499</f>
        <v>5</v>
      </c>
      <c r="AW499" s="3" t="n"/>
      <c r="AY499" s="129" t="n"/>
    </row>
    <row customHeight="true" ht="12.75" outlineLevel="0" r="500">
      <c r="A500" s="115" t="n">
        <f aca="false" ca="false" dt2D="false" dtr="false" t="normal">+A499+1</f>
        <v>374</v>
      </c>
      <c r="B500" s="115" t="n">
        <f aca="false" ca="false" dt2D="false" dtr="false" t="normal">B499+1</f>
        <v>262</v>
      </c>
      <c r="C500" s="116" t="s">
        <v>147</v>
      </c>
      <c r="D500" s="115" t="s">
        <v>807</v>
      </c>
      <c r="E500" s="119" t="s">
        <v>194</v>
      </c>
      <c r="F500" s="118" t="s">
        <v>62</v>
      </c>
      <c r="G500" s="118" t="n">
        <v>4</v>
      </c>
      <c r="H500" s="118" t="n">
        <v>4</v>
      </c>
      <c r="I500" s="119" t="n">
        <v>3453.7</v>
      </c>
      <c r="J500" s="119" t="n">
        <v>3453.7</v>
      </c>
      <c r="K500" s="119" t="n">
        <v>0</v>
      </c>
      <c r="L500" s="117" t="n">
        <v>154</v>
      </c>
      <c r="M500" s="120" t="n">
        <f aca="false" ca="false" dt2D="false" dtr="false" t="normal">SUM(N500:R500)</f>
        <v>6624333.46</v>
      </c>
      <c r="N500" s="120" t="n"/>
      <c r="O500" s="120" t="n">
        <v>2377917.15</v>
      </c>
      <c r="P500" s="120" t="n"/>
      <c r="Q500" s="120" t="n">
        <v>537948.31</v>
      </c>
      <c r="R500" s="120" t="n">
        <v>3708468</v>
      </c>
      <c r="S500" s="120" t="n"/>
      <c r="T500" s="120" t="n">
        <f aca="false" ca="false" dt2D="false" dtr="false" t="normal">$M500/($J500+$K500)</f>
        <v>1918.0396270666242</v>
      </c>
      <c r="U500" s="120" t="n">
        <f aca="false" ca="false" dt2D="false" dtr="false" t="normal">$M500/($J500+$K500)</f>
        <v>1918.0396270666242</v>
      </c>
      <c r="V500" s="118" t="n">
        <v>2026</v>
      </c>
      <c r="W500" s="120" t="n"/>
      <c r="X500" s="121" t="n">
        <f aca="false" ca="false" dt2D="false" dtr="false" t="normal">AA500-R500</f>
        <v>3982759.1899999976</v>
      </c>
      <c r="Y500" s="127" t="n">
        <v>0</v>
      </c>
      <c r="Z500" s="127" t="n">
        <f aca="false" ca="false" dt2D="false" dtr="false" t="normal">+(J500*12.98+K500*25.97)*12</f>
        <v>537948.3119999999</v>
      </c>
      <c r="AA500" s="127" t="n">
        <f aca="false" ca="false" dt2D="false" dtr="false" t="normal">+(J500*12.98+K500*25.97)*12*30-'[5]Лист1'!$AQ$683</f>
        <v>7691227.189999998</v>
      </c>
      <c r="AB500" s="124" t="n">
        <f aca="false" ca="true" dt2D="false" dtr="false" t="normal">SUBTOTAL(9, AC500:AQ500)</f>
        <v>6624333.460000001</v>
      </c>
      <c r="AC500" s="124" t="n"/>
      <c r="AD500" s="124" t="n">
        <v>4307217.19</v>
      </c>
      <c r="AE500" s="124" t="n"/>
      <c r="AF500" s="124" t="n"/>
      <c r="AG500" s="124" t="n">
        <v>1952625.53</v>
      </c>
      <c r="AH500" s="124" t="n"/>
      <c r="AI500" s="124" t="n">
        <v>0</v>
      </c>
      <c r="AJ500" s="124" t="n"/>
      <c r="AK500" s="124" t="n"/>
      <c r="AL500" s="124" t="n"/>
      <c r="AM500" s="124" t="n"/>
      <c r="AN500" s="124" t="n"/>
      <c r="AO500" s="124" t="n">
        <v>198730</v>
      </c>
      <c r="AP500" s="124" t="n">
        <v>24000</v>
      </c>
      <c r="AQ500" s="124" t="n">
        <v>141760.74</v>
      </c>
      <c r="AR500" s="128" t="n">
        <f aca="false" ca="false" dt2D="false" dtr="false" t="normal">COUNTIF(AC500:AN500, "&gt;0")</f>
        <v>2</v>
      </c>
      <c r="AS500" s="128" t="n">
        <f aca="false" ca="false" dt2D="false" dtr="false" t="normal">COUNTIF(AO500:AQ500, "&gt;0")</f>
        <v>3</v>
      </c>
      <c r="AT500" s="128" t="n">
        <f aca="false" ca="false" dt2D="false" dtr="false" t="normal">+AR500+AS500</f>
        <v>5</v>
      </c>
      <c r="AW500" s="3" t="n"/>
      <c r="AY500" s="129" t="n"/>
    </row>
    <row customHeight="true" ht="12.75" outlineLevel="0" r="501">
      <c r="A501" s="115" t="n">
        <f aca="false" ca="false" dt2D="false" dtr="false" t="normal">+A500+1</f>
        <v>375</v>
      </c>
      <c r="B501" s="115" t="n">
        <f aca="false" ca="false" dt2D="false" dtr="false" t="normal">B500+1</f>
        <v>263</v>
      </c>
      <c r="C501" s="116" t="s">
        <v>147</v>
      </c>
      <c r="D501" s="115" t="s">
        <v>299</v>
      </c>
      <c r="E501" s="119" t="s">
        <v>210</v>
      </c>
      <c r="F501" s="118" t="s">
        <v>62</v>
      </c>
      <c r="G501" s="118" t="n">
        <v>4</v>
      </c>
      <c r="H501" s="118" t="n">
        <v>2</v>
      </c>
      <c r="I501" s="119" t="n">
        <v>1241.5</v>
      </c>
      <c r="J501" s="119" t="n">
        <v>1198.6</v>
      </c>
      <c r="K501" s="119" t="n">
        <v>42.9000000000001</v>
      </c>
      <c r="L501" s="117" t="n">
        <v>60</v>
      </c>
      <c r="M501" s="120" t="n">
        <f aca="false" ca="false" dt2D="false" dtr="false" t="normal">SUM(N501:R501)</f>
        <v>744489.8400000001</v>
      </c>
      <c r="N501" s="120" t="n"/>
      <c r="O501" s="120" t="n"/>
      <c r="P501" s="120" t="n"/>
      <c r="Q501" s="120" t="n">
        <v>200063.29</v>
      </c>
      <c r="R501" s="120" t="n">
        <v>544426.55</v>
      </c>
      <c r="S501" s="120" t="n"/>
      <c r="T501" s="120" t="n">
        <f aca="false" ca="false" dt2D="false" dtr="false" t="normal">$M501/($J501+$K501)</f>
        <v>599.669625453081</v>
      </c>
      <c r="U501" s="120" t="n">
        <f aca="false" ca="false" dt2D="false" dtr="false" t="normal">$M501/($J501+$K501)</f>
        <v>599.669625453081</v>
      </c>
      <c r="V501" s="118" t="n">
        <v>2026</v>
      </c>
      <c r="W501" s="120" t="n"/>
      <c r="X501" s="121" t="n">
        <f aca="false" ca="false" dt2D="false" dtr="false" t="normal">AA501-R501</f>
        <v>748177.0900000005</v>
      </c>
      <c r="Y501" s="127" t="n">
        <v>0</v>
      </c>
      <c r="Z501" s="127" t="n">
        <f aca="false" ca="false" dt2D="false" dtr="false" t="normal">+(J501*12.98+K501*25.97)*12</f>
        <v>200063.29200000002</v>
      </c>
      <c r="AA501" s="127" t="n">
        <f aca="false" ca="false" dt2D="false" dtr="false" t="normal">+(J501*12.98+K501*25.97)*12*30-'[5]Лист1'!$AQ$685</f>
        <v>1292603.6400000006</v>
      </c>
      <c r="AB501" s="124" t="n">
        <f aca="false" ca="true" dt2D="false" dtr="false" t="normal">SUBTOTAL(9, AC501:AQ501)</f>
        <v>744489.84</v>
      </c>
      <c r="AC501" s="124" t="n"/>
      <c r="AD501" s="124" t="n"/>
      <c r="AE501" s="124" t="n"/>
      <c r="AF501" s="124" t="n"/>
      <c r="AG501" s="124" t="n">
        <v>682223.06</v>
      </c>
      <c r="AH501" s="124" t="n"/>
      <c r="AI501" s="124" t="n">
        <v>0</v>
      </c>
      <c r="AJ501" s="124" t="n"/>
      <c r="AK501" s="124" t="n"/>
      <c r="AL501" s="124" t="n"/>
      <c r="AM501" s="124" t="n"/>
      <c r="AN501" s="124" t="n"/>
      <c r="AO501" s="124" t="n">
        <v>22334.7</v>
      </c>
      <c r="AP501" s="124" t="n">
        <v>24000</v>
      </c>
      <c r="AQ501" s="124" t="n">
        <v>15932.08</v>
      </c>
      <c r="AR501" s="128" t="n">
        <f aca="false" ca="false" dt2D="false" dtr="false" t="normal">COUNTIF(AC501:AN501, "&gt;0")</f>
        <v>1</v>
      </c>
      <c r="AS501" s="128" t="n">
        <f aca="false" ca="false" dt2D="false" dtr="false" t="normal">COUNTIF(AO501:AQ501, "&gt;0")</f>
        <v>3</v>
      </c>
      <c r="AT501" s="128" t="n">
        <f aca="false" ca="false" dt2D="false" dtr="false" t="normal">+AR501+AS501</f>
        <v>4</v>
      </c>
      <c r="AW501" s="3" t="n"/>
      <c r="AY501" s="129" t="n"/>
    </row>
    <row customHeight="true" ht="15" outlineLevel="0" r="502">
      <c r="A502" s="115" t="n">
        <f aca="false" ca="false" dt2D="false" dtr="false" t="normal">+A501+1</f>
        <v>376</v>
      </c>
      <c r="B502" s="115" t="n">
        <f aca="false" ca="false" dt2D="false" dtr="false" t="normal">B501+1</f>
        <v>264</v>
      </c>
      <c r="C502" s="116" t="s">
        <v>147</v>
      </c>
      <c r="D502" s="115" t="s">
        <v>989</v>
      </c>
      <c r="E502" s="119" t="s">
        <v>120</v>
      </c>
      <c r="F502" s="118" t="s">
        <v>62</v>
      </c>
      <c r="G502" s="118" t="n">
        <v>4</v>
      </c>
      <c r="H502" s="118" t="n">
        <v>2</v>
      </c>
      <c r="I502" s="119" t="n">
        <v>1187.7</v>
      </c>
      <c r="J502" s="119" t="n">
        <v>1075.8</v>
      </c>
      <c r="K502" s="119" t="n">
        <v>111.9</v>
      </c>
      <c r="L502" s="117" t="n">
        <v>70</v>
      </c>
      <c r="M502" s="120" t="n">
        <f aca="false" ca="false" dt2D="false" dtr="false" t="normal">SUM(N502:S502)</f>
        <v>13321771.1</v>
      </c>
      <c r="N502" s="120" t="n"/>
      <c r="O502" s="120" t="n">
        <v>13119331.98</v>
      </c>
      <c r="P502" s="120" t="n"/>
      <c r="Q502" s="120" t="n">
        <v>202439.12</v>
      </c>
      <c r="R502" s="120" t="n"/>
      <c r="S502" s="120" t="n"/>
      <c r="T502" s="191" t="n">
        <v>46.02</v>
      </c>
      <c r="U502" s="192" t="n">
        <v>36.82</v>
      </c>
      <c r="V502" s="118" t="n">
        <v>2026</v>
      </c>
      <c r="W502" s="120" t="n"/>
      <c r="X502" s="192" t="n"/>
      <c r="Y502" s="193" t="n"/>
      <c r="Z502" s="127" t="n">
        <f aca="false" ca="false" dt2D="false" dtr="false" t="normal">+(J502*12.98+K502*25.97)*12</f>
        <v>202439.124</v>
      </c>
      <c r="AA502" s="127" t="n"/>
      <c r="AB502" s="124" t="n">
        <f aca="false" ca="false" dt2D="false" dtr="false" t="normal">SUM(AC502:AQ502)</f>
        <v>13321771.100000001</v>
      </c>
      <c r="AC502" s="151" t="n"/>
      <c r="AD502" s="151" t="n"/>
      <c r="AE502" s="151" t="n"/>
      <c r="AF502" s="151" t="n"/>
      <c r="AG502" s="151" t="n"/>
      <c r="AH502" s="151" t="n"/>
      <c r="AI502" s="151" t="n">
        <v>0</v>
      </c>
      <c r="AJ502" s="151" t="n"/>
      <c r="AK502" s="151" t="n"/>
      <c r="AL502" s="151" t="n"/>
      <c r="AM502" s="151" t="n">
        <v>8864611.18</v>
      </c>
      <c r="AN502" s="151" t="n">
        <v>3748420.89</v>
      </c>
      <c r="AO502" s="124" t="n">
        <v>399653.13</v>
      </c>
      <c r="AP502" s="124" t="n">
        <v>24000</v>
      </c>
      <c r="AQ502" s="151" t="n">
        <v>285085.9</v>
      </c>
      <c r="AR502" s="128" t="n">
        <f aca="false" ca="false" dt2D="false" dtr="false" t="normal">COUNTIF(AC502:AN502, "&gt;0")</f>
        <v>2</v>
      </c>
      <c r="AS502" s="128" t="n">
        <f aca="false" ca="false" dt2D="false" dtr="false" t="normal">COUNTIF(AO502:AQ502, "&gt;0")</f>
        <v>3</v>
      </c>
      <c r="AT502" s="128" t="n">
        <f aca="false" ca="false" dt2D="false" dtr="false" t="normal">+AR502+AS502</f>
        <v>5</v>
      </c>
      <c r="AU502" s="0" t="n"/>
    </row>
    <row customHeight="true" ht="12.75" outlineLevel="0" r="503">
      <c r="A503" s="115" t="n">
        <f aca="false" ca="false" dt2D="false" dtr="false" t="normal">+A502+1</f>
        <v>377</v>
      </c>
      <c r="B503" s="115" t="n">
        <f aca="false" ca="false" dt2D="false" dtr="false" t="normal">B502+1</f>
        <v>265</v>
      </c>
      <c r="C503" s="116" t="s">
        <v>147</v>
      </c>
      <c r="D503" s="115" t="s">
        <v>148</v>
      </c>
      <c r="E503" s="119" t="s">
        <v>149</v>
      </c>
      <c r="F503" s="118" t="s">
        <v>62</v>
      </c>
      <c r="G503" s="118" t="s">
        <v>118</v>
      </c>
      <c r="H503" s="118" t="s">
        <v>122</v>
      </c>
      <c r="I503" s="119" t="n">
        <v>2017.1</v>
      </c>
      <c r="J503" s="119" t="n">
        <v>1568.7</v>
      </c>
      <c r="K503" s="119" t="n">
        <v>241.9</v>
      </c>
      <c r="L503" s="117" t="n">
        <v>64</v>
      </c>
      <c r="M503" s="120" t="n">
        <f aca="false" ca="false" dt2D="false" dtr="false" t="normal">SUM(N503:R503)</f>
        <v>6043229.62</v>
      </c>
      <c r="N503" s="120" t="n"/>
      <c r="O503" s="120" t="n">
        <v>2622595.59</v>
      </c>
      <c r="P503" s="120" t="n"/>
      <c r="Q503" s="120" t="n">
        <v>319726.43</v>
      </c>
      <c r="R503" s="120" t="n">
        <v>3100907.6</v>
      </c>
      <c r="S503" s="120" t="n"/>
      <c r="T503" s="120" t="n">
        <f aca="false" ca="false" dt2D="false" dtr="false" t="normal">$M503/($J503+$K503)</f>
        <v>3337.6944769689603</v>
      </c>
      <c r="U503" s="120" t="n">
        <f aca="false" ca="false" dt2D="false" dtr="false" t="normal">$M503/($J503+$K503)</f>
        <v>3337.6944769689603</v>
      </c>
      <c r="V503" s="118" t="n">
        <v>2026</v>
      </c>
      <c r="W503" s="120" t="n"/>
      <c r="X503" s="121" t="n">
        <f aca="false" ca="false" dt2D="false" dtr="false" t="normal">AA503-R503</f>
        <v>0</v>
      </c>
      <c r="Y503" s="127" t="n"/>
      <c r="Z503" s="127" t="n">
        <f aca="false" ca="false" dt2D="false" dtr="false" t="normal">+(J503*12.98+K503*25.97)*12</f>
        <v>319726.428</v>
      </c>
      <c r="AA503" s="127" t="n">
        <f aca="false" ca="false" dt2D="false" dtr="false" t="normal">+(J503*12.98+K503*25.97)*12*30-'[3]Лист1'!$AQ$316</f>
        <v>3100907.5999999996</v>
      </c>
      <c r="AB503" s="124" t="n">
        <f aca="false" ca="true" dt2D="false" dtr="false" t="normal">SUBTOTAL(9, AC503:AQ503)</f>
        <v>6043229.62</v>
      </c>
      <c r="AC503" s="124" t="n"/>
      <c r="AD503" s="124" t="n"/>
      <c r="AE503" s="124" t="n"/>
      <c r="AF503" s="124" t="n"/>
      <c r="AG503" s="124" t="n"/>
      <c r="AH503" s="124" t="n"/>
      <c r="AI503" s="124" t="n"/>
      <c r="AJ503" s="124" t="n"/>
      <c r="AK503" s="124" t="n"/>
      <c r="AL503" s="124" t="n"/>
      <c r="AM503" s="124" t="n"/>
      <c r="AN503" s="124" t="n">
        <v>5708607.62</v>
      </c>
      <c r="AO503" s="124" t="n">
        <v>181296.89</v>
      </c>
      <c r="AP503" s="124" t="n">
        <v>24000</v>
      </c>
      <c r="AQ503" s="124" t="n">
        <v>129325.11</v>
      </c>
      <c r="AR503" s="128" t="n">
        <f aca="false" ca="false" dt2D="false" dtr="false" t="normal">COUNTIF(AC503:AN503, "&gt;0")</f>
        <v>1</v>
      </c>
      <c r="AS503" s="128" t="n">
        <f aca="false" ca="false" dt2D="false" dtr="false" t="normal">COUNTIF(AO503:AQ503, "&gt;0")</f>
        <v>3</v>
      </c>
      <c r="AT503" s="128" t="n">
        <f aca="false" ca="false" dt2D="false" dtr="false" t="normal">+AR503+AS503</f>
        <v>4</v>
      </c>
      <c r="AW503" s="3" t="n"/>
      <c r="AY503" s="129" t="n"/>
    </row>
    <row customHeight="true" ht="12.75" outlineLevel="0" r="504">
      <c r="A504" s="115" t="n">
        <f aca="false" ca="false" dt2D="false" dtr="false" t="normal">+A503+1</f>
        <v>378</v>
      </c>
      <c r="B504" s="115" t="n">
        <f aca="false" ca="false" dt2D="false" dtr="false" t="normal">B503+1</f>
        <v>266</v>
      </c>
      <c r="C504" s="116" t="s">
        <v>147</v>
      </c>
      <c r="D504" s="115" t="s">
        <v>990</v>
      </c>
      <c r="E504" s="119" t="s">
        <v>891</v>
      </c>
      <c r="F504" s="118" t="s">
        <v>62</v>
      </c>
      <c r="G504" s="118" t="n">
        <v>7</v>
      </c>
      <c r="H504" s="118" t="n">
        <v>1</v>
      </c>
      <c r="I504" s="119" t="n">
        <v>3593.4</v>
      </c>
      <c r="J504" s="119" t="n">
        <v>3184.5</v>
      </c>
      <c r="K504" s="119" t="n">
        <v>408.9</v>
      </c>
      <c r="L504" s="117" t="n">
        <v>57</v>
      </c>
      <c r="M504" s="120" t="n">
        <f aca="false" ca="false" dt2D="false" dtr="false" t="normal">SUM(N504:R504)</f>
        <v>3591360</v>
      </c>
      <c r="N504" s="120" t="n"/>
      <c r="O504" s="120" t="n"/>
      <c r="P504" s="120" t="n"/>
      <c r="Q504" s="120" t="n">
        <v>3591360</v>
      </c>
      <c r="R504" s="120" t="n"/>
      <c r="S504" s="120" t="n"/>
      <c r="T504" s="120" t="n">
        <f aca="false" ca="false" dt2D="false" dtr="false" t="normal">$M504/($J504+$K504)</f>
        <v>999.4322925363166</v>
      </c>
      <c r="U504" s="120" t="n">
        <f aca="false" ca="false" dt2D="false" dtr="false" t="normal">$M504/($J504+$K504)</f>
        <v>999.4322925363166</v>
      </c>
      <c r="V504" s="118" t="n">
        <v>2026</v>
      </c>
      <c r="W504" s="120" t="n"/>
      <c r="X504" s="121" t="n">
        <f aca="false" ca="false" dt2D="false" dtr="false" t="normal">AA504-R504</f>
        <v>0</v>
      </c>
      <c r="Y504" s="127" t="n"/>
      <c r="Z504" s="127" t="n"/>
      <c r="AA504" s="127" t="n"/>
      <c r="AB504" s="124" t="n">
        <f aca="false" ca="true" dt2D="false" dtr="false" t="normal">SUBTOTAL(9, AC504:AQ504)</f>
        <v>3591360</v>
      </c>
      <c r="AC504" s="124" t="n"/>
      <c r="AD504" s="124" t="n"/>
      <c r="AE504" s="124" t="n"/>
      <c r="AF504" s="124" t="n"/>
      <c r="AG504" s="124" t="n"/>
      <c r="AH504" s="124" t="n"/>
      <c r="AI504" s="124" t="n">
        <v>0</v>
      </c>
      <c r="AJ504" s="124" t="n">
        <v>3382764.1</v>
      </c>
      <c r="AK504" s="124" t="n"/>
      <c r="AL504" s="124" t="n"/>
      <c r="AM504" s="124" t="n"/>
      <c r="AN504" s="124" t="n"/>
      <c r="AO504" s="124" t="n">
        <v>107740.8</v>
      </c>
      <c r="AP504" s="124" t="n">
        <v>24000</v>
      </c>
      <c r="AQ504" s="124" t="n">
        <v>76855.1</v>
      </c>
      <c r="AR504" s="128" t="n">
        <f aca="false" ca="false" dt2D="false" dtr="false" t="normal">COUNTIF(AC504:AN504, "&gt;0")</f>
        <v>1</v>
      </c>
      <c r="AS504" s="128" t="n">
        <f aca="false" ca="false" dt2D="false" dtr="false" t="normal">COUNTIF(AO504:AQ504, "&gt;0")</f>
        <v>3</v>
      </c>
      <c r="AT504" s="128" t="n">
        <f aca="false" ca="false" dt2D="false" dtr="false" t="normal">+AR504+AS504</f>
        <v>4</v>
      </c>
      <c r="AW504" s="3" t="n"/>
      <c r="AY504" s="129" t="n"/>
    </row>
    <row customHeight="true" ht="12.75" outlineLevel="0" r="505">
      <c r="A505" s="115" t="n">
        <f aca="false" ca="false" dt2D="false" dtr="false" t="normal">+A504+1</f>
        <v>379</v>
      </c>
      <c r="B505" s="115" t="n">
        <f aca="false" ca="false" dt2D="false" dtr="false" t="normal">B504+1</f>
        <v>267</v>
      </c>
      <c r="C505" s="116" t="s">
        <v>147</v>
      </c>
      <c r="D505" s="115" t="s">
        <v>810</v>
      </c>
      <c r="E505" s="119" t="s">
        <v>228</v>
      </c>
      <c r="F505" s="118" t="s">
        <v>62</v>
      </c>
      <c r="G505" s="118" t="n">
        <v>4</v>
      </c>
      <c r="H505" s="118" t="n">
        <v>4</v>
      </c>
      <c r="I505" s="119" t="n">
        <v>1940.1</v>
      </c>
      <c r="J505" s="119" t="n">
        <v>1500.8</v>
      </c>
      <c r="K505" s="119" t="n">
        <v>439.3</v>
      </c>
      <c r="L505" s="117" t="n">
        <v>74</v>
      </c>
      <c r="M505" s="120" t="n">
        <f aca="false" ca="false" dt2D="false" dtr="false" t="normal">SUM(N505:R505)</f>
        <v>1163419.04</v>
      </c>
      <c r="N505" s="120" t="n"/>
      <c r="O505" s="120" t="n">
        <v>385242.44</v>
      </c>
      <c r="P505" s="120" t="n"/>
      <c r="Q505" s="120" t="n">
        <v>778176.6</v>
      </c>
      <c r="R505" s="120" t="n"/>
      <c r="S505" s="120" t="n"/>
      <c r="T505" s="120" t="n">
        <f aca="false" ca="false" dt2D="false" dtr="false" t="normal">$M505/($J505+$K505)</f>
        <v>599.6696252770477</v>
      </c>
      <c r="U505" s="120" t="n">
        <f aca="false" ca="false" dt2D="false" dtr="false" t="normal">$M505/($J505+$K505)</f>
        <v>599.6696252770477</v>
      </c>
      <c r="V505" s="118" t="n">
        <v>2026</v>
      </c>
      <c r="W505" s="120" t="n"/>
      <c r="X505" s="121" t="n">
        <f aca="false" ca="false" dt2D="false" dtr="false" t="normal">AA505-R505</f>
        <v>11120041.8</v>
      </c>
      <c r="Y505" s="127" t="n">
        <v>407508.54</v>
      </c>
      <c r="Z505" s="127" t="n">
        <f aca="false" ca="false" dt2D="false" dtr="false" t="normal">+(J505*12.98+K505*25.97)*12</f>
        <v>370668.06</v>
      </c>
      <c r="AA505" s="127" t="n">
        <f aca="false" ca="false" dt2D="false" dtr="false" t="normal">+(J505*12.98+K505*25.97)*12*30</f>
        <v>11120041.8</v>
      </c>
      <c r="AB505" s="124" t="n">
        <f aca="false" ca="true" dt2D="false" dtr="false" t="normal">SUBTOTAL(9, AC505:AQ505)</f>
        <v>1163419.04</v>
      </c>
      <c r="AC505" s="124" t="n"/>
      <c r="AD505" s="124" t="n"/>
      <c r="AE505" s="124" t="n"/>
      <c r="AF505" s="124" t="n"/>
      <c r="AG505" s="124" t="n">
        <v>1079619.3</v>
      </c>
      <c r="AH505" s="124" t="n"/>
      <c r="AI505" s="124" t="n">
        <v>0</v>
      </c>
      <c r="AJ505" s="124" t="n"/>
      <c r="AK505" s="124" t="n"/>
      <c r="AL505" s="124" t="n"/>
      <c r="AM505" s="124" t="n"/>
      <c r="AN505" s="124" t="n"/>
      <c r="AO505" s="124" t="n">
        <v>34902.57</v>
      </c>
      <c r="AP505" s="124" t="n">
        <v>24000</v>
      </c>
      <c r="AQ505" s="124" t="n">
        <v>24897.17</v>
      </c>
      <c r="AR505" s="128" t="n">
        <f aca="false" ca="false" dt2D="false" dtr="false" t="normal">COUNTIF(AC505:AN505, "&gt;0")</f>
        <v>1</v>
      </c>
      <c r="AS505" s="128" t="n">
        <f aca="false" ca="false" dt2D="false" dtr="false" t="normal">COUNTIF(AO505:AQ505, "&gt;0")</f>
        <v>3</v>
      </c>
      <c r="AT505" s="128" t="n">
        <f aca="false" ca="false" dt2D="false" dtr="false" t="normal">+AR505+AS505</f>
        <v>4</v>
      </c>
      <c r="AW505" s="3" t="n"/>
      <c r="AY505" s="129" t="n"/>
    </row>
    <row customHeight="true" ht="12.75" outlineLevel="0" r="506">
      <c r="A506" s="115" t="n">
        <f aca="false" ca="false" dt2D="false" dtr="false" t="normal">+A505+1</f>
        <v>380</v>
      </c>
      <c r="B506" s="115" t="n">
        <f aca="false" ca="false" dt2D="false" dtr="false" t="normal">B505+1</f>
        <v>268</v>
      </c>
      <c r="C506" s="116" t="s">
        <v>147</v>
      </c>
      <c r="D506" s="115" t="s">
        <v>979</v>
      </c>
      <c r="E506" s="117" t="s">
        <v>170</v>
      </c>
      <c r="F506" s="118" t="s">
        <v>62</v>
      </c>
      <c r="G506" s="118" t="n">
        <v>4</v>
      </c>
      <c r="H506" s="118" t="n">
        <v>3</v>
      </c>
      <c r="I506" s="119" t="n">
        <v>2508.8</v>
      </c>
      <c r="J506" s="119" t="n">
        <v>1514.2</v>
      </c>
      <c r="K506" s="119" t="n">
        <v>994.6</v>
      </c>
      <c r="L506" s="117" t="n">
        <v>75</v>
      </c>
      <c r="M506" s="120" t="n">
        <f aca="false" ca="false" dt2D="false" dtr="false" t="normal">SUM(N506:S506)</f>
        <v>774766.8</v>
      </c>
      <c r="N506" s="120" t="n"/>
      <c r="O506" s="120" t="n"/>
      <c r="P506" s="120" t="n"/>
      <c r="Q506" s="120" t="n">
        <v>774766.8</v>
      </c>
      <c r="R506" s="120" t="n">
        <v>0</v>
      </c>
      <c r="S506" s="120" t="n"/>
      <c r="T506" s="120" t="n">
        <f aca="false" ca="false" dt2D="false" dtr="false" t="normal">$M506/($J506+$K506)</f>
        <v>308.81967474489795</v>
      </c>
      <c r="U506" s="120" t="n">
        <f aca="false" ca="false" dt2D="false" dtr="false" t="normal">$M506/($J506+$K506)</f>
        <v>308.81967474489795</v>
      </c>
      <c r="V506" s="118" t="n">
        <v>2026</v>
      </c>
      <c r="W506" s="120" t="n"/>
      <c r="X506" s="121" t="n">
        <f aca="false" ca="false" dt2D="false" dtr="false" t="normal">AA506-R506</f>
        <v>16374268.08</v>
      </c>
      <c r="Y506" s="127" t="n">
        <v>911876.16</v>
      </c>
      <c r="Z506" s="127" t="n">
        <f aca="false" ca="false" dt2D="false" dtr="false" t="normal">+(J506*12.98+K506*25.97)*12</f>
        <v>545808.936</v>
      </c>
      <c r="AA506" s="127" t="n">
        <f aca="false" ca="false" dt2D="false" dtr="false" t="normal">+(J506*12.98+K506*25.97)*12*30</f>
        <v>16374268.08</v>
      </c>
      <c r="AB506" s="124" t="n">
        <f aca="false" ca="false" dt2D="false" dtr="false" t="normal">SUM(AC506:AQ506)</f>
        <v>774766.8</v>
      </c>
      <c r="AC506" s="124" t="n"/>
      <c r="AD506" s="124" t="n"/>
      <c r="AE506" s="124" t="n"/>
      <c r="AF506" s="124" t="n"/>
      <c r="AG506" s="132" t="n">
        <v>774766.8</v>
      </c>
      <c r="AH506" s="124" t="n"/>
      <c r="AI506" s="124" t="n"/>
      <c r="AJ506" s="124" t="n"/>
      <c r="AK506" s="124" t="n"/>
      <c r="AL506" s="124" t="n"/>
      <c r="AM506" s="124" t="n"/>
      <c r="AN506" s="124" t="n"/>
      <c r="AO506" s="124" t="n"/>
      <c r="AP506" s="124" t="n"/>
      <c r="AQ506" s="124" t="n"/>
      <c r="AR506" s="128" t="n">
        <f aca="false" ca="false" dt2D="false" dtr="false" t="normal">COUNTIF(AC506:AN506, "&gt;0")</f>
        <v>1</v>
      </c>
      <c r="AS506" s="128" t="n">
        <f aca="false" ca="false" dt2D="false" dtr="false" t="normal">COUNTIF(AO506:AQ506, "&gt;0")</f>
        <v>0</v>
      </c>
      <c r="AT506" s="128" t="n">
        <f aca="false" ca="false" dt2D="false" dtr="false" t="normal">+AR506+AS506</f>
        <v>1</v>
      </c>
      <c r="AZ506" s="66" t="n"/>
    </row>
    <row customHeight="true" ht="12.75" outlineLevel="0" r="507">
      <c r="A507" s="115" t="n">
        <f aca="false" ca="false" dt2D="false" dtr="false" t="normal">+A506+1</f>
        <v>381</v>
      </c>
      <c r="B507" s="115" t="n">
        <f aca="false" ca="false" dt2D="false" dtr="false" t="normal">B506+1</f>
        <v>269</v>
      </c>
      <c r="C507" s="116" t="s">
        <v>147</v>
      </c>
      <c r="D507" s="115" t="s">
        <v>811</v>
      </c>
      <c r="E507" s="119" t="s">
        <v>252</v>
      </c>
      <c r="F507" s="118" t="s">
        <v>62</v>
      </c>
      <c r="G507" s="118" t="n">
        <v>4</v>
      </c>
      <c r="H507" s="118" t="n">
        <v>4</v>
      </c>
      <c r="I507" s="119" t="n">
        <v>3440.3</v>
      </c>
      <c r="J507" s="119" t="n">
        <v>3440.3</v>
      </c>
      <c r="K507" s="119" t="n">
        <v>0</v>
      </c>
      <c r="L507" s="117" t="n">
        <v>163</v>
      </c>
      <c r="M507" s="120" t="n">
        <f aca="false" ca="false" dt2D="false" dtr="false" t="normal">SUM(N507:R507)</f>
        <v>4535588.3100000005</v>
      </c>
      <c r="N507" s="120" t="n"/>
      <c r="O507" s="120" t="n">
        <v>1009227.04</v>
      </c>
      <c r="P507" s="120" t="n"/>
      <c r="Q507" s="120" t="n">
        <v>535861.13</v>
      </c>
      <c r="R507" s="120" t="n">
        <v>2990500.14</v>
      </c>
      <c r="S507" s="120" t="n"/>
      <c r="T507" s="120" t="n">
        <f aca="false" ca="false" dt2D="false" dtr="false" t="normal">$M507/($J507+$K507)</f>
        <v>1318.3699997093277</v>
      </c>
      <c r="U507" s="120" t="n">
        <f aca="false" ca="false" dt2D="false" dtr="false" t="normal">$M507/($J507+$K507)</f>
        <v>1318.3699997093277</v>
      </c>
      <c r="V507" s="118" t="n">
        <v>2026</v>
      </c>
      <c r="W507" s="120" t="n"/>
      <c r="X507" s="121" t="n">
        <f aca="false" ca="false" dt2D="false" dtr="false" t="normal">AA507-R507</f>
        <v>1347250.3099999991</v>
      </c>
      <c r="Y507" s="127" t="n">
        <v>0</v>
      </c>
      <c r="Z507" s="127" t="n">
        <f aca="false" ca="false" dt2D="false" dtr="false" t="normal">+(J507*12.98+K507*25.97)*12</f>
        <v>535861.128</v>
      </c>
      <c r="AA507" s="127" t="n">
        <f aca="false" ca="false" dt2D="false" dtr="false" t="normal">+(J507*12.98+K507*25.97)*12*30-'[5]Лист1'!$AQ$691</f>
        <v>4337750.449999999</v>
      </c>
      <c r="AB507" s="124" t="n">
        <f aca="false" ca="true" dt2D="false" dtr="false" t="normal">SUBTOTAL(9, AC507:AQ507)</f>
        <v>4535588.3100000005</v>
      </c>
      <c r="AC507" s="124" t="n"/>
      <c r="AD507" s="124" t="n">
        <v>4278459.07</v>
      </c>
      <c r="AE507" s="124" t="n"/>
      <c r="AF507" s="124" t="n"/>
      <c r="AG507" s="124" t="n"/>
      <c r="AH507" s="124" t="n"/>
      <c r="AI507" s="124" t="n">
        <v>0</v>
      </c>
      <c r="AJ507" s="124" t="n"/>
      <c r="AK507" s="124" t="n"/>
      <c r="AL507" s="124" t="n"/>
      <c r="AM507" s="124" t="n"/>
      <c r="AN507" s="124" t="n"/>
      <c r="AO507" s="124" t="n">
        <v>136067.65</v>
      </c>
      <c r="AP507" s="124" t="n">
        <v>24000</v>
      </c>
      <c r="AQ507" s="124" t="n">
        <v>97061.59</v>
      </c>
      <c r="AR507" s="128" t="n">
        <f aca="false" ca="false" dt2D="false" dtr="false" t="normal">COUNTIF(AC507:AN507, "&gt;0")</f>
        <v>1</v>
      </c>
      <c r="AS507" s="128" t="n">
        <f aca="false" ca="false" dt2D="false" dtr="false" t="normal">COUNTIF(AO507:AQ507, "&gt;0")</f>
        <v>3</v>
      </c>
      <c r="AT507" s="128" t="n">
        <f aca="false" ca="false" dt2D="false" dtr="false" t="normal">+AR507+AS507</f>
        <v>4</v>
      </c>
      <c r="AW507" s="3" t="n"/>
      <c r="AY507" s="129" t="n"/>
    </row>
    <row customHeight="true" ht="12.75" outlineLevel="0" r="508">
      <c r="A508" s="115" t="n">
        <f aca="false" ca="false" dt2D="false" dtr="false" t="normal">+A507+1</f>
        <v>382</v>
      </c>
      <c r="B508" s="115" t="n">
        <f aca="false" ca="false" dt2D="false" dtr="false" t="normal">B507+1</f>
        <v>270</v>
      </c>
      <c r="C508" s="116" t="s">
        <v>147</v>
      </c>
      <c r="D508" s="115" t="s">
        <v>982</v>
      </c>
      <c r="E508" s="119" t="s">
        <v>221</v>
      </c>
      <c r="F508" s="118" t="s">
        <v>62</v>
      </c>
      <c r="G508" s="118" t="n">
        <v>4</v>
      </c>
      <c r="H508" s="118" t="n">
        <v>4</v>
      </c>
      <c r="I508" s="119" t="n">
        <v>2455</v>
      </c>
      <c r="J508" s="119" t="n">
        <v>2455</v>
      </c>
      <c r="K508" s="119" t="n">
        <v>0</v>
      </c>
      <c r="L508" s="117" t="n">
        <v>116</v>
      </c>
      <c r="M508" s="120" t="n">
        <f aca="false" ca="false" dt2D="false" dtr="false" t="normal">SUM(N508:R508)</f>
        <v>1472188.93</v>
      </c>
      <c r="N508" s="120" t="n"/>
      <c r="O508" s="120" t="n">
        <v>377028.38</v>
      </c>
      <c r="P508" s="120" t="n"/>
      <c r="Q508" s="120" t="n">
        <v>382390.8</v>
      </c>
      <c r="R508" s="120" t="n">
        <v>712769.75</v>
      </c>
      <c r="S508" s="120" t="n"/>
      <c r="T508" s="120" t="n">
        <f aca="false" ca="false" dt2D="false" dtr="false" t="normal">$M508/($J508+$K508)</f>
        <v>599.6696252545825</v>
      </c>
      <c r="U508" s="120" t="n">
        <f aca="false" ca="false" dt2D="false" dtr="false" t="normal">$M508/($J508+$K508)</f>
        <v>599.6696252545825</v>
      </c>
      <c r="V508" s="118" t="n">
        <v>2026</v>
      </c>
      <c r="W508" s="120" t="n"/>
      <c r="X508" s="121" t="n">
        <f aca="false" ca="false" dt2D="false" dtr="false" t="normal">AA508-R508</f>
        <v>225665.06000000238</v>
      </c>
      <c r="Y508" s="127" t="n">
        <v>0</v>
      </c>
      <c r="Z508" s="127" t="n">
        <f aca="false" ca="false" dt2D="false" dtr="false" t="normal">+(J508*12.98+K508*25.97)*12</f>
        <v>382390.80000000005</v>
      </c>
      <c r="AA508" s="127" t="n">
        <f aca="false" ca="false" dt2D="false" dtr="false" t="normal">+(J508*12.98+K508*25.97)*12*30-'[5]Лист1'!$AQ$697</f>
        <v>938434.8100000024</v>
      </c>
      <c r="AB508" s="124" t="n">
        <f aca="false" ca="true" dt2D="false" dtr="false" t="normal">SUBTOTAL(9, AC508:AQ508)</f>
        <v>1472188.93</v>
      </c>
      <c r="AC508" s="124" t="n"/>
      <c r="AD508" s="124" t="n"/>
      <c r="AE508" s="124" t="n"/>
      <c r="AF508" s="124" t="n"/>
      <c r="AG508" s="124" t="n">
        <v>1372518.42</v>
      </c>
      <c r="AH508" s="124" t="n"/>
      <c r="AI508" s="124" t="n">
        <v>0</v>
      </c>
      <c r="AJ508" s="124" t="n"/>
      <c r="AK508" s="124" t="n"/>
      <c r="AL508" s="124" t="n"/>
      <c r="AM508" s="124" t="n"/>
      <c r="AN508" s="124" t="n"/>
      <c r="AO508" s="124" t="n">
        <v>44165.67</v>
      </c>
      <c r="AP508" s="124" t="n">
        <v>24000</v>
      </c>
      <c r="AQ508" s="124" t="n">
        <v>31504.84</v>
      </c>
      <c r="AR508" s="128" t="n">
        <f aca="false" ca="false" dt2D="false" dtr="false" t="normal">COUNTIF(AC508:AN508, "&gt;0")</f>
        <v>1</v>
      </c>
      <c r="AS508" s="128" t="n">
        <f aca="false" ca="false" dt2D="false" dtr="false" t="normal">COUNTIF(AO508:AQ508, "&gt;0")</f>
        <v>3</v>
      </c>
      <c r="AT508" s="128" t="n">
        <f aca="false" ca="false" dt2D="false" dtr="false" t="normal">+AR508+AS508</f>
        <v>4</v>
      </c>
      <c r="AW508" s="3" t="n"/>
      <c r="AY508" s="129" t="n"/>
    </row>
    <row customHeight="true" ht="12.75" outlineLevel="0" r="509">
      <c r="A509" s="115" t="n">
        <f aca="false" ca="false" dt2D="false" dtr="false" t="normal">+A508+1</f>
        <v>383</v>
      </c>
      <c r="B509" s="115" t="n">
        <f aca="false" ca="false" dt2D="false" dtr="false" t="normal">B508+1</f>
        <v>271</v>
      </c>
      <c r="C509" s="116" t="s">
        <v>147</v>
      </c>
      <c r="D509" s="115" t="s">
        <v>984</v>
      </c>
      <c r="E509" s="119" t="s">
        <v>149</v>
      </c>
      <c r="F509" s="118" t="s">
        <v>62</v>
      </c>
      <c r="G509" s="118" t="n">
        <v>4</v>
      </c>
      <c r="H509" s="118" t="n">
        <v>4</v>
      </c>
      <c r="I509" s="119" t="n">
        <v>2540.8</v>
      </c>
      <c r="J509" s="119" t="n">
        <v>2468.7</v>
      </c>
      <c r="K509" s="119" t="n">
        <v>72.1000000000004</v>
      </c>
      <c r="L509" s="117" t="n">
        <v>146</v>
      </c>
      <c r="M509" s="120" t="n">
        <f aca="false" ca="false" dt2D="false" dtr="false" t="normal">SUM(N509:R509)</f>
        <v>1523640.5899999999</v>
      </c>
      <c r="N509" s="120" t="n"/>
      <c r="O509" s="120" t="n">
        <v>387497.98</v>
      </c>
      <c r="P509" s="120" t="n"/>
      <c r="Q509" s="120" t="n">
        <v>406993.96</v>
      </c>
      <c r="R509" s="120" t="n">
        <v>729148.65</v>
      </c>
      <c r="S509" s="120" t="n"/>
      <c r="T509" s="120" t="n">
        <f aca="false" ca="false" dt2D="false" dtr="false" t="normal">$M509/($J509+$K509)</f>
        <v>599.6696276763223</v>
      </c>
      <c r="U509" s="120" t="n">
        <f aca="false" ca="false" dt2D="false" dtr="false" t="normal">$M509/($J509+$K509)</f>
        <v>599.6696276763223</v>
      </c>
      <c r="V509" s="118" t="n">
        <v>2026</v>
      </c>
      <c r="W509" s="120" t="n"/>
      <c r="X509" s="121" t="n">
        <f aca="false" ca="false" dt2D="false" dtr="false" t="normal">AA509-R509</f>
        <v>298083.0700000025</v>
      </c>
      <c r="Y509" s="127" t="n">
        <v>0</v>
      </c>
      <c r="Z509" s="127" t="n">
        <f aca="false" ca="false" dt2D="false" dtr="false" t="normal">+(J509*12.98+K509*25.97)*12</f>
        <v>406993.9560000001</v>
      </c>
      <c r="AA509" s="127" t="n">
        <f aca="false" ca="false" dt2D="false" dtr="false" t="normal">+(J509*12.98+K509*25.97)*12*30-'[5]Лист1'!$AQ$698</f>
        <v>1027231.7200000025</v>
      </c>
      <c r="AB509" s="124" t="n">
        <f aca="false" ca="true" dt2D="false" dtr="false" t="normal">SUBTOTAL(9, AC509:AQ509)</f>
        <v>1523640.5899999999</v>
      </c>
      <c r="AC509" s="124" t="n"/>
      <c r="AD509" s="124" t="n"/>
      <c r="AE509" s="124" t="n"/>
      <c r="AF509" s="124" t="n"/>
      <c r="AG509" s="124" t="n">
        <v>1421325.46</v>
      </c>
      <c r="AH509" s="124" t="n"/>
      <c r="AI509" s="124" t="n">
        <v>0</v>
      </c>
      <c r="AJ509" s="124" t="n"/>
      <c r="AK509" s="124" t="n"/>
      <c r="AL509" s="124" t="n"/>
      <c r="AM509" s="124" t="n"/>
      <c r="AN509" s="124" t="n"/>
      <c r="AO509" s="124" t="n">
        <v>45709.22</v>
      </c>
      <c r="AP509" s="124" t="n">
        <v>24000</v>
      </c>
      <c r="AQ509" s="124" t="n">
        <v>32605.91</v>
      </c>
      <c r="AR509" s="128" t="n">
        <f aca="false" ca="false" dt2D="false" dtr="false" t="normal">COUNTIF(AC509:AN509, "&gt;0")</f>
        <v>1</v>
      </c>
      <c r="AS509" s="128" t="n">
        <f aca="false" ca="false" dt2D="false" dtr="false" t="normal">COUNTIF(AO509:AQ509, "&gt;0")</f>
        <v>3</v>
      </c>
      <c r="AT509" s="128" t="n">
        <f aca="false" ca="false" dt2D="false" dtr="false" t="normal">+AR509+AS509</f>
        <v>4</v>
      </c>
      <c r="AW509" s="3" t="n"/>
      <c r="AY509" s="129" t="n"/>
    </row>
    <row customHeight="true" ht="12.75" outlineLevel="0" r="510">
      <c r="A510" s="115" t="n">
        <f aca="false" ca="false" dt2D="false" dtr="false" t="normal">+A509+1</f>
        <v>384</v>
      </c>
      <c r="B510" s="115" t="n">
        <f aca="false" ca="false" dt2D="false" dtr="false" t="normal">B509+1</f>
        <v>272</v>
      </c>
      <c r="C510" s="116" t="s">
        <v>147</v>
      </c>
      <c r="D510" s="115" t="s">
        <v>818</v>
      </c>
      <c r="E510" s="119" t="s">
        <v>159</v>
      </c>
      <c r="F510" s="118" t="s">
        <v>62</v>
      </c>
      <c r="G510" s="118" t="n">
        <v>4</v>
      </c>
      <c r="H510" s="118" t="n">
        <v>2</v>
      </c>
      <c r="I510" s="119" t="n">
        <v>1782</v>
      </c>
      <c r="J510" s="119" t="n">
        <v>1643.1</v>
      </c>
      <c r="K510" s="119" t="n">
        <v>138.9</v>
      </c>
      <c r="L510" s="117" t="n">
        <v>60</v>
      </c>
      <c r="M510" s="120" t="n">
        <f aca="false" ca="false" dt2D="false" dtr="false" t="normal">SUM(N510:R510)</f>
        <v>9099743.35</v>
      </c>
      <c r="N510" s="120" t="n"/>
      <c r="O510" s="120" t="n">
        <v>1021338.62</v>
      </c>
      <c r="P510" s="120" t="n"/>
      <c r="Q510" s="120" t="n">
        <v>323463.39</v>
      </c>
      <c r="R510" s="120" t="n">
        <v>7754941.34</v>
      </c>
      <c r="S510" s="120" t="n"/>
      <c r="T510" s="120" t="n">
        <f aca="false" ca="false" dt2D="false" dtr="false" t="normal">$M510/($J510+$K510)</f>
        <v>5106.477749719416</v>
      </c>
      <c r="U510" s="120" t="n">
        <f aca="false" ca="false" dt2D="false" dtr="false" t="normal">$M510/($J510+$K510)</f>
        <v>5106.477749719416</v>
      </c>
      <c r="V510" s="118" t="n">
        <v>2026</v>
      </c>
      <c r="W510" s="120" t="n"/>
      <c r="X510" s="121" t="n">
        <f aca="false" ca="false" dt2D="false" dtr="false" t="normal">AA510-R510</f>
        <v>1221540.2199999988</v>
      </c>
      <c r="Y510" s="127" t="n">
        <v>24247.34</v>
      </c>
      <c r="Z510" s="127" t="n">
        <f aca="false" ca="false" dt2D="false" dtr="false" t="normal">+(J510*12.98+K510*25.97)*12</f>
        <v>299216.05199999997</v>
      </c>
      <c r="AA510" s="127" t="n">
        <f aca="false" ca="false" dt2D="false" dtr="false" t="normal">+(J510*12.98+K510*25.97)*12*30</f>
        <v>8976481.559999999</v>
      </c>
      <c r="AB510" s="124" t="n">
        <f aca="false" ca="true" dt2D="false" dtr="false" t="normal">SUBTOTAL(9, AC510:AQ510)</f>
        <v>9099743.35</v>
      </c>
      <c r="AC510" s="124" t="n">
        <v>5381752.39</v>
      </c>
      <c r="AD510" s="124" t="n">
        <v>2220579.5</v>
      </c>
      <c r="AE510" s="124" t="n"/>
      <c r="AF510" s="124" t="n"/>
      <c r="AG510" s="124" t="n">
        <v>1005684.65</v>
      </c>
      <c r="AH510" s="124" t="n"/>
      <c r="AI510" s="124" t="n">
        <v>0</v>
      </c>
      <c r="AJ510" s="124" t="n"/>
      <c r="AK510" s="124" t="n"/>
      <c r="AL510" s="124" t="n"/>
      <c r="AM510" s="124" t="n"/>
      <c r="AN510" s="124" t="n"/>
      <c r="AO510" s="124" t="n">
        <v>272992.3</v>
      </c>
      <c r="AP510" s="124" t="n">
        <v>24000</v>
      </c>
      <c r="AQ510" s="124" t="n">
        <v>194734.51</v>
      </c>
      <c r="AR510" s="128" t="n">
        <f aca="false" ca="false" dt2D="false" dtr="false" t="normal">COUNTIF(AC510:AN510, "&gt;0")</f>
        <v>3</v>
      </c>
      <c r="AS510" s="128" t="n">
        <f aca="false" ca="false" dt2D="false" dtr="false" t="normal">COUNTIF(AO510:AQ510, "&gt;0")</f>
        <v>3</v>
      </c>
      <c r="AT510" s="128" t="n">
        <f aca="false" ca="false" dt2D="false" dtr="false" t="normal">+AR510+AS510</f>
        <v>6</v>
      </c>
      <c r="AW510" s="3" t="n"/>
      <c r="AY510" s="129" t="n"/>
    </row>
    <row customHeight="true" ht="12.75" outlineLevel="0" r="511">
      <c r="A511" s="115" t="n">
        <f aca="false" ca="false" dt2D="false" dtr="false" t="normal">+A510+1</f>
        <v>385</v>
      </c>
      <c r="B511" s="115" t="n">
        <f aca="false" ca="false" dt2D="false" dtr="false" t="normal">B510+1</f>
        <v>273</v>
      </c>
      <c r="C511" s="116" t="s">
        <v>147</v>
      </c>
      <c r="D511" s="115" t="s">
        <v>821</v>
      </c>
      <c r="E511" s="119" t="s">
        <v>243</v>
      </c>
      <c r="F511" s="118" t="s">
        <v>62</v>
      </c>
      <c r="G511" s="118" t="n">
        <v>4</v>
      </c>
      <c r="H511" s="118" t="n">
        <v>4</v>
      </c>
      <c r="I511" s="119" t="n">
        <v>3488.5</v>
      </c>
      <c r="J511" s="119" t="n">
        <v>3488.5</v>
      </c>
      <c r="K511" s="119" t="n">
        <v>0</v>
      </c>
      <c r="L511" s="117" t="n">
        <v>131</v>
      </c>
      <c r="M511" s="120" t="n">
        <f aca="false" ca="false" dt2D="false" dtr="false" t="normal">SUM(N511:R511)</f>
        <v>15984474.89</v>
      </c>
      <c r="N511" s="120" t="n"/>
      <c r="O511" s="120" t="n">
        <v>392794.42</v>
      </c>
      <c r="P511" s="120" t="n"/>
      <c r="Q511" s="120" t="n">
        <v>543368.76</v>
      </c>
      <c r="R511" s="120" t="n">
        <v>15048311.71</v>
      </c>
      <c r="S511" s="120" t="n"/>
      <c r="T511" s="120" t="n">
        <f aca="false" ca="false" dt2D="false" dtr="false" t="normal">$M511/($J511+$K511)</f>
        <v>4582.048126702021</v>
      </c>
      <c r="U511" s="120" t="n">
        <f aca="false" ca="false" dt2D="false" dtr="false" t="normal">$M511/($J511+$K511)</f>
        <v>4582.048126702021</v>
      </c>
      <c r="V511" s="118" t="n">
        <v>2026</v>
      </c>
      <c r="W511" s="120" t="n"/>
      <c r="X511" s="121" t="n">
        <f aca="false" ca="false" dt2D="false" dtr="false" t="normal">AA511-R511</f>
        <v>0</v>
      </c>
      <c r="Y511" s="127" t="n">
        <v>0</v>
      </c>
      <c r="Z511" s="127" t="n">
        <f aca="false" ca="false" dt2D="false" dtr="false" t="normal">+(J511*12.98+K511*25.97)*12</f>
        <v>543368.76</v>
      </c>
      <c r="AA511" s="127" t="n">
        <f aca="false" ca="false" dt2D="false" dtr="false" t="normal">+(J511*12.98+K511*25.97)*12*30-'[5]Лист1'!$AQ$706</f>
        <v>15048311.71</v>
      </c>
      <c r="AB511" s="124" t="n">
        <f aca="false" ca="true" dt2D="false" dtr="false" t="normal">SUBTOTAL(9, AC511:AQ511)</f>
        <v>15984474.889999999</v>
      </c>
      <c r="AC511" s="124" t="n">
        <v>10539151.07</v>
      </c>
      <c r="AD511" s="124" t="n"/>
      <c r="AE511" s="124" t="n">
        <v>4599721.81</v>
      </c>
      <c r="AF511" s="124" t="n"/>
      <c r="AG511" s="124" t="n"/>
      <c r="AH511" s="124" t="n"/>
      <c r="AI511" s="124" t="n">
        <v>0</v>
      </c>
      <c r="AJ511" s="124" t="n"/>
      <c r="AK511" s="124" t="n"/>
      <c r="AL511" s="124" t="n"/>
      <c r="AM511" s="124" t="n"/>
      <c r="AN511" s="124" t="n"/>
      <c r="AO511" s="124" t="n">
        <v>479534.25</v>
      </c>
      <c r="AP511" s="124" t="n">
        <v>24000</v>
      </c>
      <c r="AQ511" s="124" t="n">
        <v>342067.76</v>
      </c>
      <c r="AR511" s="128" t="n">
        <f aca="false" ca="false" dt2D="false" dtr="false" t="normal">COUNTIF(AC511:AN511, "&gt;0")</f>
        <v>2</v>
      </c>
      <c r="AS511" s="128" t="n">
        <f aca="false" ca="false" dt2D="false" dtr="false" t="normal">COUNTIF(AO511:AQ511, "&gt;0")</f>
        <v>3</v>
      </c>
      <c r="AT511" s="128" t="n">
        <f aca="false" ca="false" dt2D="false" dtr="false" t="normal">+AR511+AS511</f>
        <v>5</v>
      </c>
      <c r="AW511" s="3" t="n"/>
      <c r="AY511" s="129" t="n"/>
    </row>
    <row customHeight="true" ht="12.75" outlineLevel="0" r="512">
      <c r="A512" s="115" t="n">
        <f aca="false" ca="false" dt2D="false" dtr="false" t="normal">+A511+1</f>
        <v>386</v>
      </c>
      <c r="B512" s="115" t="n">
        <f aca="false" ca="false" dt2D="false" dtr="false" t="normal">B511+1</f>
        <v>274</v>
      </c>
      <c r="C512" s="116" t="s">
        <v>147</v>
      </c>
      <c r="D512" s="115" t="s">
        <v>318</v>
      </c>
      <c r="E512" s="117" t="n">
        <v>1972</v>
      </c>
      <c r="F512" s="118" t="s">
        <v>62</v>
      </c>
      <c r="G512" s="118" t="n">
        <v>4</v>
      </c>
      <c r="H512" s="118" t="n">
        <v>4</v>
      </c>
      <c r="I512" s="119" t="n">
        <v>4681.66</v>
      </c>
      <c r="J512" s="119" t="n">
        <v>3441.2</v>
      </c>
      <c r="K512" s="119" t="n">
        <v>0</v>
      </c>
      <c r="L512" s="117" t="n">
        <v>142</v>
      </c>
      <c r="M512" s="120" t="n">
        <f aca="false" ca="false" dt2D="false" dtr="false" t="normal">SUM(N512:S512)</f>
        <v>10852758.63</v>
      </c>
      <c r="N512" s="120" t="n"/>
      <c r="O512" s="120" t="n"/>
      <c r="P512" s="120" t="n"/>
      <c r="Q512" s="120" t="n">
        <v>524851.82</v>
      </c>
      <c r="R512" s="120" t="n">
        <v>10327906.81</v>
      </c>
      <c r="S512" s="120" t="n"/>
      <c r="T512" s="120" t="n">
        <f aca="false" ca="false" dt2D="false" dtr="false" t="normal">$M512/($J512+$K512)</f>
        <v>3153.7715419039873</v>
      </c>
      <c r="U512" s="120" t="n">
        <f aca="false" ca="false" dt2D="false" dtr="false" t="normal">$M512/($J512+$K512)</f>
        <v>3153.7715419039873</v>
      </c>
      <c r="V512" s="118" t="n">
        <v>2026</v>
      </c>
      <c r="W512" s="120" t="n"/>
      <c r="X512" s="121" t="n">
        <f aca="false" ca="false" dt2D="false" dtr="false" t="normal">AA512-R512</f>
        <v>3681421.91</v>
      </c>
      <c r="Y512" s="127" t="n"/>
      <c r="Z512" s="127" t="n">
        <f aca="false" ca="false" dt2D="false" dtr="false" t="normal">+(J512*12.71+K512*25.41)*12</f>
        <v>524851.824</v>
      </c>
      <c r="AA512" s="127" t="n">
        <f aca="false" ca="false" dt2D="false" dtr="false" t="normal">+(J512*12.71+K512*25.41)*12*30-'[5]Лист1'!$AQ$707</f>
        <v>14009328.72</v>
      </c>
      <c r="AB512" s="124" t="n">
        <f aca="false" ca="false" dt2D="false" dtr="false" t="normal">SUM(AC512:AQ512)</f>
        <v>10852758.63</v>
      </c>
      <c r="AC512" s="124" t="n"/>
      <c r="AD512" s="124" t="n"/>
      <c r="AE512" s="124" t="n"/>
      <c r="AF512" s="124" t="n"/>
      <c r="AG512" s="124" t="n"/>
      <c r="AH512" s="124" t="n"/>
      <c r="AI512" s="124" t="n"/>
      <c r="AJ512" s="124" t="n"/>
      <c r="AK512" s="124" t="n"/>
      <c r="AL512" s="124" t="n"/>
      <c r="AM512" s="124" t="n"/>
      <c r="AN512" s="124" t="n">
        <v>10852758.63</v>
      </c>
      <c r="AO512" s="124" t="n"/>
      <c r="AP512" s="124" t="n"/>
      <c r="AQ512" s="124" t="n"/>
      <c r="AR512" s="128" t="n">
        <f aca="false" ca="false" dt2D="false" dtr="false" t="normal">COUNTIF(AC512:AN512, "&gt;0")</f>
        <v>1</v>
      </c>
      <c r="AS512" s="128" t="n">
        <f aca="false" ca="false" dt2D="false" dtr="false" t="normal">COUNTIF(AO512:AQ512, "&gt;0")</f>
        <v>0</v>
      </c>
      <c r="AT512" s="128" t="n">
        <f aca="false" ca="false" dt2D="false" dtr="false" t="normal">+AR512+AS512</f>
        <v>1</v>
      </c>
      <c r="AZ512" s="66" t="n"/>
    </row>
    <row customHeight="true" ht="12.75" outlineLevel="0" r="513">
      <c r="A513" s="115" t="n">
        <f aca="false" ca="false" dt2D="false" dtr="false" t="normal">+A512+1</f>
        <v>387</v>
      </c>
      <c r="B513" s="115" t="n">
        <f aca="false" ca="false" dt2D="false" dtr="false" t="normal">B512+1</f>
        <v>275</v>
      </c>
      <c r="C513" s="116" t="s">
        <v>147</v>
      </c>
      <c r="D513" s="115" t="s">
        <v>986</v>
      </c>
      <c r="E513" s="119" t="s">
        <v>891</v>
      </c>
      <c r="F513" s="118" t="s">
        <v>62</v>
      </c>
      <c r="G513" s="118" t="n">
        <v>9</v>
      </c>
      <c r="H513" s="118" t="n">
        <v>2</v>
      </c>
      <c r="I513" s="119" t="n">
        <v>4701.1</v>
      </c>
      <c r="J513" s="119" t="n">
        <v>4701.1</v>
      </c>
      <c r="K513" s="119" t="n">
        <v>0</v>
      </c>
      <c r="L513" s="117" t="n">
        <v>193</v>
      </c>
      <c r="M513" s="120" t="n">
        <f aca="false" ca="false" dt2D="false" dtr="false" t="normal">SUM(N513:R513)</f>
        <v>7182720</v>
      </c>
      <c r="N513" s="120" t="n"/>
      <c r="O513" s="120" t="n"/>
      <c r="P513" s="120" t="n"/>
      <c r="Q513" s="120" t="n">
        <v>7182720</v>
      </c>
      <c r="R513" s="120" t="n"/>
      <c r="S513" s="120" t="n"/>
      <c r="T513" s="120" t="n">
        <f aca="false" ca="false" dt2D="false" dtr="false" t="normal">$M513/($J513+$K513)</f>
        <v>1527.8807087702876</v>
      </c>
      <c r="U513" s="120" t="n">
        <f aca="false" ca="false" dt2D="false" dtr="false" t="normal">$M513/($J513+$K513)</f>
        <v>1527.8807087702876</v>
      </c>
      <c r="V513" s="118" t="n">
        <v>2026</v>
      </c>
      <c r="W513" s="120" t="n"/>
      <c r="X513" s="121" t="n">
        <f aca="false" ca="false" dt2D="false" dtr="false" t="normal">AA513-R513</f>
        <v>0</v>
      </c>
      <c r="Y513" s="127" t="n"/>
      <c r="Z513" s="127" t="n"/>
      <c r="AA513" s="127" t="n"/>
      <c r="AB513" s="124" t="n">
        <f aca="false" ca="true" dt2D="false" dtr="false" t="normal">SUBTOTAL(9, AC513:AQ513)</f>
        <v>7182720</v>
      </c>
      <c r="AC513" s="124" t="n"/>
      <c r="AD513" s="124" t="n"/>
      <c r="AE513" s="124" t="n"/>
      <c r="AF513" s="124" t="n"/>
      <c r="AG513" s="124" t="n"/>
      <c r="AH513" s="124" t="n"/>
      <c r="AI513" s="124" t="n">
        <v>0</v>
      </c>
      <c r="AJ513" s="124" t="n">
        <v>6789528.19</v>
      </c>
      <c r="AK513" s="124" t="n"/>
      <c r="AL513" s="124" t="n"/>
      <c r="AM513" s="124" t="n"/>
      <c r="AN513" s="124" t="n"/>
      <c r="AO513" s="124" t="n">
        <v>215481.6</v>
      </c>
      <c r="AP513" s="124" t="n">
        <v>24000</v>
      </c>
      <c r="AQ513" s="124" t="n">
        <v>153710.21</v>
      </c>
      <c r="AR513" s="128" t="n">
        <f aca="false" ca="false" dt2D="false" dtr="false" t="normal">COUNTIF(AC513:AN513, "&gt;0")</f>
        <v>1</v>
      </c>
      <c r="AS513" s="128" t="n">
        <f aca="false" ca="false" dt2D="false" dtr="false" t="normal">COUNTIF(AO513:AQ513, "&gt;0")</f>
        <v>3</v>
      </c>
      <c r="AT513" s="128" t="n">
        <f aca="false" ca="false" dt2D="false" dtr="false" t="normal">+AR513+AS513</f>
        <v>4</v>
      </c>
      <c r="AW513" s="3" t="n"/>
      <c r="AY513" s="129" t="n"/>
    </row>
    <row customHeight="true" ht="12.75" outlineLevel="0" r="514">
      <c r="A514" s="115" t="n">
        <f aca="false" ca="false" dt2D="false" dtr="false" t="normal">+A513+1</f>
        <v>388</v>
      </c>
      <c r="B514" s="115" t="n">
        <f aca="false" ca="false" dt2D="false" dtr="false" t="normal">B513+1</f>
        <v>276</v>
      </c>
      <c r="C514" s="116" t="s">
        <v>147</v>
      </c>
      <c r="D514" s="115" t="s">
        <v>987</v>
      </c>
      <c r="E514" s="117" t="s">
        <v>891</v>
      </c>
      <c r="F514" s="118" t="s">
        <v>62</v>
      </c>
      <c r="G514" s="118" t="n">
        <v>9</v>
      </c>
      <c r="H514" s="118" t="n">
        <v>3</v>
      </c>
      <c r="I514" s="119" t="n">
        <v>7072.8</v>
      </c>
      <c r="J514" s="119" t="n">
        <v>6946.5</v>
      </c>
      <c r="K514" s="119" t="n">
        <v>126.3</v>
      </c>
      <c r="L514" s="117" t="n">
        <v>281</v>
      </c>
      <c r="M514" s="120" t="n">
        <f aca="false" ca="false" dt2D="false" dtr="false" t="normal">SUM(N514:S514)</f>
        <v>9857054.82</v>
      </c>
      <c r="N514" s="120" t="n"/>
      <c r="O514" s="120" t="n"/>
      <c r="P514" s="120" t="n"/>
      <c r="Q514" s="120" t="n">
        <v>9090864.71</v>
      </c>
      <c r="R514" s="120" t="n">
        <v>766190.11</v>
      </c>
      <c r="S514" s="120" t="n"/>
      <c r="T514" s="120" t="n">
        <f aca="false" ca="false" dt2D="false" dtr="false" t="normal">$M514/($J514+$K514)</f>
        <v>1393.6566593145571</v>
      </c>
      <c r="U514" s="120" t="n">
        <f aca="false" ca="false" dt2D="false" dtr="false" t="normal">$M514/($J514+$K514)</f>
        <v>1393.6566593145571</v>
      </c>
      <c r="V514" s="118" t="n">
        <v>2026</v>
      </c>
      <c r="W514" s="120" t="n"/>
      <c r="X514" s="121" t="n">
        <f aca="false" ca="false" dt2D="false" dtr="false" t="normal">AA514-R514</f>
        <v>43726521.29000001</v>
      </c>
      <c r="Y514" s="127" t="n">
        <v>7607774.33</v>
      </c>
      <c r="Z514" s="127" t="n">
        <f aca="false" ca="false" dt2D="false" dtr="false" t="normal">+(J514*17.26+K514*29.25)*12</f>
        <v>1483090.3800000001</v>
      </c>
      <c r="AA514" s="127" t="n">
        <f aca="false" ca="false" dt2D="false" dtr="false" t="normal">+(J514*17.26+K514*29.25)*12*30</f>
        <v>44492711.400000006</v>
      </c>
      <c r="AB514" s="124" t="n">
        <f aca="false" ca="false" dt2D="false" dtr="false" t="normal">SUM(AC514:AQ514)</f>
        <v>9857054.819999998</v>
      </c>
      <c r="AC514" s="124" t="n"/>
      <c r="AD514" s="124" t="n"/>
      <c r="AE514" s="124" t="n"/>
      <c r="AF514" s="124" t="n"/>
      <c r="AG514" s="124" t="n"/>
      <c r="AH514" s="124" t="n"/>
      <c r="AI514" s="124" t="n"/>
      <c r="AJ514" s="132" t="n">
        <v>9267826.54</v>
      </c>
      <c r="AK514" s="124" t="n"/>
      <c r="AL514" s="124" t="n"/>
      <c r="AM514" s="124" t="n"/>
      <c r="AN514" s="124" t="n"/>
      <c r="AO514" s="132" t="n">
        <v>565228.28</v>
      </c>
      <c r="AP514" s="124" t="n">
        <v>24000</v>
      </c>
      <c r="AQ514" s="124" t="n"/>
      <c r="AR514" s="128" t="n">
        <f aca="false" ca="false" dt2D="false" dtr="false" t="normal">COUNTIF(AC514:AN514, "&gt;0")</f>
        <v>1</v>
      </c>
      <c r="AS514" s="128" t="n">
        <f aca="false" ca="false" dt2D="false" dtr="false" t="normal">COUNTIF(AO514:AQ514, "&gt;0")</f>
        <v>2</v>
      </c>
      <c r="AT514" s="128" t="n">
        <f aca="false" ca="false" dt2D="false" dtr="false" t="normal">+AR514+AS514</f>
        <v>3</v>
      </c>
      <c r="AZ514" s="66" t="n"/>
    </row>
    <row customHeight="true" ht="12.75" outlineLevel="0" r="515">
      <c r="A515" s="115" t="n">
        <f aca="false" ca="false" dt2D="false" dtr="false" t="normal">+A514+1</f>
        <v>389</v>
      </c>
      <c r="B515" s="115" t="n">
        <f aca="false" ca="false" dt2D="false" dtr="false" t="normal">B514+1</f>
        <v>277</v>
      </c>
      <c r="C515" s="116" t="s">
        <v>147</v>
      </c>
      <c r="D515" s="115" t="s">
        <v>988</v>
      </c>
      <c r="E515" s="117" t="s">
        <v>70</v>
      </c>
      <c r="F515" s="118" t="s">
        <v>62</v>
      </c>
      <c r="G515" s="118" t="n">
        <v>5</v>
      </c>
      <c r="H515" s="118" t="n">
        <v>6</v>
      </c>
      <c r="I515" s="119" t="n">
        <v>6325.2</v>
      </c>
      <c r="J515" s="119" t="n">
        <v>6325.2</v>
      </c>
      <c r="K515" s="119" t="n">
        <v>0</v>
      </c>
      <c r="L515" s="117" t="n">
        <v>293</v>
      </c>
      <c r="M515" s="120" t="n">
        <f aca="false" ca="false" dt2D="false" dtr="false" t="normal">SUM(N515:S515)</f>
        <v>6375194.19</v>
      </c>
      <c r="N515" s="120" t="n"/>
      <c r="O515" s="120" t="n"/>
      <c r="P515" s="120" t="n"/>
      <c r="Q515" s="120" t="n">
        <v>985213.15</v>
      </c>
      <c r="R515" s="120" t="n">
        <v>5389981.04</v>
      </c>
      <c r="S515" s="120" t="n"/>
      <c r="T515" s="120" t="n">
        <f aca="false" ca="false" dt2D="false" dtr="false" t="normal">$M515/($J515+$K515)</f>
        <v>1007.903969834946</v>
      </c>
      <c r="U515" s="120" t="n">
        <f aca="false" ca="false" dt2D="false" dtr="false" t="normal">$M515/($J515+$K515)</f>
        <v>1007.903969834946</v>
      </c>
      <c r="V515" s="118" t="n">
        <v>2026</v>
      </c>
      <c r="W515" s="120" t="n"/>
      <c r="X515" s="121" t="n">
        <f aca="false" ca="false" dt2D="false" dtr="false" t="normal">AA515-R515</f>
        <v>5467537.319999999</v>
      </c>
      <c r="Y515" s="127" t="n">
        <v>0</v>
      </c>
      <c r="Z515" s="127" t="n">
        <f aca="false" ca="false" dt2D="false" dtr="false" t="normal">+(J515*12.98+K515*25.97)*12</f>
        <v>985213.152</v>
      </c>
      <c r="AA515" s="127" t="n">
        <f aca="false" ca="false" dt2D="false" dtr="false" t="normal">+(J515*12.98+K515*25.97)*12*30-'[5]Лист1'!$AQ$715</f>
        <v>10857518.36</v>
      </c>
      <c r="AB515" s="124" t="n">
        <f aca="false" ca="true" dt2D="false" dtr="false" t="normal">SUBTOTAL(9, AC515:AQ515)</f>
        <v>6375194.1899999995</v>
      </c>
      <c r="AC515" s="124" t="n"/>
      <c r="AD515" s="132" t="n">
        <v>2766426.51</v>
      </c>
      <c r="AE515" s="124" t="n"/>
      <c r="AF515" s="124" t="n"/>
      <c r="AG515" s="132" t="n">
        <v>3608767.68</v>
      </c>
      <c r="AH515" s="124" t="n"/>
      <c r="AI515" s="124" t="n"/>
      <c r="AJ515" s="124" t="n"/>
      <c r="AK515" s="124" t="n"/>
      <c r="AL515" s="124" t="n"/>
      <c r="AM515" s="124" t="n"/>
      <c r="AN515" s="124" t="n"/>
      <c r="AO515" s="124" t="n"/>
      <c r="AP515" s="124" t="n"/>
      <c r="AQ515" s="124" t="n"/>
      <c r="AR515" s="128" t="n">
        <f aca="false" ca="false" dt2D="false" dtr="false" t="normal">COUNTIF(AC515:AN515, "&gt;0")</f>
        <v>2</v>
      </c>
      <c r="AS515" s="128" t="n">
        <f aca="false" ca="false" dt2D="false" dtr="false" t="normal">COUNTIF(AO515:AQ515, "&gt;0")</f>
        <v>0</v>
      </c>
      <c r="AT515" s="128" t="n">
        <f aca="false" ca="false" dt2D="false" dtr="false" t="normal">+AR515+AS515</f>
        <v>2</v>
      </c>
      <c r="AZ515" s="66" t="n"/>
    </row>
    <row customHeight="true" ht="12.75" outlineLevel="0" r="516">
      <c r="A516" s="115" t="n">
        <f aca="false" ca="false" dt2D="false" dtr="false" t="normal">+A515+1</f>
        <v>390</v>
      </c>
      <c r="B516" s="115" t="n">
        <f aca="false" ca="false" dt2D="false" dtr="false" t="normal">B515+1</f>
        <v>278</v>
      </c>
      <c r="C516" s="116" t="s">
        <v>147</v>
      </c>
      <c r="D516" s="115" t="s">
        <v>824</v>
      </c>
      <c r="E516" s="117" t="s">
        <v>177</v>
      </c>
      <c r="F516" s="118" t="s">
        <v>62</v>
      </c>
      <c r="G516" s="118" t="n">
        <v>5</v>
      </c>
      <c r="H516" s="118" t="n">
        <v>6</v>
      </c>
      <c r="I516" s="119" t="n">
        <v>6274.92</v>
      </c>
      <c r="J516" s="119" t="n">
        <v>6274.92</v>
      </c>
      <c r="K516" s="119" t="n">
        <v>0</v>
      </c>
      <c r="L516" s="117" t="n">
        <v>326</v>
      </c>
      <c r="M516" s="120" t="n">
        <f aca="false" ca="false" dt2D="false" dtr="false" t="normal">SUM(N516:S516)</f>
        <v>11607107.7</v>
      </c>
      <c r="N516" s="120" t="n"/>
      <c r="O516" s="120" t="n"/>
      <c r="P516" s="120" t="n"/>
      <c r="Q516" s="120" t="n">
        <v>977381.54</v>
      </c>
      <c r="R516" s="120" t="n">
        <v>10629726.16</v>
      </c>
      <c r="S516" s="120" t="n"/>
      <c r="T516" s="120" t="n">
        <f aca="false" ca="false" dt2D="false" dtr="false" t="normal">$M516/($J516+$K516)</f>
        <v>1849.7618615058038</v>
      </c>
      <c r="U516" s="120" t="n">
        <f aca="false" ca="false" dt2D="false" dtr="false" t="normal">$M516/($J516+$K516)</f>
        <v>1849.7618615058038</v>
      </c>
      <c r="V516" s="118" t="n">
        <v>2026</v>
      </c>
      <c r="W516" s="120" t="n"/>
      <c r="X516" s="121" t="n">
        <f aca="false" ca="false" dt2D="false" dtr="false" t="normal">AA516-R516</f>
        <v>654917.7660000026</v>
      </c>
      <c r="Y516" s="127" t="n">
        <v>0</v>
      </c>
      <c r="Z516" s="127" t="n">
        <f aca="false" ca="false" dt2D="false" dtr="false" t="normal">+(J516*12.98+K516*25.97)*12</f>
        <v>977381.5392000001</v>
      </c>
      <c r="AA516" s="127" t="n">
        <f aca="false" ca="false" dt2D="false" dtr="false" t="normal">+(J516*12.98+K516*25.97)*12*30-'[5]Лист1'!$AQ$716</f>
        <v>11284643.926000003</v>
      </c>
      <c r="AB516" s="124" t="n">
        <f aca="false" ca="true" dt2D="false" dtr="false" t="normal">SUBTOTAL(9, AC516:AQ516)</f>
        <v>11607107.7</v>
      </c>
      <c r="AC516" s="124" t="n">
        <v>0</v>
      </c>
      <c r="AD516" s="132" t="n">
        <v>8043449.62</v>
      </c>
      <c r="AE516" s="124" t="n"/>
      <c r="AF516" s="124" t="n"/>
      <c r="AG516" s="132" t="n">
        <v>3563658.08</v>
      </c>
      <c r="AH516" s="124" t="n"/>
      <c r="AI516" s="124" t="n"/>
      <c r="AJ516" s="124" t="n"/>
      <c r="AK516" s="124" t="n"/>
      <c r="AL516" s="124" t="n"/>
      <c r="AM516" s="124" t="n"/>
      <c r="AN516" s="124" t="n"/>
      <c r="AO516" s="124" t="n"/>
      <c r="AP516" s="124" t="n"/>
      <c r="AQ516" s="124" t="n"/>
      <c r="AR516" s="128" t="n">
        <f aca="false" ca="false" dt2D="false" dtr="false" t="normal">COUNTIF(AC516:AN516, "&gt;0")</f>
        <v>2</v>
      </c>
      <c r="AS516" s="128" t="n">
        <f aca="false" ca="false" dt2D="false" dtr="false" t="normal">COUNTIF(AO516:AQ516, "&gt;0")</f>
        <v>0</v>
      </c>
      <c r="AT516" s="128" t="n">
        <f aca="false" ca="false" dt2D="false" dtr="false" t="normal">+AR516+AS516</f>
        <v>2</v>
      </c>
      <c r="AZ516" s="66" t="n"/>
    </row>
    <row customHeight="true" ht="12.75" outlineLevel="0" r="517">
      <c r="A517" s="115" t="n">
        <f aca="false" ca="false" dt2D="false" dtr="false" t="normal">+A516+1</f>
        <v>391</v>
      </c>
      <c r="B517" s="115" t="n">
        <f aca="false" ca="false" dt2D="false" dtr="false" t="normal">B516+1</f>
        <v>279</v>
      </c>
      <c r="C517" s="116" t="s">
        <v>147</v>
      </c>
      <c r="D517" s="115" t="s">
        <v>328</v>
      </c>
      <c r="E517" s="117" t="s">
        <v>137</v>
      </c>
      <c r="F517" s="118" t="s">
        <v>62</v>
      </c>
      <c r="G517" s="118" t="n">
        <v>5</v>
      </c>
      <c r="H517" s="118" t="n">
        <v>6</v>
      </c>
      <c r="I517" s="119" t="n">
        <v>6223.8</v>
      </c>
      <c r="J517" s="119" t="n">
        <v>6080.7</v>
      </c>
      <c r="K517" s="119" t="n">
        <v>143.1</v>
      </c>
      <c r="L517" s="117" t="n">
        <v>261</v>
      </c>
      <c r="M517" s="120" t="n">
        <f aca="false" ca="false" dt2D="false" dtr="false" t="normal">SUM(N517:S517)</f>
        <v>6684865.66</v>
      </c>
      <c r="N517" s="120" t="n"/>
      <c r="O517" s="120" t="n"/>
      <c r="P517" s="120" t="n"/>
      <c r="Q517" s="120" t="n">
        <v>991725.52</v>
      </c>
      <c r="R517" s="120" t="n">
        <v>5693140.14</v>
      </c>
      <c r="S517" s="120" t="n"/>
      <c r="T517" s="120" t="n">
        <f aca="false" ca="false" dt2D="false" dtr="false" t="normal">$M517/($J517+$K517)</f>
        <v>1074.0810533757513</v>
      </c>
      <c r="U517" s="120" t="n">
        <f aca="false" ca="false" dt2D="false" dtr="false" t="normal">$M517/($J517+$K517)</f>
        <v>1074.0810533757513</v>
      </c>
      <c r="V517" s="118" t="n">
        <v>2026</v>
      </c>
      <c r="W517" s="120" t="n"/>
      <c r="X517" s="121" t="n">
        <f aca="false" ca="false" dt2D="false" dtr="false" t="normal">AA517-R517</f>
        <v>6028006.690000002</v>
      </c>
      <c r="Y517" s="127" t="n">
        <v>0</v>
      </c>
      <c r="Z517" s="127" t="n">
        <f aca="false" ca="false" dt2D="false" dtr="false" t="normal">+(J517*12.98+K517*25.97)*12</f>
        <v>991725.5160000001</v>
      </c>
      <c r="AA517" s="127" t="n">
        <f aca="false" ca="false" dt2D="false" dtr="false" t="normal">+(J517*12.98+K517*25.97)*12*30-'[5]Лист1'!$AQ$717</f>
        <v>11721146.830000002</v>
      </c>
      <c r="AB517" s="124" t="n">
        <f aca="false" ca="true" dt2D="false" dtr="false" t="normal">SUBTOTAL(9, AC517:AQ517)</f>
        <v>6684865.66</v>
      </c>
      <c r="AC517" s="124" t="n">
        <v>0</v>
      </c>
      <c r="AD517" s="124" t="n"/>
      <c r="AE517" s="124" t="n"/>
      <c r="AF517" s="132" t="n">
        <v>6593903.7</v>
      </c>
      <c r="AG517" s="124" t="n"/>
      <c r="AH517" s="124" t="n"/>
      <c r="AI517" s="124" t="n"/>
      <c r="AJ517" s="124" t="n"/>
      <c r="AK517" s="124" t="n"/>
      <c r="AL517" s="124" t="n"/>
      <c r="AM517" s="124" t="n"/>
      <c r="AN517" s="124" t="n"/>
      <c r="AO517" s="124" t="n">
        <v>66961.96</v>
      </c>
      <c r="AP517" s="124" t="n">
        <v>24000</v>
      </c>
      <c r="AQ517" s="124" t="n"/>
      <c r="AR517" s="128" t="n">
        <f aca="false" ca="false" dt2D="false" dtr="false" t="normal">COUNTIF(AC517:AN517, "&gt;0")</f>
        <v>1</v>
      </c>
      <c r="AS517" s="128" t="n">
        <f aca="false" ca="false" dt2D="false" dtr="false" t="normal">COUNTIF(AO517:AQ517, "&gt;0")</f>
        <v>2</v>
      </c>
      <c r="AT517" s="128" t="n">
        <f aca="false" ca="false" dt2D="false" dtr="false" t="normal">+AR517+AS517</f>
        <v>3</v>
      </c>
      <c r="AZ517" s="66" t="n"/>
      <c r="BA517" s="66" t="n"/>
    </row>
    <row customHeight="true" ht="12.75" outlineLevel="0" r="518">
      <c r="A518" s="115" t="n">
        <f aca="false" ca="false" dt2D="false" dtr="false" t="normal">+A517+1</f>
        <v>392</v>
      </c>
      <c r="B518" s="115" t="n">
        <f aca="false" ca="false" dt2D="false" dtr="false" t="normal">B517+1</f>
        <v>280</v>
      </c>
      <c r="C518" s="116" t="s">
        <v>147</v>
      </c>
      <c r="D518" s="115" t="s">
        <v>991</v>
      </c>
      <c r="E518" s="117" t="s">
        <v>306</v>
      </c>
      <c r="F518" s="118" t="s">
        <v>62</v>
      </c>
      <c r="G518" s="118" t="n">
        <v>6</v>
      </c>
      <c r="H518" s="118" t="n">
        <v>2</v>
      </c>
      <c r="I518" s="119" t="n">
        <v>3629.9</v>
      </c>
      <c r="J518" s="119" t="n">
        <v>3629.9</v>
      </c>
      <c r="K518" s="119" t="n">
        <v>0</v>
      </c>
      <c r="L518" s="117" t="n">
        <v>123</v>
      </c>
      <c r="M518" s="120" t="n">
        <f aca="false" ca="false" dt2D="false" dtr="false" t="normal">SUM(N518:S518)</f>
        <v>6572052.3100000005</v>
      </c>
      <c r="N518" s="120" t="n"/>
      <c r="O518" s="120" t="n"/>
      <c r="P518" s="120" t="n"/>
      <c r="Q518" s="120" t="n">
        <v>3720965.5</v>
      </c>
      <c r="R518" s="120" t="n">
        <v>2851086.81</v>
      </c>
      <c r="S518" s="120" t="n"/>
      <c r="T518" s="120" t="n">
        <f aca="false" ca="false" dt2D="false" dtr="false" t="normal">$M518/($J518+$K518)</f>
        <v>1810.5326069588696</v>
      </c>
      <c r="U518" s="120" t="n">
        <f aca="false" ca="false" dt2D="false" dtr="false" t="normal">$M518/($J518+$K518)</f>
        <v>1810.5326069588696</v>
      </c>
      <c r="V518" s="118" t="n">
        <v>2026</v>
      </c>
      <c r="W518" s="120" t="n"/>
      <c r="X518" s="121" t="n">
        <f aca="false" ca="false" dt2D="false" dtr="false" t="normal">AA518-R518</f>
        <v>19703659.830000002</v>
      </c>
      <c r="Y518" s="127" t="n">
        <v>2969140.61</v>
      </c>
      <c r="Z518" s="127" t="n">
        <f aca="false" ca="false" dt2D="false" dtr="false" t="normal">+(J518*17.26+K518*29.25)*12</f>
        <v>751824.888</v>
      </c>
      <c r="AA518" s="127" t="n">
        <f aca="false" ca="false" dt2D="false" dtr="false" t="normal">+(J518*17.26+K518*29.25)*12*30</f>
        <v>22554746.64</v>
      </c>
      <c r="AB518" s="124" t="n">
        <f aca="false" ca="false" dt2D="false" dtr="false" t="normal">SUM(AC518:AQ518)</f>
        <v>6572052.3100000005</v>
      </c>
      <c r="AC518" s="124" t="n"/>
      <c r="AD518" s="124" t="n"/>
      <c r="AE518" s="124" t="n"/>
      <c r="AF518" s="124" t="n"/>
      <c r="AG518" s="124" t="n"/>
      <c r="AH518" s="124" t="n"/>
      <c r="AI518" s="124" t="n"/>
      <c r="AJ518" s="132" t="n">
        <v>6080936.74</v>
      </c>
      <c r="AK518" s="124" t="n"/>
      <c r="AL518" s="124" t="n"/>
      <c r="AM518" s="124" t="n"/>
      <c r="AN518" s="124" t="n"/>
      <c r="AO518" s="132" t="n">
        <v>467115.57</v>
      </c>
      <c r="AP518" s="124" t="n">
        <v>24000</v>
      </c>
      <c r="AQ518" s="124" t="n"/>
      <c r="AR518" s="128" t="n">
        <f aca="false" ca="false" dt2D="false" dtr="false" t="normal">COUNTIF(AC518:AN518, "&gt;0")</f>
        <v>1</v>
      </c>
      <c r="AS518" s="128" t="n">
        <f aca="false" ca="false" dt2D="false" dtr="false" t="normal">COUNTIF(AO518:AQ518, "&gt;0")</f>
        <v>2</v>
      </c>
      <c r="AT518" s="128" t="n">
        <f aca="false" ca="false" dt2D="false" dtr="false" t="normal">+AR518+AS518</f>
        <v>3</v>
      </c>
      <c r="AZ518" s="66" t="n"/>
    </row>
    <row customHeight="true" ht="12.75" outlineLevel="0" r="519">
      <c r="A519" s="115" t="n">
        <f aca="false" ca="false" dt2D="false" dtr="false" t="normal">+A518+1</f>
        <v>393</v>
      </c>
      <c r="B519" s="115" t="n">
        <f aca="false" ca="false" dt2D="false" dtr="false" t="normal">B518+1</f>
        <v>281</v>
      </c>
      <c r="C519" s="116" t="s">
        <v>147</v>
      </c>
      <c r="D519" s="115" t="s">
        <v>992</v>
      </c>
      <c r="E519" s="117" t="s">
        <v>891</v>
      </c>
      <c r="F519" s="118" t="s">
        <v>62</v>
      </c>
      <c r="G519" s="118" t="n">
        <v>6</v>
      </c>
      <c r="H519" s="118" t="n">
        <v>2</v>
      </c>
      <c r="I519" s="119" t="n">
        <v>2955.2</v>
      </c>
      <c r="J519" s="119" t="n">
        <v>2955.2</v>
      </c>
      <c r="K519" s="119" t="n">
        <v>0</v>
      </c>
      <c r="L519" s="117" t="n">
        <v>122</v>
      </c>
      <c r="M519" s="120" t="n">
        <f aca="false" ca="false" dt2D="false" dtr="false" t="normal">SUM(N519:S519)</f>
        <v>6572052.3100000005</v>
      </c>
      <c r="N519" s="120" t="n"/>
      <c r="O519" s="120" t="n"/>
      <c r="P519" s="120" t="n"/>
      <c r="Q519" s="120" t="n">
        <v>3110996.27</v>
      </c>
      <c r="R519" s="120" t="n">
        <v>3461056.04</v>
      </c>
      <c r="S519" s="120" t="n"/>
      <c r="T519" s="120" t="n">
        <f aca="false" ca="false" dt2D="false" dtr="false" t="normal">$M519/($J519+$K519)</f>
        <v>2223.8942575798596</v>
      </c>
      <c r="U519" s="120" t="n">
        <f aca="false" ca="false" dt2D="false" dtr="false" t="normal">$M519/($J519+$K519)</f>
        <v>2223.8942575798596</v>
      </c>
      <c r="V519" s="118" t="n">
        <v>2026</v>
      </c>
      <c r="W519" s="120" t="n"/>
      <c r="X519" s="121" t="n">
        <f aca="false" ca="false" dt2D="false" dtr="false" t="normal">AA519-R519</f>
        <v>14901374.68</v>
      </c>
      <c r="Y519" s="127" t="n">
        <v>2498915.25</v>
      </c>
      <c r="Z519" s="127" t="n">
        <f aca="false" ca="false" dt2D="false" dtr="false" t="normal">+(J519*17.26+K519*29.25)*12</f>
        <v>612081.024</v>
      </c>
      <c r="AA519" s="127" t="n">
        <f aca="false" ca="false" dt2D="false" dtr="false" t="normal">+(J519*17.26+K519*29.25)*12*30</f>
        <v>18362430.72</v>
      </c>
      <c r="AB519" s="124" t="n">
        <f aca="false" ca="false" dt2D="false" dtr="false" t="normal">SUM(AC519:AQ519)</f>
        <v>6572052.3100000005</v>
      </c>
      <c r="AC519" s="124" t="n"/>
      <c r="AD519" s="124" t="n"/>
      <c r="AE519" s="124" t="n"/>
      <c r="AF519" s="124" t="n"/>
      <c r="AG519" s="124" t="n"/>
      <c r="AH519" s="124" t="n"/>
      <c r="AI519" s="124" t="n"/>
      <c r="AJ519" s="132" t="n">
        <v>6094439.24</v>
      </c>
      <c r="AK519" s="124" t="n"/>
      <c r="AL519" s="124" t="n"/>
      <c r="AM519" s="124" t="n"/>
      <c r="AN519" s="124" t="n"/>
      <c r="AO519" s="132" t="n">
        <v>453613.07</v>
      </c>
      <c r="AP519" s="124" t="n">
        <v>24000</v>
      </c>
      <c r="AQ519" s="124" t="n"/>
      <c r="AR519" s="128" t="n">
        <f aca="false" ca="false" dt2D="false" dtr="false" t="normal">COUNTIF(AC519:AN519, "&gt;0")</f>
        <v>1</v>
      </c>
      <c r="AS519" s="128" t="n">
        <f aca="false" ca="false" dt2D="false" dtr="false" t="normal">COUNTIF(AO519:AQ519, "&gt;0")</f>
        <v>2</v>
      </c>
      <c r="AT519" s="128" t="n">
        <f aca="false" ca="false" dt2D="false" dtr="false" t="normal">+AR519+AS519</f>
        <v>3</v>
      </c>
      <c r="AZ519" s="66" t="n"/>
    </row>
    <row customHeight="true" ht="12.75" outlineLevel="0" r="520">
      <c r="A520" s="115" t="n">
        <f aca="false" ca="false" dt2D="false" dtr="false" t="normal">+A519+1</f>
        <v>394</v>
      </c>
      <c r="B520" s="115" t="s">
        <v>226</v>
      </c>
      <c r="C520" s="116" t="s">
        <v>147</v>
      </c>
      <c r="D520" s="115" t="s">
        <v>513</v>
      </c>
      <c r="E520" s="117" t="s">
        <v>117</v>
      </c>
      <c r="F520" s="118" t="s">
        <v>62</v>
      </c>
      <c r="G520" s="118" t="s">
        <v>167</v>
      </c>
      <c r="H520" s="118" t="s">
        <v>160</v>
      </c>
      <c r="I520" s="119" t="n">
        <v>7651.5</v>
      </c>
      <c r="J520" s="119" t="n">
        <v>6138</v>
      </c>
      <c r="K520" s="119" t="n">
        <v>119</v>
      </c>
      <c r="L520" s="117" t="n">
        <v>293</v>
      </c>
      <c r="M520" s="120" t="n">
        <f aca="false" ca="false" dt2D="false" dtr="false" t="normal">SUM(N520:S520)</f>
        <v>13968197.8</v>
      </c>
      <c r="N520" s="120" t="n"/>
      <c r="O520" s="120" t="n"/>
      <c r="P520" s="120" t="n"/>
      <c r="Q520" s="120" t="n">
        <v>728943.88</v>
      </c>
      <c r="R520" s="120" t="n">
        <v>13239253.92</v>
      </c>
      <c r="S520" s="120" t="n"/>
      <c r="T520" s="120" t="n">
        <f aca="false" ca="false" dt2D="false" dtr="false" t="normal">$M520/($J520+$K520)</f>
        <v>2232.411347291034</v>
      </c>
      <c r="U520" s="120" t="n">
        <f aca="false" ca="false" dt2D="false" dtr="false" t="normal">$M520/($J520+$K520)</f>
        <v>2232.411347291034</v>
      </c>
      <c r="V520" s="118" t="n">
        <v>2026</v>
      </c>
      <c r="W520" s="120" t="n"/>
      <c r="X520" s="121" t="n">
        <f aca="false" ca="false" dt2D="false" dtr="false" t="normal">AA520-R520</f>
        <v>5242830.120000003</v>
      </c>
      <c r="Y520" s="127" t="n"/>
      <c r="Z520" s="127" t="n">
        <f aca="false" ca="false" dt2D="false" dtr="false" t="normal">+(J520*12.98+K520*25.97)*12</f>
        <v>993140.04</v>
      </c>
      <c r="AA520" s="127" t="n">
        <f aca="false" ca="false" dt2D="false" dtr="false" t="normal">+(J520*12.98+K520*25.97)*12*30-'[3]Лист1'!$AQ$321</f>
        <v>18482084.040000003</v>
      </c>
      <c r="AB520" s="124" t="n">
        <f aca="false" ca="false" dt2D="false" dtr="false" t="normal">SUM(AC520:AQ520)</f>
        <v>13968197.8</v>
      </c>
      <c r="AC520" s="132" t="n">
        <v>11618693.1</v>
      </c>
      <c r="AD520" s="132" t="n">
        <v>2349504.7</v>
      </c>
      <c r="AE520" s="124" t="n"/>
      <c r="AF520" s="124" t="n"/>
      <c r="AG520" s="124" t="n"/>
      <c r="AH520" s="124" t="n"/>
      <c r="AI520" s="124" t="n"/>
      <c r="AJ520" s="124" t="n"/>
      <c r="AK520" s="124" t="n"/>
      <c r="AL520" s="124" t="n"/>
      <c r="AM520" s="124" t="n"/>
      <c r="AN520" s="124" t="n"/>
      <c r="AO520" s="124" t="n"/>
      <c r="AP520" s="124" t="n"/>
      <c r="AQ520" s="124" t="n"/>
      <c r="AR520" s="128" t="n">
        <f aca="false" ca="false" dt2D="false" dtr="false" t="normal">COUNTIF(AC520:AN520, "&gt;0")</f>
        <v>2</v>
      </c>
      <c r="AS520" s="128" t="n">
        <f aca="false" ca="false" dt2D="false" dtr="false" t="normal">COUNTIF(AO520:AQ520, "&gt;0")</f>
        <v>0</v>
      </c>
      <c r="AT520" s="128" t="n">
        <f aca="false" ca="false" dt2D="false" dtr="false" t="normal">+AR520+AS520</f>
        <v>2</v>
      </c>
    </row>
    <row customHeight="true" ht="12.75" outlineLevel="0" r="521">
      <c r="A521" s="115" t="n">
        <f aca="false" ca="false" dt2D="false" dtr="false" t="normal">+A520+1</f>
        <v>395</v>
      </c>
      <c r="B521" s="115" t="n">
        <f aca="false" ca="false" dt2D="false" dtr="false" t="normal">B519+1</f>
        <v>282</v>
      </c>
      <c r="C521" s="116" t="s">
        <v>147</v>
      </c>
      <c r="D521" s="115" t="s">
        <v>994</v>
      </c>
      <c r="E521" s="117" t="n">
        <v>1974</v>
      </c>
      <c r="F521" s="118" t="s">
        <v>62</v>
      </c>
      <c r="G521" s="118" t="n">
        <v>5</v>
      </c>
      <c r="H521" s="118" t="n">
        <v>4</v>
      </c>
      <c r="I521" s="119" t="n">
        <v>3775.3</v>
      </c>
      <c r="J521" s="119" t="n">
        <v>3263.8</v>
      </c>
      <c r="K521" s="119" t="n">
        <v>148.3</v>
      </c>
      <c r="L521" s="117" t="n">
        <v>129</v>
      </c>
      <c r="M521" s="120" t="n">
        <f aca="false" ca="false" dt2D="false" dtr="false" t="normal">SUM(N521:R521)</f>
        <v>1742939.77</v>
      </c>
      <c r="N521" s="120" t="n"/>
      <c r="O521" s="120" t="n"/>
      <c r="P521" s="120" t="n"/>
      <c r="Q521" s="120" t="n">
        <v>554585.7</v>
      </c>
      <c r="R521" s="120" t="n">
        <v>1188354.07</v>
      </c>
      <c r="S521" s="120" t="n"/>
      <c r="T521" s="120" t="n">
        <f aca="false" ca="false" dt2D="false" dtr="false" t="normal">$M521/($J521+$K521)</f>
        <v>510.8114562879165</v>
      </c>
      <c r="U521" s="120" t="n">
        <f aca="false" ca="false" dt2D="false" dtr="false" t="normal">$M521/($J521+$K521)</f>
        <v>510.8114562879165</v>
      </c>
      <c r="V521" s="118" t="n">
        <v>2026</v>
      </c>
      <c r="W521" s="120" t="n"/>
      <c r="X521" s="121" t="n">
        <f aca="false" ca="false" dt2D="false" dtr="false" t="normal">AA521-R521</f>
        <v>1154629.4000000025</v>
      </c>
      <c r="Y521" s="127" t="n">
        <v>0</v>
      </c>
      <c r="Z521" s="127" t="n">
        <f aca="false" ca="false" dt2D="false" dtr="false" t="normal">+(J521*12.98+K521*25.97)*12</f>
        <v>554585.7000000001</v>
      </c>
      <c r="AA521" s="127" t="n">
        <f aca="false" ca="false" dt2D="false" dtr="false" t="normal">+(J521*12.98+K521*25.97)*12*30-'[5]Лист1'!$AQ$720</f>
        <v>2342983.4700000025</v>
      </c>
      <c r="AB521" s="124" t="n">
        <f aca="false" ca="true" dt2D="false" dtr="false" t="normal">SUBTOTAL(9, AC521:AQ521)</f>
        <v>1742939.7699999998</v>
      </c>
      <c r="AC521" s="124" t="n"/>
      <c r="AD521" s="124" t="n"/>
      <c r="AE521" s="124" t="n"/>
      <c r="AF521" s="124" t="n"/>
      <c r="AG521" s="124" t="n">
        <v>1629352.67</v>
      </c>
      <c r="AH521" s="124" t="n"/>
      <c r="AI521" s="124" t="n">
        <v>0</v>
      </c>
      <c r="AJ521" s="124" t="n"/>
      <c r="AK521" s="124" t="n"/>
      <c r="AL521" s="124" t="n"/>
      <c r="AM521" s="124" t="n"/>
      <c r="AN521" s="124" t="n"/>
      <c r="AO521" s="124" t="n">
        <v>52288.19</v>
      </c>
      <c r="AP521" s="124" t="n">
        <v>24000</v>
      </c>
      <c r="AQ521" s="124" t="n">
        <v>37298.91</v>
      </c>
      <c r="AR521" s="128" t="n">
        <f aca="false" ca="false" dt2D="false" dtr="false" t="normal">COUNTIF(AC521:AN521, "&gt;0")</f>
        <v>1</v>
      </c>
      <c r="AS521" s="128" t="n">
        <f aca="false" ca="false" dt2D="false" dtr="false" t="normal">COUNTIF(AO521:AQ521, "&gt;0")</f>
        <v>3</v>
      </c>
      <c r="AT521" s="128" t="n">
        <f aca="false" ca="false" dt2D="false" dtr="false" t="normal">+AR521+AS521</f>
        <v>4</v>
      </c>
      <c r="AW521" s="3" t="n"/>
      <c r="AY521" s="129" t="n"/>
    </row>
    <row customHeight="true" ht="12.75" outlineLevel="0" r="522">
      <c r="A522" s="115" t="n">
        <f aca="false" ca="false" dt2D="false" dtr="false" t="normal">+A521+1</f>
        <v>396</v>
      </c>
      <c r="B522" s="115" t="n">
        <f aca="false" ca="false" dt2D="false" dtr="false" t="normal">+B521+1</f>
        <v>283</v>
      </c>
      <c r="C522" s="116" t="s">
        <v>147</v>
      </c>
      <c r="D522" s="115" t="s">
        <v>828</v>
      </c>
      <c r="E522" s="119" t="s">
        <v>149</v>
      </c>
      <c r="F522" s="118" t="s">
        <v>62</v>
      </c>
      <c r="G522" s="118" t="n">
        <v>2</v>
      </c>
      <c r="H522" s="118" t="n"/>
      <c r="I522" s="119" t="n">
        <v>357.85</v>
      </c>
      <c r="J522" s="119" t="n">
        <v>357.85</v>
      </c>
      <c r="K522" s="119" t="n">
        <v>0</v>
      </c>
      <c r="L522" s="117" t="n">
        <v>2</v>
      </c>
      <c r="M522" s="120" t="n">
        <f aca="false" ca="false" dt2D="false" dtr="false" t="normal">SUM(N522:R522)</f>
        <v>1464919.22</v>
      </c>
      <c r="N522" s="120" t="n"/>
      <c r="O522" s="120" t="n">
        <v>1410339.94</v>
      </c>
      <c r="P522" s="120" t="n"/>
      <c r="Q522" s="120" t="n">
        <v>54579.28</v>
      </c>
      <c r="R522" s="120" t="n"/>
      <c r="S522" s="120" t="n"/>
      <c r="T522" s="120" t="n">
        <f aca="false" ca="false" dt2D="false" dtr="false" t="normal">$M522/($J522+$K522)</f>
        <v>4093.6683526617294</v>
      </c>
      <c r="U522" s="120" t="n">
        <f aca="false" ca="false" dt2D="false" dtr="false" t="normal">$M522/($J522+$K522)</f>
        <v>4093.6683526617294</v>
      </c>
      <c r="V522" s="118" t="n">
        <v>2026</v>
      </c>
      <c r="W522" s="120" t="n"/>
      <c r="X522" s="121" t="n">
        <f aca="false" ca="false" dt2D="false" dtr="false" t="normal">AA522-R522</f>
        <v>1280334.0300000003</v>
      </c>
      <c r="Y522" s="127" t="n">
        <v>0</v>
      </c>
      <c r="Z522" s="127" t="n">
        <f aca="false" ca="false" dt2D="false" dtr="false" t="normal">+(J522*12.71+K522*25.41)*12</f>
        <v>54579.28200000001</v>
      </c>
      <c r="AA522" s="127" t="n">
        <f aca="false" ca="false" dt2D="false" dtr="false" t="normal">+(J522*12.71+K522*25.41)*12*30-'[5]Лист1'!$AQ$724</f>
        <v>1280334.0300000003</v>
      </c>
      <c r="AB522" s="124" t="n">
        <f aca="false" ca="true" dt2D="false" dtr="false" t="normal">SUBTOTAL(9, AC522:AQ522)</f>
        <v>1464919.2200000002</v>
      </c>
      <c r="AC522" s="124" t="n">
        <v>1365622.37</v>
      </c>
      <c r="AD522" s="124" t="n"/>
      <c r="AE522" s="124" t="n"/>
      <c r="AF522" s="124" t="n"/>
      <c r="AG522" s="124" t="n"/>
      <c r="AH522" s="124" t="n"/>
      <c r="AI522" s="124" t="n">
        <v>0</v>
      </c>
      <c r="AJ522" s="124" t="n"/>
      <c r="AK522" s="124" t="n"/>
      <c r="AL522" s="124" t="n"/>
      <c r="AM522" s="124" t="n"/>
      <c r="AN522" s="124" t="n"/>
      <c r="AO522" s="124" t="n">
        <v>43947.58</v>
      </c>
      <c r="AP522" s="124" t="n">
        <v>24000</v>
      </c>
      <c r="AQ522" s="124" t="n">
        <v>31349.27</v>
      </c>
      <c r="AR522" s="128" t="n">
        <f aca="false" ca="false" dt2D="false" dtr="false" t="normal">COUNTIF(AC522:AN522, "&gt;0")</f>
        <v>1</v>
      </c>
      <c r="AS522" s="128" t="n">
        <f aca="false" ca="false" dt2D="false" dtr="false" t="normal">COUNTIF(AO522:AQ522, "&gt;0")</f>
        <v>3</v>
      </c>
      <c r="AT522" s="128" t="n">
        <f aca="false" ca="false" dt2D="false" dtr="false" t="normal">+AR522+AS522</f>
        <v>4</v>
      </c>
      <c r="AW522" s="3" t="n"/>
      <c r="AY522" s="129" t="n"/>
    </row>
    <row customHeight="true" ht="12.75" outlineLevel="0" r="523">
      <c r="A523" s="115" t="n">
        <f aca="false" ca="false" dt2D="false" dtr="false" t="normal">+A522+1</f>
        <v>397</v>
      </c>
      <c r="B523" s="115" t="n">
        <f aca="false" ca="false" dt2D="false" dtr="false" t="normal">+B522+1</f>
        <v>284</v>
      </c>
      <c r="C523" s="116" t="s">
        <v>147</v>
      </c>
      <c r="D523" s="115" t="s">
        <v>996</v>
      </c>
      <c r="E523" s="117" t="n">
        <v>1993</v>
      </c>
      <c r="F523" s="118" t="s">
        <v>62</v>
      </c>
      <c r="G523" s="118" t="n">
        <v>5</v>
      </c>
      <c r="H523" s="118" t="n">
        <v>2</v>
      </c>
      <c r="I523" s="119" t="n">
        <v>2382.7</v>
      </c>
      <c r="J523" s="119" t="n">
        <v>2177.75</v>
      </c>
      <c r="K523" s="119" t="n">
        <v>0</v>
      </c>
      <c r="L523" s="117" t="n">
        <v>103</v>
      </c>
      <c r="M523" s="120" t="n">
        <f aca="false" ca="false" dt2D="false" dtr="false" t="normal">SUM(N523:S523)</f>
        <v>1299039.4000000001</v>
      </c>
      <c r="N523" s="120" t="n"/>
      <c r="O523" s="120" t="n"/>
      <c r="P523" s="120" t="n"/>
      <c r="Q523" s="120" t="n">
        <v>339206.34</v>
      </c>
      <c r="R523" s="120" t="n">
        <v>959833.06</v>
      </c>
      <c r="S523" s="120" t="n"/>
      <c r="T523" s="120" t="n">
        <f aca="false" ca="false" dt2D="false" dtr="false" t="normal">$M523/($J523+$K523)</f>
        <v>596.5052921593389</v>
      </c>
      <c r="U523" s="120" t="n">
        <f aca="false" ca="false" dt2D="false" dtr="false" t="normal">$M523/($J523+$K523)</f>
        <v>596.5052921593389</v>
      </c>
      <c r="V523" s="118" t="n">
        <v>2026</v>
      </c>
      <c r="W523" s="120" t="n"/>
      <c r="X523" s="121" t="n">
        <f aca="false" ca="false" dt2D="false" dtr="false" t="normal">AA523-R523</f>
        <v>4216341.709999999</v>
      </c>
      <c r="Y523" s="127" t="n"/>
      <c r="Z523" s="127" t="n">
        <f aca="false" ca="false" dt2D="false" dtr="false" t="normal">+(J523*12.98+K523*25.97)*12</f>
        <v>339206.33999999997</v>
      </c>
      <c r="AA523" s="127" t="n">
        <f aca="false" ca="false" dt2D="false" dtr="false" t="normal">+(J523*12.98+K523*25.97)*12*30-'[4]Лист1'!$AQ$19</f>
        <v>5176174.77</v>
      </c>
      <c r="AB523" s="124" t="n">
        <f aca="false" ca="false" dt2D="false" dtr="false" t="normal">SUM(AC523:AQ523)</f>
        <v>1299039.4</v>
      </c>
      <c r="AC523" s="124" t="n"/>
      <c r="AD523" s="124" t="n"/>
      <c r="AE523" s="124" t="n"/>
      <c r="AF523" s="124" t="n"/>
      <c r="AG523" s="132" t="n">
        <v>1299039.4</v>
      </c>
      <c r="AH523" s="124" t="n"/>
      <c r="AI523" s="124" t="n"/>
      <c r="AJ523" s="124" t="n"/>
      <c r="AK523" s="124" t="n"/>
      <c r="AL523" s="124" t="n"/>
      <c r="AM523" s="124" t="n"/>
      <c r="AN523" s="124" t="n"/>
      <c r="AO523" s="124" t="n"/>
      <c r="AP523" s="124" t="n"/>
      <c r="AQ523" s="124" t="n"/>
      <c r="AR523" s="128" t="n">
        <f aca="false" ca="false" dt2D="false" dtr="false" t="normal">COUNTIF(AC523:AN523, "&gt;0")</f>
        <v>1</v>
      </c>
      <c r="AS523" s="128" t="n">
        <f aca="false" ca="false" dt2D="false" dtr="false" t="normal">COUNTIF(AO523:AQ523, "&gt;0")</f>
        <v>0</v>
      </c>
      <c r="AT523" s="128" t="n">
        <f aca="false" ca="false" dt2D="false" dtr="false" t="normal">+AR523+AS523</f>
        <v>1</v>
      </c>
      <c r="AZ523" s="66" t="n"/>
    </row>
    <row customHeight="true" ht="12.75" outlineLevel="0" r="524">
      <c r="A524" s="115" t="n">
        <f aca="false" ca="false" dt2D="false" dtr="false" t="normal">+A523+1</f>
        <v>398</v>
      </c>
      <c r="B524" s="115" t="n">
        <f aca="false" ca="false" dt2D="false" dtr="false" t="normal">+B523+1</f>
        <v>285</v>
      </c>
      <c r="C524" s="116" t="s">
        <v>147</v>
      </c>
      <c r="D524" s="115" t="s">
        <v>831</v>
      </c>
      <c r="E524" s="119" t="s">
        <v>221</v>
      </c>
      <c r="F524" s="118" t="s">
        <v>62</v>
      </c>
      <c r="G524" s="118" t="n">
        <v>4</v>
      </c>
      <c r="H524" s="118" t="n">
        <v>2</v>
      </c>
      <c r="I524" s="119" t="n">
        <v>1250.1</v>
      </c>
      <c r="J524" s="119" t="n">
        <v>1250.1</v>
      </c>
      <c r="K524" s="119" t="n">
        <v>0</v>
      </c>
      <c r="L524" s="117" t="n">
        <v>47</v>
      </c>
      <c r="M524" s="120" t="n">
        <f aca="false" ca="false" dt2D="false" dtr="false" t="normal">SUM(N524:R524)</f>
        <v>3116886.83</v>
      </c>
      <c r="N524" s="120" t="n"/>
      <c r="O524" s="120" t="n">
        <v>1866839.34</v>
      </c>
      <c r="P524" s="120" t="n"/>
      <c r="Q524" s="120" t="n">
        <v>194715.58</v>
      </c>
      <c r="R524" s="120" t="n">
        <v>1055331.91</v>
      </c>
      <c r="S524" s="120" t="n"/>
      <c r="T524" s="120" t="n">
        <f aca="false" ca="false" dt2D="false" dtr="false" t="normal">$M524/($J524+$K524)</f>
        <v>2493.3099992000643</v>
      </c>
      <c r="U524" s="120" t="n">
        <f aca="false" ca="false" dt2D="false" dtr="false" t="normal">$M524/($J524+$K524)</f>
        <v>2493.3099992000643</v>
      </c>
      <c r="V524" s="118" t="n">
        <v>2026</v>
      </c>
      <c r="W524" s="120" t="n"/>
      <c r="X524" s="121" t="n">
        <f aca="false" ca="false" dt2D="false" dtr="false" t="normal">AA524-R524</f>
        <v>4691577.73</v>
      </c>
      <c r="Y524" s="127" t="n">
        <v>0</v>
      </c>
      <c r="Z524" s="127" t="n">
        <f aca="false" ca="false" dt2D="false" dtr="false" t="normal">+(J524*12.98+K524*25.97)*12</f>
        <v>194715.576</v>
      </c>
      <c r="AA524" s="127" t="n">
        <f aca="false" ca="false" dt2D="false" dtr="false" t="normal">+(J524*12.98+K524*25.97)*12*30-'[5]Лист1'!$AQ$726</f>
        <v>5746909.640000001</v>
      </c>
      <c r="AB524" s="124" t="n">
        <f aca="false" ca="true" dt2D="false" dtr="false" t="normal">SUBTOTAL(9, AC524:AQ524)</f>
        <v>3116886.83</v>
      </c>
      <c r="AC524" s="124" t="n"/>
      <c r="AD524" s="124" t="n"/>
      <c r="AE524" s="124" t="n">
        <v>1640605.26</v>
      </c>
      <c r="AF524" s="124" t="n">
        <v>1292073.59</v>
      </c>
      <c r="AG524" s="124" t="n"/>
      <c r="AH524" s="124" t="n"/>
      <c r="AI524" s="124" t="n">
        <v>0</v>
      </c>
      <c r="AJ524" s="124" t="n"/>
      <c r="AK524" s="124" t="n"/>
      <c r="AL524" s="124" t="n"/>
      <c r="AM524" s="124" t="n"/>
      <c r="AN524" s="124" t="n"/>
      <c r="AO524" s="124" t="n">
        <v>93506.6</v>
      </c>
      <c r="AP524" s="124" t="n">
        <v>24000</v>
      </c>
      <c r="AQ524" s="124" t="n">
        <v>66701.38</v>
      </c>
      <c r="AR524" s="128" t="n">
        <f aca="false" ca="false" dt2D="false" dtr="false" t="normal">COUNTIF(AC524:AN524, "&gt;0")</f>
        <v>2</v>
      </c>
      <c r="AS524" s="128" t="n">
        <f aca="false" ca="false" dt2D="false" dtr="false" t="normal">COUNTIF(AO524:AQ524, "&gt;0")</f>
        <v>3</v>
      </c>
      <c r="AT524" s="128" t="n">
        <f aca="false" ca="false" dt2D="false" dtr="false" t="normal">+AR524+AS524</f>
        <v>5</v>
      </c>
      <c r="AW524" s="3" t="n"/>
      <c r="AY524" s="129" t="n"/>
    </row>
    <row customHeight="true" ht="12.75" outlineLevel="0" r="525">
      <c r="A525" s="115" t="n">
        <f aca="false" ca="false" dt2D="false" dtr="false" t="normal">+A524+1</f>
        <v>399</v>
      </c>
      <c r="B525" s="115" t="n">
        <f aca="false" ca="false" dt2D="false" dtr="false" t="normal">+B524+1</f>
        <v>286</v>
      </c>
      <c r="C525" s="116" t="s">
        <v>147</v>
      </c>
      <c r="D525" s="115" t="s">
        <v>834</v>
      </c>
      <c r="E525" s="119" t="s">
        <v>221</v>
      </c>
      <c r="F525" s="118" t="s">
        <v>62</v>
      </c>
      <c r="G525" s="118" t="n">
        <v>4</v>
      </c>
      <c r="H525" s="118" t="n">
        <v>4</v>
      </c>
      <c r="I525" s="119" t="n">
        <v>2457.2</v>
      </c>
      <c r="J525" s="119" t="n">
        <v>2457.2</v>
      </c>
      <c r="K525" s="119" t="n">
        <v>0</v>
      </c>
      <c r="L525" s="117" t="n">
        <v>113</v>
      </c>
      <c r="M525" s="120" t="n">
        <f aca="false" ca="false" dt2D="false" dtr="false" t="normal">SUM(N525:R525)</f>
        <v>12914389.84</v>
      </c>
      <c r="N525" s="120" t="n"/>
      <c r="O525" s="120" t="n">
        <v>3263139.63</v>
      </c>
      <c r="P525" s="120" t="n"/>
      <c r="Q525" s="120" t="n">
        <v>1490870.56</v>
      </c>
      <c r="R525" s="120" t="n">
        <v>8160379.65</v>
      </c>
      <c r="S525" s="120" t="n"/>
      <c r="T525" s="120" t="n">
        <f aca="false" ca="false" dt2D="false" dtr="false" t="normal">$M525/($J525+$K525)</f>
        <v>5255.73410385805</v>
      </c>
      <c r="U525" s="120" t="n">
        <f aca="false" ca="false" dt2D="false" dtr="false" t="normal">$M525/($J525+$K525)</f>
        <v>5255.73410385805</v>
      </c>
      <c r="V525" s="118" t="n">
        <v>2026</v>
      </c>
      <c r="W525" s="120" t="n"/>
      <c r="X525" s="121" t="n">
        <f aca="false" ca="false" dt2D="false" dtr="false" t="normal">AA525-R525</f>
        <v>3321624.509999998</v>
      </c>
      <c r="Y525" s="127" t="n">
        <v>1108137.09</v>
      </c>
      <c r="Z525" s="127" t="n">
        <f aca="false" ca="false" dt2D="false" dtr="false" t="normal">+(J525*12.98+K525*25.97)*12</f>
        <v>382733.47199999995</v>
      </c>
      <c r="AA525" s="127" t="n">
        <f aca="false" ca="false" dt2D="false" dtr="false" t="normal">+(J525*12.98+K525*25.97)*12*30</f>
        <v>11482004.159999998</v>
      </c>
      <c r="AB525" s="124" t="n">
        <f aca="false" ca="true" dt2D="false" dtr="false" t="normal">SUBTOTAL(9, AC525:AQ525)</f>
        <v>12914389.839999998</v>
      </c>
      <c r="AC525" s="124" t="n"/>
      <c r="AD525" s="124" t="n">
        <v>3064988.53</v>
      </c>
      <c r="AE525" s="124" t="n"/>
      <c r="AF525" s="124" t="n"/>
      <c r="AG525" s="124" t="n">
        <v>1389769.88</v>
      </c>
      <c r="AH525" s="124" t="n"/>
      <c r="AI525" s="124" t="n">
        <v>0</v>
      </c>
      <c r="AJ525" s="124" t="n"/>
      <c r="AK525" s="124" t="n"/>
      <c r="AL525" s="124" t="n"/>
      <c r="AM525" s="124" t="n"/>
      <c r="AN525" s="124" t="n">
        <v>7771831.79</v>
      </c>
      <c r="AO525" s="124" t="n">
        <v>387431.7</v>
      </c>
      <c r="AP525" s="124" t="n">
        <v>24000</v>
      </c>
      <c r="AQ525" s="124" t="n">
        <v>276367.94</v>
      </c>
      <c r="AR525" s="128" t="n">
        <f aca="false" ca="false" dt2D="false" dtr="false" t="normal">COUNTIF(AC525:AN525, "&gt;0")</f>
        <v>3</v>
      </c>
      <c r="AS525" s="128" t="n">
        <f aca="false" ca="false" dt2D="false" dtr="false" t="normal">COUNTIF(AO525:AQ525, "&gt;0")</f>
        <v>3</v>
      </c>
      <c r="AT525" s="128" t="n">
        <f aca="false" ca="false" dt2D="false" dtr="false" t="normal">+AR525+AS525</f>
        <v>6</v>
      </c>
      <c r="AW525" s="3" t="n"/>
      <c r="AY525" s="129" t="n"/>
    </row>
    <row customHeight="true" ht="12.75" outlineLevel="0" r="526">
      <c r="A526" s="115" t="n">
        <f aca="false" ca="false" dt2D="false" dtr="false" t="normal">+A525+1</f>
        <v>400</v>
      </c>
      <c r="B526" s="115" t="s">
        <v>226</v>
      </c>
      <c r="C526" s="116" t="s">
        <v>147</v>
      </c>
      <c r="D526" s="115" t="s">
        <v>163</v>
      </c>
      <c r="E526" s="119" t="s">
        <v>395</v>
      </c>
      <c r="F526" s="118" t="s">
        <v>62</v>
      </c>
      <c r="G526" s="118" t="n">
        <v>4</v>
      </c>
      <c r="H526" s="118" t="n">
        <v>6</v>
      </c>
      <c r="I526" s="119" t="n">
        <v>2768.4</v>
      </c>
      <c r="J526" s="119" t="n">
        <v>2537.8</v>
      </c>
      <c r="K526" s="119" t="n">
        <v>230.6</v>
      </c>
      <c r="L526" s="117" t="n">
        <v>144</v>
      </c>
      <c r="M526" s="120" t="n">
        <f aca="false" ca="false" dt2D="false" dtr="false" t="normal">SUM(N526:R526)</f>
        <v>1660125.39</v>
      </c>
      <c r="N526" s="120" t="n"/>
      <c r="O526" s="120" t="n">
        <v>1192973.48</v>
      </c>
      <c r="P526" s="120" t="n"/>
      <c r="Q526" s="120" t="n">
        <v>467151.91</v>
      </c>
      <c r="R526" s="120" t="n"/>
      <c r="S526" s="120" t="n"/>
      <c r="T526" s="120" t="n">
        <f aca="false" ca="false" dt2D="false" dtr="false" t="normal">$M526/($J526+$K526)</f>
        <v>599.6696250541829</v>
      </c>
      <c r="U526" s="120" t="n">
        <f aca="false" ca="false" dt2D="false" dtr="false" t="normal">$M526/($J526+$K526)</f>
        <v>599.6696250541829</v>
      </c>
      <c r="V526" s="118" t="n">
        <v>2026</v>
      </c>
      <c r="W526" s="120" t="n"/>
      <c r="X526" s="121" t="n">
        <f aca="false" ca="false" dt2D="false" dtr="false" t="normal">AA526-R526</f>
        <v>-1057777.9500000011</v>
      </c>
      <c r="Y526" s="127" t="n">
        <v>0</v>
      </c>
      <c r="Z526" s="127" t="n">
        <f aca="false" ca="false" dt2D="false" dtr="false" t="normal">+(J526*12.98+K526*25.97)*12</f>
        <v>467151.912</v>
      </c>
      <c r="AA526" s="127" t="n">
        <f aca="false" ca="false" dt2D="false" dtr="false" t="normal">+(J526*12.98+K526*25.97)*12*30-'[5]Лист1'!$AQ$740</f>
        <v>-1057777.9500000011</v>
      </c>
      <c r="AB526" s="124" t="n">
        <f aca="false" ca="true" dt2D="false" dtr="false" t="normal">SUBTOTAL(9, AC526:AQ526)</f>
        <v>1660125.39</v>
      </c>
      <c r="AC526" s="124" t="n"/>
      <c r="AD526" s="124" t="n"/>
      <c r="AE526" s="124" t="n"/>
      <c r="AF526" s="124" t="n"/>
      <c r="AG526" s="124" t="n">
        <v>1550794.95</v>
      </c>
      <c r="AH526" s="124" t="n"/>
      <c r="AI526" s="124" t="n">
        <v>0</v>
      </c>
      <c r="AJ526" s="124" t="n"/>
      <c r="AK526" s="124" t="n"/>
      <c r="AL526" s="124" t="n"/>
      <c r="AM526" s="124" t="n"/>
      <c r="AN526" s="124" t="n"/>
      <c r="AO526" s="124" t="n">
        <v>49803.76</v>
      </c>
      <c r="AP526" s="124" t="n">
        <v>24000</v>
      </c>
      <c r="AQ526" s="124" t="n">
        <v>35526.68</v>
      </c>
      <c r="AR526" s="128" t="n">
        <f aca="false" ca="false" dt2D="false" dtr="false" t="normal">COUNTIF(AC526:AN526, "&gt;0")</f>
        <v>1</v>
      </c>
      <c r="AS526" s="128" t="n">
        <f aca="false" ca="false" dt2D="false" dtr="false" t="normal">COUNTIF(AO526:AQ526, "&gt;0")</f>
        <v>3</v>
      </c>
      <c r="AT526" s="128" t="n">
        <f aca="false" ca="false" dt2D="false" dtr="false" t="normal">+AR526+AS526</f>
        <v>4</v>
      </c>
      <c r="AW526" s="3" t="n"/>
      <c r="AY526" s="129" t="n"/>
    </row>
    <row customHeight="true" ht="12.75" outlineLevel="0" r="527">
      <c r="A527" s="115" t="n">
        <f aca="false" ca="false" dt2D="false" dtr="false" t="normal">+A526+1</f>
        <v>401</v>
      </c>
      <c r="B527" s="115" t="s">
        <v>226</v>
      </c>
      <c r="C527" s="116" t="s">
        <v>147</v>
      </c>
      <c r="D527" s="115" t="s">
        <v>518</v>
      </c>
      <c r="E527" s="117" t="s">
        <v>243</v>
      </c>
      <c r="F527" s="118" t="s">
        <v>62</v>
      </c>
      <c r="G527" s="118" t="s">
        <v>167</v>
      </c>
      <c r="H527" s="118" t="s">
        <v>118</v>
      </c>
      <c r="I527" s="119" t="n">
        <v>3196.5</v>
      </c>
      <c r="J527" s="119" t="n">
        <v>2451.1</v>
      </c>
      <c r="K527" s="119" t="n">
        <v>745</v>
      </c>
      <c r="L527" s="117" t="n">
        <v>156</v>
      </c>
      <c r="M527" s="120" t="n">
        <f aca="false" ca="false" dt2D="false" dtr="false" t="normal">SUM(N527:S527)</f>
        <v>5923960.609999999</v>
      </c>
      <c r="N527" s="120" t="n"/>
      <c r="O527" s="120" t="n">
        <v>1104705.74</v>
      </c>
      <c r="P527" s="120" t="n"/>
      <c r="Q527" s="120" t="n">
        <v>482883.6</v>
      </c>
      <c r="R527" s="120" t="n">
        <v>4336371.27</v>
      </c>
      <c r="S527" s="120" t="n"/>
      <c r="T527" s="120" t="n">
        <f aca="false" ca="false" dt2D="false" dtr="false" t="normal">$M527/($J527+$K527)</f>
        <v>1853.496639654579</v>
      </c>
      <c r="U527" s="120" t="n">
        <f aca="false" ca="false" dt2D="false" dtr="false" t="normal">$M527/($J527+$K527)</f>
        <v>1853.496639654579</v>
      </c>
      <c r="V527" s="118" t="n">
        <v>2026</v>
      </c>
      <c r="W527" s="120" t="n"/>
      <c r="X527" s="121" t="n">
        <f aca="false" ca="false" dt2D="false" dtr="false" t="normal">AA527-R527</f>
        <v>1521626.5599999987</v>
      </c>
      <c r="Y527" s="127" t="n"/>
      <c r="Z527" s="127" t="n">
        <f aca="false" ca="false" dt2D="false" dtr="false" t="normal">+(J527*12.98+K527*25.97)*12</f>
        <v>613955.1359999999</v>
      </c>
      <c r="AA527" s="127" t="n">
        <f aca="false" ca="false" dt2D="false" dtr="false" t="normal">+(J527*12.98+K527*25.97)*12*30-'[3]Лист1'!$AQ$329</f>
        <v>5857997.829999998</v>
      </c>
      <c r="AB527" s="124" t="n">
        <f aca="false" ca="false" dt2D="false" dtr="false" t="normal">SUM(AC527:AQ527)</f>
        <v>5273568.59</v>
      </c>
      <c r="AC527" s="124" t="n"/>
      <c r="AD527" s="124" t="n"/>
      <c r="AE527" s="124" t="n"/>
      <c r="AF527" s="124" t="n"/>
      <c r="AG527" s="124" t="n"/>
      <c r="AH527" s="124" t="n"/>
      <c r="AI527" s="124" t="n"/>
      <c r="AJ527" s="124" t="n"/>
      <c r="AK527" s="124" t="n"/>
      <c r="AL527" s="124" t="n"/>
      <c r="AM527" s="124" t="n"/>
      <c r="AN527" s="132" t="n">
        <v>5273568.59</v>
      </c>
      <c r="AO527" s="124" t="n"/>
      <c r="AP527" s="124" t="n"/>
      <c r="AQ527" s="124" t="n"/>
      <c r="AR527" s="128" t="n">
        <f aca="false" ca="false" dt2D="false" dtr="false" t="normal">COUNTIF(AC527:AN527, "&gt;0")</f>
        <v>1</v>
      </c>
      <c r="AS527" s="128" t="n">
        <f aca="false" ca="false" dt2D="false" dtr="false" t="normal">COUNTIF(AO527:AQ527, "&gt;0")</f>
        <v>0</v>
      </c>
      <c r="AT527" s="128" t="n">
        <f aca="false" ca="false" dt2D="false" dtr="false" t="normal">+AR527+AS527</f>
        <v>1</v>
      </c>
      <c r="AZ527" s="66" t="n"/>
    </row>
    <row customHeight="true" ht="12.75" outlineLevel="0" r="528">
      <c r="A528" s="115" t="n">
        <f aca="false" ca="false" dt2D="false" dtr="false" t="normal">+A527+1</f>
        <v>402</v>
      </c>
      <c r="B528" s="115" t="n">
        <f aca="false" ca="false" dt2D="false" dtr="false" t="normal">B525+1</f>
        <v>287</v>
      </c>
      <c r="C528" s="116" t="s">
        <v>147</v>
      </c>
      <c r="D528" s="115" t="s">
        <v>172</v>
      </c>
      <c r="E528" s="119" t="s">
        <v>221</v>
      </c>
      <c r="F528" s="118" t="s">
        <v>62</v>
      </c>
      <c r="G528" s="118" t="n">
        <v>5</v>
      </c>
      <c r="H528" s="118" t="n">
        <v>5</v>
      </c>
      <c r="I528" s="119" t="n">
        <v>3177.3</v>
      </c>
      <c r="J528" s="119" t="n">
        <v>2512.5</v>
      </c>
      <c r="K528" s="119" t="n">
        <v>664.8</v>
      </c>
      <c r="L528" s="117" t="n">
        <v>128</v>
      </c>
      <c r="M528" s="120" t="n">
        <f aca="false" ca="false" dt2D="false" dtr="false" t="normal">SUM(N528:R528)</f>
        <v>17813558.27</v>
      </c>
      <c r="N528" s="120" t="n"/>
      <c r="O528" s="120" t="n">
        <v>8704847.98</v>
      </c>
      <c r="P528" s="120" t="n"/>
      <c r="Q528" s="120" t="n">
        <v>598525.27</v>
      </c>
      <c r="R528" s="120" t="n">
        <v>8510185.02</v>
      </c>
      <c r="S528" s="120" t="n"/>
      <c r="T528" s="120" t="n">
        <f aca="false" ca="false" dt2D="false" dtr="false" t="normal">$M528/($J528+$K528)</f>
        <v>5606.508126396626</v>
      </c>
      <c r="U528" s="120" t="n">
        <f aca="false" ca="false" dt2D="false" dtr="false" t="normal">$M528/($J528+$K528)</f>
        <v>5606.508126396626</v>
      </c>
      <c r="V528" s="118" t="n">
        <v>2026</v>
      </c>
      <c r="W528" s="120" t="n"/>
      <c r="X528" s="121" t="n">
        <f aca="false" ca="false" dt2D="false" dtr="false" t="normal">AA528-R528</f>
        <v>5915717.970000001</v>
      </c>
      <c r="Y528" s="127" t="n">
        <v>0</v>
      </c>
      <c r="Z528" s="127" t="n">
        <f aca="false" ca="false" dt2D="false" dtr="false" t="normal">+(J528*12.98+K528*25.97)*12</f>
        <v>598525.272</v>
      </c>
      <c r="AA528" s="127" t="n">
        <f aca="false" ca="false" dt2D="false" dtr="false" t="normal">+(J528*12.98+K528*25.97)*12*30-'[5]Лист1'!$AQ$743</f>
        <v>14425902.99</v>
      </c>
      <c r="AB528" s="124" t="n">
        <f aca="false" ca="true" dt2D="false" dtr="false" t="normal">SUBTOTAL(9, AC528:AQ528)</f>
        <v>17813558.269999996</v>
      </c>
      <c r="AC528" s="124" t="n">
        <v>9601910.36</v>
      </c>
      <c r="AD528" s="124" t="n">
        <v>3965549.75</v>
      </c>
      <c r="AE528" s="124" t="n"/>
      <c r="AF528" s="124" t="n">
        <v>3306481.26</v>
      </c>
      <c r="AG528" s="124" t="n"/>
      <c r="AH528" s="124" t="n"/>
      <c r="AI528" s="124" t="n">
        <v>0</v>
      </c>
      <c r="AJ528" s="124" t="n"/>
      <c r="AK528" s="124" t="n"/>
      <c r="AL528" s="124" t="n"/>
      <c r="AM528" s="124" t="n"/>
      <c r="AN528" s="124" t="n"/>
      <c r="AO528" s="124" t="n">
        <v>534406.75</v>
      </c>
      <c r="AP528" s="124" t="n">
        <v>24000</v>
      </c>
      <c r="AQ528" s="124" t="n">
        <v>381210.15</v>
      </c>
      <c r="AR528" s="128" t="n">
        <f aca="false" ca="false" dt2D="false" dtr="false" t="normal">COUNTIF(AC528:AN528, "&gt;0")</f>
        <v>3</v>
      </c>
      <c r="AS528" s="128" t="n">
        <f aca="false" ca="false" dt2D="false" dtr="false" t="normal">COUNTIF(AO528:AQ528, "&gt;0")</f>
        <v>3</v>
      </c>
      <c r="AT528" s="128" t="n">
        <f aca="false" ca="false" dt2D="false" dtr="false" t="normal">+AR528+AS528</f>
        <v>6</v>
      </c>
      <c r="AW528" s="3" t="n"/>
      <c r="AY528" s="129" t="n"/>
    </row>
    <row customHeight="true" ht="12.75" outlineLevel="0" r="529">
      <c r="A529" s="115" t="n">
        <f aca="false" ca="false" dt2D="false" dtr="false" t="normal">+A528+1</f>
        <v>403</v>
      </c>
      <c r="B529" s="115" t="n">
        <f aca="false" ca="false" dt2D="false" dtr="false" t="normal">+B528+1</f>
        <v>288</v>
      </c>
      <c r="C529" s="116" t="s">
        <v>147</v>
      </c>
      <c r="D529" s="115" t="s">
        <v>997</v>
      </c>
      <c r="E529" s="117" t="s">
        <v>128</v>
      </c>
      <c r="F529" s="118" t="s">
        <v>62</v>
      </c>
      <c r="G529" s="118" t="n">
        <v>5</v>
      </c>
      <c r="H529" s="118" t="n">
        <v>2</v>
      </c>
      <c r="I529" s="119" t="n">
        <v>2325.7</v>
      </c>
      <c r="J529" s="119" t="n">
        <v>1861.6</v>
      </c>
      <c r="K529" s="119" t="n">
        <v>0</v>
      </c>
      <c r="L529" s="117" t="n">
        <v>45</v>
      </c>
      <c r="M529" s="120" t="n">
        <f aca="false" ca="false" dt2D="false" dtr="false" t="normal">SUM(N529:S529)</f>
        <v>2362075.8</v>
      </c>
      <c r="N529" s="120" t="n"/>
      <c r="O529" s="120" t="n"/>
      <c r="P529" s="120" t="n"/>
      <c r="Q529" s="120" t="n">
        <v>289962.82</v>
      </c>
      <c r="R529" s="120" t="n">
        <v>2072112.98</v>
      </c>
      <c r="S529" s="120" t="n"/>
      <c r="T529" s="120" t="n">
        <f aca="false" ca="false" dt2D="false" dtr="false" t="normal">$M529/($J529+$K529)</f>
        <v>1268.8417490330899</v>
      </c>
      <c r="U529" s="120" t="n">
        <f aca="false" ca="false" dt2D="false" dtr="false" t="normal">$M529/($J529+$K529)</f>
        <v>1268.8417490330899</v>
      </c>
      <c r="V529" s="118" t="n">
        <v>2026</v>
      </c>
      <c r="W529" s="120" t="n"/>
      <c r="X529" s="121" t="n">
        <f aca="false" ca="false" dt2D="false" dtr="false" t="normal">AA529-R529</f>
        <v>262535.15000000084</v>
      </c>
      <c r="Y529" s="127" t="n">
        <v>0</v>
      </c>
      <c r="Z529" s="127" t="n">
        <f aca="false" ca="false" dt2D="false" dtr="false" t="normal">+(J529*12.98+K529*25.97)*12</f>
        <v>289962.816</v>
      </c>
      <c r="AA529" s="127" t="n">
        <f aca="false" ca="false" dt2D="false" dtr="false" t="normal">+(J529*12.98+K529*25.97)*12*30-'[5]Лист1'!$AQ$746</f>
        <v>2334648.130000001</v>
      </c>
      <c r="AB529" s="124" t="n">
        <f aca="false" ca="false" dt2D="false" dtr="false" t="normal">SUM(AC529:AQ529)</f>
        <v>2362075.8</v>
      </c>
      <c r="AC529" s="124" t="n"/>
      <c r="AD529" s="132" t="n">
        <v>2286437.75</v>
      </c>
      <c r="AE529" s="124" t="n"/>
      <c r="AF529" s="124" t="n"/>
      <c r="AG529" s="124" t="n"/>
      <c r="AH529" s="124" t="n"/>
      <c r="AI529" s="124" t="n"/>
      <c r="AJ529" s="124" t="n"/>
      <c r="AK529" s="124" t="n"/>
      <c r="AL529" s="124" t="n"/>
      <c r="AM529" s="124" t="n"/>
      <c r="AN529" s="124" t="n"/>
      <c r="AO529" s="124" t="n">
        <v>51638.05</v>
      </c>
      <c r="AP529" s="124" t="n">
        <v>24000</v>
      </c>
      <c r="AQ529" s="124" t="n"/>
      <c r="AR529" s="128" t="n">
        <f aca="false" ca="false" dt2D="false" dtr="false" t="normal">COUNTIF(AC529:AN529, "&gt;0")</f>
        <v>1</v>
      </c>
      <c r="AS529" s="128" t="n">
        <f aca="false" ca="false" dt2D="false" dtr="false" t="normal">COUNTIF(AO529:AQ529, "&gt;0")</f>
        <v>2</v>
      </c>
      <c r="AT529" s="128" t="n">
        <f aca="false" ca="false" dt2D="false" dtr="false" t="normal">+AR529+AS529</f>
        <v>3</v>
      </c>
      <c r="AZ529" s="66" t="n"/>
    </row>
    <row customHeight="true" ht="12.75" outlineLevel="0" r="530">
      <c r="A530" s="115" t="n">
        <f aca="false" ca="false" dt2D="false" dtr="false" t="normal">+A529+1</f>
        <v>404</v>
      </c>
      <c r="B530" s="115" t="n">
        <f aca="false" ca="false" dt2D="false" dtr="false" t="normal">+B529+1</f>
        <v>289</v>
      </c>
      <c r="C530" s="116" t="s">
        <v>147</v>
      </c>
      <c r="D530" s="115" t="s">
        <v>844</v>
      </c>
      <c r="E530" s="119" t="s">
        <v>162</v>
      </c>
      <c r="F530" s="118" t="s">
        <v>62</v>
      </c>
      <c r="G530" s="118" t="n">
        <v>5</v>
      </c>
      <c r="H530" s="118" t="n">
        <v>4</v>
      </c>
      <c r="I530" s="119" t="n">
        <v>3048.2</v>
      </c>
      <c r="J530" s="119" t="n">
        <v>3048.2</v>
      </c>
      <c r="K530" s="119" t="n">
        <v>0</v>
      </c>
      <c r="L530" s="117" t="n">
        <v>127</v>
      </c>
      <c r="M530" s="120" t="n">
        <f aca="false" ca="false" dt2D="false" dtr="false" t="normal">SUM(N530:R530)</f>
        <v>17089758.07</v>
      </c>
      <c r="N530" s="120" t="n"/>
      <c r="O530" s="120" t="n">
        <v>268664.7</v>
      </c>
      <c r="P530" s="120" t="n"/>
      <c r="Q530" s="120" t="n">
        <v>2577464.41</v>
      </c>
      <c r="R530" s="120" t="n">
        <v>14243628.96</v>
      </c>
      <c r="S530" s="120" t="n"/>
      <c r="T530" s="120" t="n">
        <f aca="false" ca="false" dt2D="false" dtr="false" t="normal">$M530/($J530+$K530)</f>
        <v>5606.508126107211</v>
      </c>
      <c r="U530" s="120" t="n">
        <f aca="false" ca="false" dt2D="false" dtr="false" t="normal">$M530/($J530+$K530)</f>
        <v>5606.508126107211</v>
      </c>
      <c r="V530" s="118" t="n">
        <v>2026</v>
      </c>
      <c r="W530" s="120" t="n"/>
      <c r="X530" s="121" t="n">
        <f aca="false" ca="false" dt2D="false" dtr="false" t="normal">AA530-R530</f>
        <v>0</v>
      </c>
      <c r="Y530" s="127" t="n">
        <v>2102676.78</v>
      </c>
      <c r="Z530" s="127" t="n">
        <f aca="false" ca="false" dt2D="false" dtr="false" t="normal">+(J530*12.98+K530*25.97)*12</f>
        <v>474787.632</v>
      </c>
      <c r="AA530" s="127" t="n">
        <f aca="false" ca="false" dt2D="false" dtr="false" t="normal">+(J530*12.98+K530*25.97)*12*30</f>
        <v>14243628.959999999</v>
      </c>
      <c r="AB530" s="124" t="n">
        <f aca="false" ca="true" dt2D="false" dtr="false" t="normal">SUBTOTAL(9, AC530:AQ530)</f>
        <v>17089758.07</v>
      </c>
      <c r="AC530" s="124" t="n">
        <v>9211440.65</v>
      </c>
      <c r="AD530" s="124" t="n">
        <v>3804096.54</v>
      </c>
      <c r="AE530" s="124" t="n"/>
      <c r="AF530" s="124" t="n">
        <v>3171807.32</v>
      </c>
      <c r="AG530" s="124" t="n"/>
      <c r="AH530" s="124" t="n"/>
      <c r="AI530" s="124" t="n">
        <v>0</v>
      </c>
      <c r="AJ530" s="124" t="n"/>
      <c r="AK530" s="124" t="n"/>
      <c r="AL530" s="124" t="n"/>
      <c r="AM530" s="124" t="n"/>
      <c r="AN530" s="124" t="n"/>
      <c r="AO530" s="124" t="n">
        <v>512692.74</v>
      </c>
      <c r="AP530" s="124" t="n">
        <v>24000</v>
      </c>
      <c r="AQ530" s="124" t="n">
        <v>365720.82</v>
      </c>
      <c r="AR530" s="128" t="n">
        <f aca="false" ca="false" dt2D="false" dtr="false" t="normal">COUNTIF(AC530:AN530, "&gt;0")</f>
        <v>3</v>
      </c>
      <c r="AS530" s="128" t="n">
        <f aca="false" ca="false" dt2D="false" dtr="false" t="normal">COUNTIF(AO530:AQ530, "&gt;0")</f>
        <v>3</v>
      </c>
      <c r="AT530" s="128" t="n">
        <f aca="false" ca="false" dt2D="false" dtr="false" t="normal">+AR530+AS530</f>
        <v>6</v>
      </c>
      <c r="AW530" s="3" t="n"/>
      <c r="AY530" s="129" t="n"/>
    </row>
    <row customHeight="true" ht="12.75" outlineLevel="0" r="531">
      <c r="A531" s="115" t="n">
        <f aca="false" ca="false" dt2D="false" dtr="false" t="normal">+A530+1</f>
        <v>405</v>
      </c>
      <c r="B531" s="115" t="s">
        <v>226</v>
      </c>
      <c r="C531" s="116" t="s">
        <v>147</v>
      </c>
      <c r="D531" s="115" t="s">
        <v>526</v>
      </c>
      <c r="E531" s="117" t="s">
        <v>170</v>
      </c>
      <c r="F531" s="118" t="s">
        <v>62</v>
      </c>
      <c r="G531" s="118" t="n">
        <v>4</v>
      </c>
      <c r="H531" s="118" t="n">
        <v>6</v>
      </c>
      <c r="I531" s="119" t="n">
        <v>5032.4</v>
      </c>
      <c r="J531" s="119" t="n">
        <v>4842.7</v>
      </c>
      <c r="K531" s="119" t="n">
        <v>189.7</v>
      </c>
      <c r="L531" s="117" t="n">
        <v>224</v>
      </c>
      <c r="M531" s="120" t="n">
        <f aca="false" ca="false" dt2D="false" dtr="false" t="normal">SUM(N531:S531)</f>
        <v>2858808.67</v>
      </c>
      <c r="N531" s="120" t="n"/>
      <c r="O531" s="120" t="n"/>
      <c r="P531" s="120" t="n"/>
      <c r="Q531" s="120" t="n">
        <v>98970.07</v>
      </c>
      <c r="R531" s="120" t="n">
        <v>2759838.6</v>
      </c>
      <c r="S531" s="120" t="n"/>
      <c r="T531" s="120" t="n">
        <f aca="false" ca="false" dt2D="false" dtr="false" t="normal">$M531/($J531+$K531)</f>
        <v>568.0805718941261</v>
      </c>
      <c r="U531" s="120" t="n">
        <f aca="false" ca="false" dt2D="false" dtr="false" t="normal">$M531/($J531+$K531)</f>
        <v>568.0805718941261</v>
      </c>
      <c r="V531" s="118" t="n">
        <v>2026</v>
      </c>
      <c r="W531" s="120" t="n"/>
      <c r="X531" s="121" t="n">
        <f aca="false" ca="false" dt2D="false" dtr="false" t="normal">AA531-R531</f>
        <v>19042013.83</v>
      </c>
      <c r="Y531" s="127" t="n">
        <v>0</v>
      </c>
      <c r="Z531" s="127" t="n">
        <f aca="false" ca="false" dt2D="false" dtr="false" t="normal">+(J531*12.98+K531*25.97)*12</f>
        <v>813417.06</v>
      </c>
      <c r="AA531" s="127" t="n">
        <f aca="false" ca="false" dt2D="false" dtr="false" t="normal">+(J531*12.98+K531*25.97)*12*30-'[5]Лист1'!$AQ$755</f>
        <v>21801852.43</v>
      </c>
      <c r="AB531" s="124" t="n">
        <f aca="false" ca="false" dt2D="false" dtr="false" t="normal">SUM(AC531:AQ531)</f>
        <v>2858808.67</v>
      </c>
      <c r="AC531" s="124" t="n"/>
      <c r="AD531" s="124" t="n"/>
      <c r="AE531" s="124" t="n"/>
      <c r="AF531" s="124" t="n"/>
      <c r="AG531" s="132" t="n">
        <v>2858808.67</v>
      </c>
      <c r="AH531" s="124" t="n"/>
      <c r="AI531" s="124" t="n"/>
      <c r="AJ531" s="124" t="n"/>
      <c r="AK531" s="124" t="n"/>
      <c r="AL531" s="124" t="n"/>
      <c r="AM531" s="124" t="n"/>
      <c r="AN531" s="124" t="n"/>
      <c r="AO531" s="124" t="n"/>
      <c r="AP531" s="124" t="n"/>
      <c r="AQ531" s="124" t="n"/>
      <c r="AR531" s="128" t="n">
        <f aca="false" ca="false" dt2D="false" dtr="false" t="normal">COUNTIF(AC531:AN531, "&gt;0")</f>
        <v>1</v>
      </c>
      <c r="AS531" s="128" t="n">
        <f aca="false" ca="false" dt2D="false" dtr="false" t="normal">COUNTIF(AO531:AQ531, "&gt;0")</f>
        <v>0</v>
      </c>
      <c r="AT531" s="128" t="n">
        <f aca="false" ca="false" dt2D="false" dtr="false" t="normal">+AR531+AS531</f>
        <v>1</v>
      </c>
      <c r="AZ531" s="66" t="n"/>
      <c r="BA531" s="66" t="n"/>
    </row>
    <row customHeight="true" ht="12.75" outlineLevel="0" r="532">
      <c r="A532" s="115" t="n">
        <f aca="false" ca="false" dt2D="false" dtr="false" t="normal">+A531+1</f>
        <v>406</v>
      </c>
      <c r="B532" s="115" t="n">
        <f aca="false" ca="false" dt2D="false" dtr="false" t="normal">B530+1</f>
        <v>290</v>
      </c>
      <c r="C532" s="116" t="s">
        <v>147</v>
      </c>
      <c r="D532" s="115" t="s">
        <v>998</v>
      </c>
      <c r="E532" s="117" t="s">
        <v>159</v>
      </c>
      <c r="F532" s="118" t="s">
        <v>62</v>
      </c>
      <c r="G532" s="118" t="n">
        <v>4</v>
      </c>
      <c r="H532" s="118" t="n">
        <v>4</v>
      </c>
      <c r="I532" s="119" t="n">
        <v>3586.5</v>
      </c>
      <c r="J532" s="119" t="n">
        <v>3373.8</v>
      </c>
      <c r="K532" s="119" t="n">
        <v>212.7</v>
      </c>
      <c r="L532" s="117" t="n">
        <v>140</v>
      </c>
      <c r="M532" s="120" t="n">
        <f aca="false" ca="false" dt2D="false" dtr="false" t="normal">SUM(N532:S532)</f>
        <v>3099236.8</v>
      </c>
      <c r="N532" s="120" t="n"/>
      <c r="O532" s="120" t="n"/>
      <c r="P532" s="120" t="n"/>
      <c r="Q532" s="120" t="n">
        <v>591788.92</v>
      </c>
      <c r="R532" s="120" t="n">
        <v>2507447.88</v>
      </c>
      <c r="S532" s="120" t="n"/>
      <c r="T532" s="120" t="n">
        <f aca="false" ca="false" dt2D="false" dtr="false" t="normal">$M532/($J532+$K532)</f>
        <v>864.1396347413913</v>
      </c>
      <c r="U532" s="120" t="n">
        <f aca="false" ca="false" dt2D="false" dtr="false" t="normal">$M532/($J532+$K532)</f>
        <v>864.1396347413913</v>
      </c>
      <c r="V532" s="118" t="n">
        <v>2026</v>
      </c>
      <c r="W532" s="120" t="n"/>
      <c r="X532" s="121" t="n">
        <f aca="false" ca="false" dt2D="false" dtr="false" t="normal">AA532-R532</f>
        <v>4733652.44</v>
      </c>
      <c r="Y532" s="127" t="n">
        <v>0</v>
      </c>
      <c r="Z532" s="127" t="n">
        <f aca="false" ca="false" dt2D="false" dtr="false" t="normal">+(J532*12.98+K532*25.97)*12</f>
        <v>591788.916</v>
      </c>
      <c r="AA532" s="127" t="n">
        <f aca="false" ca="false" dt2D="false" dtr="false" t="normal">+(J532*12.98+K532*25.97)*12*30-'[5]Лист1'!$AQ$757</f>
        <v>7241100.32</v>
      </c>
      <c r="AB532" s="124" t="n">
        <f aca="false" ca="false" dt2D="false" dtr="false" t="normal">SUM(AC532:AQ532)</f>
        <v>3099236.8</v>
      </c>
      <c r="AC532" s="124" t="n"/>
      <c r="AD532" s="124" t="n"/>
      <c r="AE532" s="124" t="n"/>
      <c r="AF532" s="124" t="n"/>
      <c r="AG532" s="132" t="n">
        <v>1954676.74</v>
      </c>
      <c r="AH532" s="124" t="n"/>
      <c r="AI532" s="124" t="n"/>
      <c r="AJ532" s="124" t="n"/>
      <c r="AK532" s="124" t="n"/>
      <c r="AL532" s="124" t="n"/>
      <c r="AM532" s="124" t="n"/>
      <c r="AN532" s="124" t="n">
        <v>1144560.06</v>
      </c>
      <c r="AO532" s="124" t="n"/>
      <c r="AP532" s="124" t="n"/>
      <c r="AQ532" s="124" t="n"/>
      <c r="AR532" s="128" t="n">
        <f aca="false" ca="false" dt2D="false" dtr="false" t="normal">COUNTIF(AC532:AN532, "&gt;0")</f>
        <v>2</v>
      </c>
      <c r="AS532" s="128" t="n">
        <f aca="false" ca="false" dt2D="false" dtr="false" t="normal">COUNTIF(AO532:AQ532, "&gt;0")</f>
        <v>0</v>
      </c>
      <c r="AT532" s="128" t="n">
        <f aca="false" ca="false" dt2D="false" dtr="false" t="normal">+AR532+AS532</f>
        <v>2</v>
      </c>
      <c r="AZ532" s="66" t="n"/>
    </row>
    <row customHeight="true" ht="12.75" outlineLevel="0" r="533">
      <c r="A533" s="115" t="n">
        <f aca="false" ca="false" dt2D="false" dtr="false" t="normal">+A532+1</f>
        <v>407</v>
      </c>
      <c r="B533" s="115" t="n">
        <f aca="false" ca="false" dt2D="false" dtr="false" t="normal">B532+1</f>
        <v>291</v>
      </c>
      <c r="C533" s="116" t="s">
        <v>147</v>
      </c>
      <c r="D533" s="115" t="s">
        <v>192</v>
      </c>
      <c r="E533" s="117" t="s">
        <v>252</v>
      </c>
      <c r="F533" s="118" t="s">
        <v>62</v>
      </c>
      <c r="G533" s="118" t="n">
        <v>9</v>
      </c>
      <c r="H533" s="118" t="n">
        <v>1</v>
      </c>
      <c r="I533" s="119" t="n">
        <v>2097.9</v>
      </c>
      <c r="J533" s="119" t="n">
        <v>1902.4</v>
      </c>
      <c r="K533" s="119" t="n">
        <v>195.5</v>
      </c>
      <c r="L533" s="117" t="n">
        <v>72</v>
      </c>
      <c r="M533" s="120" t="n">
        <f aca="false" ca="false" dt2D="false" dtr="false" t="normal">SUM(N533:S533)</f>
        <v>695156.45</v>
      </c>
      <c r="N533" s="120" t="n"/>
      <c r="O533" s="120" t="n"/>
      <c r="P533" s="120" t="n"/>
      <c r="Q533" s="120" t="n">
        <v>462645.59</v>
      </c>
      <c r="R533" s="120" t="n">
        <v>232510.86</v>
      </c>
      <c r="S533" s="120" t="n"/>
      <c r="T533" s="120" t="n">
        <f aca="false" ca="false" dt2D="false" dtr="false" t="normal">$M533/($J533+$K533)</f>
        <v>331.35823919157247</v>
      </c>
      <c r="U533" s="120" t="n">
        <f aca="false" ca="false" dt2D="false" dtr="false" t="normal">$M533/($J533+$K533)</f>
        <v>331.35823919157247</v>
      </c>
      <c r="V533" s="118" t="n">
        <v>2026</v>
      </c>
      <c r="W533" s="120" t="n"/>
      <c r="X533" s="121" t="n">
        <f aca="false" ca="false" dt2D="false" dtr="false" t="normal">AA533-R533</f>
        <v>3314326.3300000033</v>
      </c>
      <c r="Y533" s="127" t="n">
        <v>0</v>
      </c>
      <c r="Z533" s="127" t="n">
        <f aca="false" ca="false" dt2D="false" dtr="false" t="normal">+(J533*17.26+K533*29.25)*12</f>
        <v>462645.5880000001</v>
      </c>
      <c r="AA533" s="127" t="n">
        <f aca="false" ca="false" dt2D="false" dtr="false" t="normal">+(J533*17.26+K533*29.25)*12*30-'[5]Лист1'!$AQ$758</f>
        <v>3546837.190000003</v>
      </c>
      <c r="AB533" s="124" t="n">
        <f aca="false" ca="false" dt2D="false" dtr="false" t="normal">SUM(AC533:AQ533)</f>
        <v>695156.4500000001</v>
      </c>
      <c r="AC533" s="124" t="n"/>
      <c r="AD533" s="124" t="n"/>
      <c r="AE533" s="124" t="n"/>
      <c r="AF533" s="124" t="n"/>
      <c r="AG533" s="132" t="n">
        <v>602787.55</v>
      </c>
      <c r="AH533" s="124" t="n"/>
      <c r="AI533" s="124" t="n"/>
      <c r="AJ533" s="124" t="n"/>
      <c r="AK533" s="124" t="n"/>
      <c r="AL533" s="124" t="n"/>
      <c r="AM533" s="124" t="n"/>
      <c r="AN533" s="124" t="n"/>
      <c r="AO533" s="124" t="n">
        <v>68368.9</v>
      </c>
      <c r="AP533" s="124" t="n">
        <v>24000</v>
      </c>
      <c r="AQ533" s="124" t="n"/>
      <c r="AR533" s="128" t="n">
        <f aca="false" ca="false" dt2D="false" dtr="false" t="normal">COUNTIF(AC533:AN533, "&gt;0")</f>
        <v>1</v>
      </c>
      <c r="AS533" s="128" t="n">
        <f aca="false" ca="false" dt2D="false" dtr="false" t="normal">COUNTIF(AO533:AQ533, "&gt;0")</f>
        <v>2</v>
      </c>
      <c r="AT533" s="128" t="n">
        <f aca="false" ca="false" dt2D="false" dtr="false" t="normal">+AR533+AS533</f>
        <v>3</v>
      </c>
      <c r="AZ533" s="66" t="n"/>
    </row>
    <row customHeight="true" ht="12.75" outlineLevel="0" r="534">
      <c r="A534" s="115" t="n">
        <f aca="false" ca="false" dt2D="false" dtr="false" t="normal">+A533+1</f>
        <v>408</v>
      </c>
      <c r="B534" s="115" t="n">
        <f aca="false" ca="false" dt2D="false" dtr="false" t="normal">B533+1</f>
        <v>292</v>
      </c>
      <c r="C534" s="116" t="s">
        <v>147</v>
      </c>
      <c r="D534" s="115" t="s">
        <v>198</v>
      </c>
      <c r="E534" s="117" t="s">
        <v>252</v>
      </c>
      <c r="F534" s="118" t="s">
        <v>62</v>
      </c>
      <c r="G534" s="118" t="n">
        <v>9</v>
      </c>
      <c r="H534" s="118" t="n">
        <v>1</v>
      </c>
      <c r="I534" s="119" t="n">
        <v>1946.6</v>
      </c>
      <c r="J534" s="119" t="n">
        <v>1904.8</v>
      </c>
      <c r="K534" s="119" t="n">
        <v>41.8</v>
      </c>
      <c r="L534" s="117" t="n">
        <v>59</v>
      </c>
      <c r="M534" s="120" t="n">
        <f aca="false" ca="false" dt2D="false" dtr="false" t="normal">SUM(N534:S534)</f>
        <v>624430.4099999999</v>
      </c>
      <c r="N534" s="120" t="n"/>
      <c r="O534" s="120" t="n"/>
      <c r="P534" s="120" t="n"/>
      <c r="Q534" s="120" t="n">
        <v>409193.98</v>
      </c>
      <c r="R534" s="120" t="n">
        <v>215236.43</v>
      </c>
      <c r="S534" s="120" t="n"/>
      <c r="T534" s="120" t="n">
        <f aca="false" ca="false" dt2D="false" dtr="false" t="normal">$M534/($J534+$K534)</f>
        <v>320.7800318504058</v>
      </c>
      <c r="U534" s="120" t="n">
        <f aca="false" ca="false" dt2D="false" dtr="false" t="normal">$M534/($J534+$K534)</f>
        <v>320.7800318504058</v>
      </c>
      <c r="V534" s="118" t="n">
        <v>2026</v>
      </c>
      <c r="W534" s="120" t="n"/>
      <c r="X534" s="121" t="n">
        <f aca="false" ca="false" dt2D="false" dtr="false" t="normal">AA534-R534</f>
        <v>1105359.2200000023</v>
      </c>
      <c r="Y534" s="127" t="n">
        <v>0</v>
      </c>
      <c r="Z534" s="127" t="n">
        <f aca="false" ca="false" dt2D="false" dtr="false" t="normal">+(J534*17.26+K534*29.25)*12</f>
        <v>409193.9760000001</v>
      </c>
      <c r="AA534" s="127" t="n">
        <f aca="false" ca="false" dt2D="false" dtr="false" t="normal">+(J534*17.26+K534*29.25)*12*30-'[5]Лист1'!$AQ$759</f>
        <v>1320595.6500000022</v>
      </c>
      <c r="AB534" s="124" t="n">
        <f aca="false" ca="false" dt2D="false" dtr="false" t="normal">SUM(AC534:AQ534)</f>
        <v>624430.4099999999</v>
      </c>
      <c r="AC534" s="124" t="n"/>
      <c r="AD534" s="124" t="n"/>
      <c r="AE534" s="124" t="n"/>
      <c r="AF534" s="124" t="n"/>
      <c r="AG534" s="132" t="n">
        <v>532028.73</v>
      </c>
      <c r="AH534" s="124" t="n"/>
      <c r="AI534" s="124" t="n"/>
      <c r="AJ534" s="124" t="n"/>
      <c r="AK534" s="124" t="n"/>
      <c r="AL534" s="124" t="n"/>
      <c r="AM534" s="124" t="n"/>
      <c r="AN534" s="124" t="n"/>
      <c r="AO534" s="124" t="n">
        <v>68401.68</v>
      </c>
      <c r="AP534" s="124" t="n">
        <v>24000</v>
      </c>
      <c r="AQ534" s="124" t="n"/>
      <c r="AR534" s="128" t="n">
        <f aca="false" ca="false" dt2D="false" dtr="false" t="normal">COUNTIF(AC534:AN534, "&gt;0")</f>
        <v>1</v>
      </c>
      <c r="AS534" s="128" t="n">
        <f aca="false" ca="false" dt2D="false" dtr="false" t="normal">COUNTIF(AO534:AQ534, "&gt;0")</f>
        <v>2</v>
      </c>
      <c r="AT534" s="128" t="n">
        <f aca="false" ca="false" dt2D="false" dtr="false" t="normal">+AR534+AS534</f>
        <v>3</v>
      </c>
      <c r="AZ534" s="66" t="n"/>
    </row>
    <row customHeight="true" ht="12.75" outlineLevel="0" r="535">
      <c r="A535" s="115" t="n">
        <f aca="false" ca="false" dt2D="false" dtr="false" t="normal">+A534+1</f>
        <v>409</v>
      </c>
      <c r="B535" s="115" t="n">
        <f aca="false" ca="false" dt2D="false" dtr="false" t="normal">B534+1</f>
        <v>293</v>
      </c>
      <c r="C535" s="116" t="s">
        <v>147</v>
      </c>
      <c r="D535" s="115" t="s">
        <v>1000</v>
      </c>
      <c r="E535" s="119" t="s">
        <v>162</v>
      </c>
      <c r="F535" s="118" t="s">
        <v>62</v>
      </c>
      <c r="G535" s="118" t="n">
        <v>5</v>
      </c>
      <c r="H535" s="118" t="n">
        <v>2</v>
      </c>
      <c r="I535" s="119" t="n">
        <v>1876.9</v>
      </c>
      <c r="J535" s="119" t="n">
        <v>1876.9</v>
      </c>
      <c r="K535" s="119" t="n">
        <v>0</v>
      </c>
      <c r="L535" s="117" t="n">
        <v>80</v>
      </c>
      <c r="M535" s="120" t="n">
        <f aca="false" ca="false" dt2D="false" dtr="false" t="normal">SUM(N535:R535)</f>
        <v>1125519.93</v>
      </c>
      <c r="N535" s="120" t="n"/>
      <c r="O535" s="120" t="n"/>
      <c r="P535" s="120" t="n"/>
      <c r="Q535" s="120" t="n">
        <v>292345.94</v>
      </c>
      <c r="R535" s="120" t="n">
        <v>833173.99</v>
      </c>
      <c r="S535" s="120" t="n"/>
      <c r="T535" s="120" t="n">
        <f aca="false" ca="false" dt2D="false" dtr="false" t="normal">$M535/($J535+$K535)</f>
        <v>599.6696307741488</v>
      </c>
      <c r="U535" s="120" t="n">
        <f aca="false" ca="false" dt2D="false" dtr="false" t="normal">$M535/($J535+$K535)</f>
        <v>599.6696307741488</v>
      </c>
      <c r="V535" s="118" t="n">
        <v>2026</v>
      </c>
      <c r="W535" s="120" t="n"/>
      <c r="X535" s="121" t="n">
        <f aca="false" ca="false" dt2D="false" dtr="false" t="normal">AA535-R535</f>
        <v>1349738.9100000004</v>
      </c>
      <c r="Y535" s="127" t="n">
        <v>0</v>
      </c>
      <c r="Z535" s="127" t="n">
        <f aca="false" ca="false" dt2D="false" dtr="false" t="normal">+(J535*12.98+K535*25.97)*12</f>
        <v>292345.944</v>
      </c>
      <c r="AA535" s="127" t="n">
        <f aca="false" ca="false" dt2D="false" dtr="false" t="normal">+(J535*12.98+K535*25.97)*12*30-'[5]Лист1'!$AQ$760</f>
        <v>2182912.9000000004</v>
      </c>
      <c r="AB535" s="124" t="n">
        <f aca="false" ca="true" dt2D="false" dtr="false" t="normal">SUBTOTAL(9, AC535:AQ535)</f>
        <v>1125519.93</v>
      </c>
      <c r="AC535" s="124" t="n"/>
      <c r="AD535" s="124" t="n"/>
      <c r="AE535" s="124" t="n"/>
      <c r="AF535" s="124" t="n"/>
      <c r="AG535" s="124" t="n">
        <v>1043668.2</v>
      </c>
      <c r="AH535" s="124" t="n"/>
      <c r="AI535" s="124" t="n">
        <v>0</v>
      </c>
      <c r="AJ535" s="124" t="n"/>
      <c r="AK535" s="124" t="n"/>
      <c r="AL535" s="124" t="n"/>
      <c r="AM535" s="124" t="n"/>
      <c r="AN535" s="124" t="n"/>
      <c r="AO535" s="124" t="n">
        <v>33765.6</v>
      </c>
      <c r="AP535" s="124" t="n">
        <v>24000</v>
      </c>
      <c r="AQ535" s="124" t="n">
        <v>24086.13</v>
      </c>
      <c r="AR535" s="128" t="n">
        <f aca="false" ca="false" dt2D="false" dtr="false" t="normal">COUNTIF(AC535:AN535, "&gt;0")</f>
        <v>1</v>
      </c>
      <c r="AS535" s="128" t="n">
        <f aca="false" ca="false" dt2D="false" dtr="false" t="normal">COUNTIF(AO535:AQ535, "&gt;0")</f>
        <v>3</v>
      </c>
      <c r="AT535" s="128" t="n">
        <f aca="false" ca="false" dt2D="false" dtr="false" t="normal">+AR535+AS535</f>
        <v>4</v>
      </c>
      <c r="AW535" s="3" t="n"/>
      <c r="AY535" s="129" t="n"/>
    </row>
    <row customHeight="true" ht="12.75" outlineLevel="0" r="536">
      <c r="A536" s="115" t="n">
        <f aca="false" ca="false" dt2D="false" dtr="false" t="normal">+A535+1</f>
        <v>410</v>
      </c>
      <c r="B536" s="115" t="n">
        <f aca="false" ca="false" dt2D="false" dtr="false" t="normal">B535+1</f>
        <v>294</v>
      </c>
      <c r="C536" s="116" t="s">
        <v>147</v>
      </c>
      <c r="D536" s="115" t="s">
        <v>1002</v>
      </c>
      <c r="E536" s="117" t="s">
        <v>891</v>
      </c>
      <c r="F536" s="118" t="s">
        <v>62</v>
      </c>
      <c r="G536" s="118" t="n">
        <v>10</v>
      </c>
      <c r="H536" s="118" t="n">
        <v>2</v>
      </c>
      <c r="I536" s="119" t="n">
        <v>5300.5</v>
      </c>
      <c r="J536" s="119" t="n">
        <v>4996.2</v>
      </c>
      <c r="K536" s="119" t="n">
        <v>304.3</v>
      </c>
      <c r="L536" s="117" t="n">
        <v>126</v>
      </c>
      <c r="M536" s="120" t="n">
        <f aca="false" ca="false" dt2D="false" dtr="false" t="normal">SUM(N536:S536)</f>
        <v>6572052.32</v>
      </c>
      <c r="N536" s="120" t="n"/>
      <c r="O536" s="120" t="n"/>
      <c r="P536" s="120" t="n"/>
      <c r="Q536" s="120" t="n">
        <v>6572052.32</v>
      </c>
      <c r="R536" s="120" t="n"/>
      <c r="S536" s="120" t="n"/>
      <c r="T536" s="120" t="n">
        <f aca="false" ca="false" dt2D="false" dtr="false" t="normal">$M536/($J536+$K536)</f>
        <v>1239.892900669748</v>
      </c>
      <c r="U536" s="120" t="n">
        <f aca="false" ca="false" dt2D="false" dtr="false" t="normal">$M536/($J536+$K536)</f>
        <v>1239.892900669748</v>
      </c>
      <c r="V536" s="118" t="n">
        <v>2026</v>
      </c>
      <c r="W536" s="120" t="n"/>
      <c r="X536" s="121" t="n">
        <f aca="false" ca="false" dt2D="false" dtr="false" t="normal">AA536-R536</f>
        <v>34248667.32</v>
      </c>
      <c r="Y536" s="127" t="n">
        <v>5855389.67</v>
      </c>
      <c r="Z536" s="127" t="n">
        <f aca="false" ca="false" dt2D="false" dtr="false" t="normal">+(J536*17.26+K536*29.25)*12</f>
        <v>1141622.244</v>
      </c>
      <c r="AA536" s="127" t="n">
        <f aca="false" ca="false" dt2D="false" dtr="false" t="normal">+(J536*17.26+K536*29.25)*12*30</f>
        <v>34248667.32</v>
      </c>
      <c r="AB536" s="124" t="n">
        <f aca="false" ca="false" dt2D="false" dtr="false" t="normal">SUM(AC536:AQ536)</f>
        <v>6572052.319999999</v>
      </c>
      <c r="AC536" s="124" t="n"/>
      <c r="AD536" s="124" t="n"/>
      <c r="AE536" s="124" t="n"/>
      <c r="AF536" s="124" t="n"/>
      <c r="AG536" s="124" t="n"/>
      <c r="AH536" s="124" t="n"/>
      <c r="AI536" s="124" t="n"/>
      <c r="AJ536" s="132" t="n">
        <v>6041831.85</v>
      </c>
      <c r="AK536" s="124" t="n"/>
      <c r="AL536" s="124" t="n"/>
      <c r="AM536" s="124" t="n"/>
      <c r="AN536" s="124" t="n"/>
      <c r="AO536" s="132" t="n">
        <v>506220.47</v>
      </c>
      <c r="AP536" s="124" t="n">
        <v>24000</v>
      </c>
      <c r="AQ536" s="124" t="n"/>
      <c r="AR536" s="128" t="n">
        <f aca="false" ca="false" dt2D="false" dtr="false" t="normal">COUNTIF(AC536:AN536, "&gt;0")</f>
        <v>1</v>
      </c>
      <c r="AS536" s="128" t="n">
        <f aca="false" ca="false" dt2D="false" dtr="false" t="normal">COUNTIF(AO536:AQ536, "&gt;0")</f>
        <v>2</v>
      </c>
      <c r="AT536" s="128" t="n">
        <f aca="false" ca="false" dt2D="false" dtr="false" t="normal">+AR536+AS536</f>
        <v>3</v>
      </c>
      <c r="AZ536" s="66" t="n"/>
    </row>
    <row customHeight="true" ht="12.75" outlineLevel="0" r="537">
      <c r="A537" s="115" t="n">
        <f aca="false" ca="false" dt2D="false" dtr="false" t="normal">+A536+1</f>
        <v>411</v>
      </c>
      <c r="B537" s="115" t="n">
        <f aca="false" ca="false" dt2D="false" dtr="false" t="normal">B536+1</f>
        <v>295</v>
      </c>
      <c r="C537" s="116" t="s">
        <v>147</v>
      </c>
      <c r="D537" s="115" t="s">
        <v>848</v>
      </c>
      <c r="E537" s="117" t="n">
        <v>1973</v>
      </c>
      <c r="F537" s="118" t="s">
        <v>62</v>
      </c>
      <c r="G537" s="118" t="n">
        <v>5</v>
      </c>
      <c r="H537" s="118" t="n">
        <v>8</v>
      </c>
      <c r="I537" s="119" t="n">
        <v>6624.9</v>
      </c>
      <c r="J537" s="119" t="n">
        <v>5826</v>
      </c>
      <c r="K537" s="119" t="n">
        <v>239.3</v>
      </c>
      <c r="L537" s="117" t="n">
        <v>272</v>
      </c>
      <c r="M537" s="120" t="n">
        <f aca="false" ca="false" dt2D="false" dtr="false" t="normal">SUM(N537:S537)</f>
        <v>24286051.75</v>
      </c>
      <c r="N537" s="120" t="n"/>
      <c r="O537" s="120" t="n">
        <v>8561361.7</v>
      </c>
      <c r="P537" s="120" t="n"/>
      <c r="Q537" s="120" t="n">
        <v>961548.88</v>
      </c>
      <c r="R537" s="120" t="n">
        <v>14763141.17</v>
      </c>
      <c r="S537" s="120" t="n"/>
      <c r="T537" s="120" t="n">
        <f aca="false" ca="false" dt2D="false" dtr="false" t="normal">$M537/($J537+$K537)</f>
        <v>4004.0973653405435</v>
      </c>
      <c r="U537" s="120" t="n">
        <f aca="false" ca="false" dt2D="false" dtr="false" t="normal">$M537/($J537+$K537)</f>
        <v>4004.0973653405435</v>
      </c>
      <c r="V537" s="118" t="n">
        <v>2026</v>
      </c>
      <c r="W537" s="120" t="n"/>
      <c r="X537" s="121" t="n">
        <f aca="false" ca="false" dt2D="false" dtr="false" t="normal">AA537-R537</f>
        <v>0</v>
      </c>
      <c r="Y537" s="127" t="n"/>
      <c r="Z537" s="127" t="n">
        <f aca="false" ca="false" dt2D="false" dtr="false" t="normal">+(J537*12.71+K537*25.41)*12</f>
        <v>961548.876</v>
      </c>
      <c r="AA537" s="127" t="n">
        <f aca="false" ca="false" dt2D="false" dtr="false" t="normal">+(J537*12.71+K537*25.41)*12*30-'[5]Лист1'!$AQ$762</f>
        <v>14763141.170000002</v>
      </c>
      <c r="AB537" s="124" t="n">
        <f aca="false" ca="false" dt2D="false" dtr="false" t="normal">SUM(AC537:AQ537)</f>
        <v>24286051.75</v>
      </c>
      <c r="AC537" s="132" t="n">
        <v>15596622.84</v>
      </c>
      <c r="AD537" s="132" t="n">
        <v>4170851.54</v>
      </c>
      <c r="AE537" s="124" t="n"/>
      <c r="AF537" s="132" t="n">
        <v>4518577.37</v>
      </c>
      <c r="AG537" s="124" t="n"/>
      <c r="AH537" s="124" t="n"/>
      <c r="AI537" s="124" t="n"/>
      <c r="AJ537" s="124" t="n"/>
      <c r="AK537" s="124" t="n"/>
      <c r="AL537" s="124" t="n"/>
      <c r="AM537" s="124" t="n"/>
      <c r="AN537" s="124" t="n"/>
      <c r="AO537" s="124" t="n"/>
      <c r="AP537" s="124" t="n"/>
      <c r="AQ537" s="124" t="n"/>
      <c r="AR537" s="128" t="n">
        <f aca="false" ca="false" dt2D="false" dtr="false" t="normal">COUNTIF(AC537:AN537, "&gt;0")</f>
        <v>3</v>
      </c>
      <c r="AS537" s="128" t="n">
        <f aca="false" ca="false" dt2D="false" dtr="false" t="normal">COUNTIF(AO537:AQ537, "&gt;0")</f>
        <v>0</v>
      </c>
      <c r="AT537" s="128" t="n">
        <f aca="false" ca="false" dt2D="false" dtr="false" t="normal">+AR537+AS537</f>
        <v>3</v>
      </c>
      <c r="AZ537" s="66" t="n"/>
    </row>
    <row customHeight="true" ht="12.75" outlineLevel="0" r="538">
      <c r="A538" s="115" t="n">
        <f aca="false" ca="false" dt2D="false" dtr="false" t="normal">+A537+1</f>
        <v>412</v>
      </c>
      <c r="B538" s="115" t="n">
        <f aca="false" ca="false" dt2D="false" dtr="false" t="normal">B537+1</f>
        <v>296</v>
      </c>
      <c r="C538" s="116" t="s">
        <v>147</v>
      </c>
      <c r="D538" s="115" t="s">
        <v>849</v>
      </c>
      <c r="E538" s="119" t="s">
        <v>187</v>
      </c>
      <c r="F538" s="118" t="s">
        <v>62</v>
      </c>
      <c r="G538" s="118" t="n">
        <v>4</v>
      </c>
      <c r="H538" s="118" t="n">
        <v>4</v>
      </c>
      <c r="I538" s="119" t="n">
        <v>3440.6</v>
      </c>
      <c r="J538" s="119" t="n">
        <v>3440.6</v>
      </c>
      <c r="K538" s="119" t="n">
        <v>0</v>
      </c>
      <c r="L538" s="117" t="n">
        <v>158</v>
      </c>
      <c r="M538" s="120" t="n">
        <f aca="false" ca="false" dt2D="false" dtr="false" t="normal">SUM(N538:R538)</f>
        <v>6599207.13</v>
      </c>
      <c r="N538" s="120" t="n"/>
      <c r="O538" s="120" t="n">
        <v>2368897.62</v>
      </c>
      <c r="P538" s="120" t="n"/>
      <c r="Q538" s="120" t="n">
        <v>535907.86</v>
      </c>
      <c r="R538" s="120" t="n">
        <v>3694401.65</v>
      </c>
      <c r="S538" s="120" t="n"/>
      <c r="T538" s="120" t="n">
        <f aca="false" ca="false" dt2D="false" dtr="false" t="normal">$M538/($J538+$K538)</f>
        <v>1918.0396239028078</v>
      </c>
      <c r="U538" s="120" t="n">
        <f aca="false" ca="false" dt2D="false" dtr="false" t="normal">$M538/($J538+$K538)</f>
        <v>1918.0396239028078</v>
      </c>
      <c r="V538" s="118" t="n">
        <v>2026</v>
      </c>
      <c r="W538" s="120" t="n"/>
      <c r="X538" s="121" t="n">
        <f aca="false" ca="false" dt2D="false" dtr="false" t="normal">AA538-R538</f>
        <v>5538434.339999998</v>
      </c>
      <c r="Y538" s="127" t="n">
        <v>0</v>
      </c>
      <c r="Z538" s="127" t="n">
        <f aca="false" ca="false" dt2D="false" dtr="false" t="normal">+(J538*12.98+K538*25.97)*12</f>
        <v>535907.8559999999</v>
      </c>
      <c r="AA538" s="127" t="n">
        <f aca="false" ca="false" dt2D="false" dtr="false" t="normal">+(J538*12.98+K538*25.97)*12*30-'[5]Лист1'!$AQ$763</f>
        <v>9232835.989999998</v>
      </c>
      <c r="AB538" s="124" t="n">
        <f aca="false" ca="true" dt2D="false" dtr="false" t="normal">SUBTOTAL(9, AC538:AQ538)</f>
        <v>6599207.13</v>
      </c>
      <c r="AC538" s="124" t="n"/>
      <c r="AD538" s="124" t="n">
        <v>4290834.25</v>
      </c>
      <c r="AE538" s="124" t="n"/>
      <c r="AF538" s="124" t="n"/>
      <c r="AG538" s="124" t="n">
        <v>1945173.64</v>
      </c>
      <c r="AH538" s="124" t="n"/>
      <c r="AI538" s="124" t="n">
        <v>0</v>
      </c>
      <c r="AJ538" s="124" t="n"/>
      <c r="AK538" s="124" t="n"/>
      <c r="AL538" s="124" t="n"/>
      <c r="AM538" s="124" t="n"/>
      <c r="AN538" s="124" t="n"/>
      <c r="AO538" s="124" t="n">
        <v>197976.21</v>
      </c>
      <c r="AP538" s="124" t="n">
        <v>24000</v>
      </c>
      <c r="AQ538" s="124" t="n">
        <v>141223.03</v>
      </c>
      <c r="AR538" s="128" t="n">
        <f aca="false" ca="false" dt2D="false" dtr="false" t="normal">COUNTIF(AC538:AN538, "&gt;0")</f>
        <v>2</v>
      </c>
      <c r="AS538" s="128" t="n">
        <f aca="false" ca="false" dt2D="false" dtr="false" t="normal">COUNTIF(AO538:AQ538, "&gt;0")</f>
        <v>3</v>
      </c>
      <c r="AT538" s="128" t="n">
        <f aca="false" ca="false" dt2D="false" dtr="false" t="normal">+AR538+AS538</f>
        <v>5</v>
      </c>
      <c r="AW538" s="3" t="n"/>
      <c r="AY538" s="129" t="n"/>
    </row>
    <row customHeight="true" ht="12.75" outlineLevel="0" r="539">
      <c r="A539" s="115" t="n">
        <f aca="false" ca="false" dt2D="false" dtr="false" t="normal">+A538+1</f>
        <v>413</v>
      </c>
      <c r="B539" s="115" t="n">
        <f aca="false" ca="false" dt2D="false" dtr="false" t="normal">B538+1</f>
        <v>297</v>
      </c>
      <c r="C539" s="116" t="s">
        <v>147</v>
      </c>
      <c r="D539" s="115" t="s">
        <v>1003</v>
      </c>
      <c r="E539" s="119" t="s">
        <v>103</v>
      </c>
      <c r="F539" s="118" t="s">
        <v>62</v>
      </c>
      <c r="G539" s="118" t="n">
        <v>3</v>
      </c>
      <c r="H539" s="118" t="n">
        <v>2</v>
      </c>
      <c r="I539" s="119" t="n">
        <v>1461.5</v>
      </c>
      <c r="J539" s="119" t="n">
        <v>1461.5</v>
      </c>
      <c r="K539" s="119" t="n">
        <v>0</v>
      </c>
      <c r="L539" s="117" t="n">
        <v>66</v>
      </c>
      <c r="M539" s="120" t="n">
        <f aca="false" ca="false" dt2D="false" dtr="false" t="normal">SUM(N539:R539)</f>
        <v>1036010.75</v>
      </c>
      <c r="N539" s="120" t="n"/>
      <c r="O539" s="120" t="n"/>
      <c r="P539" s="120" t="n"/>
      <c r="Q539" s="120" t="n">
        <v>1036010.75</v>
      </c>
      <c r="R539" s="120" t="n"/>
      <c r="S539" s="120" t="n"/>
      <c r="T539" s="120" t="n">
        <f aca="false" ca="false" dt2D="false" dtr="false" t="normal">$M539/($J539+$K539)</f>
        <v>708.8681149503934</v>
      </c>
      <c r="U539" s="120" t="n">
        <f aca="false" ca="false" dt2D="false" dtr="false" t="normal">$M539/($J539+$K539)</f>
        <v>708.8681149503934</v>
      </c>
      <c r="V539" s="118" t="n">
        <v>2026</v>
      </c>
      <c r="W539" s="120" t="n"/>
      <c r="X539" s="121" t="n">
        <f aca="false" ca="false" dt2D="false" dtr="false" t="normal">AA539-R539</f>
        <v>6829297.199999999</v>
      </c>
      <c r="Y539" s="127" t="n">
        <v>1128490.68</v>
      </c>
      <c r="Z539" s="127" t="n">
        <f aca="false" ca="false" dt2D="false" dtr="false" t="normal">+(J539*12.98+K539*25.97)*12</f>
        <v>227643.24</v>
      </c>
      <c r="AA539" s="127" t="n">
        <f aca="false" ca="false" dt2D="false" dtr="false" t="normal">+(J539*12.98+K539*25.97)*12*30</f>
        <v>6829297.199999999</v>
      </c>
      <c r="AB539" s="124" t="n">
        <f aca="false" ca="true" dt2D="false" dtr="false" t="normal">SUBTOTAL(9, AC539:AQ539)</f>
        <v>1036010.75</v>
      </c>
      <c r="AC539" s="124" t="n"/>
      <c r="AD539" s="124" t="n"/>
      <c r="AE539" s="124" t="n"/>
      <c r="AF539" s="124" t="n"/>
      <c r="AG539" s="124" t="n">
        <v>958759.8</v>
      </c>
      <c r="AH539" s="124" t="n"/>
      <c r="AI539" s="124" t="n">
        <v>0</v>
      </c>
      <c r="AJ539" s="124" t="n"/>
      <c r="AK539" s="124" t="n"/>
      <c r="AL539" s="124" t="n"/>
      <c r="AM539" s="124" t="n"/>
      <c r="AN539" s="124" t="n"/>
      <c r="AO539" s="124" t="n">
        <v>31080.32</v>
      </c>
      <c r="AP539" s="124" t="n">
        <v>24000</v>
      </c>
      <c r="AQ539" s="124" t="n">
        <v>22170.63</v>
      </c>
      <c r="AR539" s="128" t="n">
        <f aca="false" ca="false" dt2D="false" dtr="false" t="normal">COUNTIF(AC539:AN539, "&gt;0")</f>
        <v>1</v>
      </c>
      <c r="AS539" s="128" t="n">
        <f aca="false" ca="false" dt2D="false" dtr="false" t="normal">COUNTIF(AO539:AQ539, "&gt;0")</f>
        <v>3</v>
      </c>
      <c r="AT539" s="128" t="n">
        <f aca="false" ca="false" dt2D="false" dtr="false" t="normal">+AR539+AS539</f>
        <v>4</v>
      </c>
      <c r="AW539" s="3" t="n"/>
      <c r="AY539" s="129" t="n"/>
    </row>
    <row customHeight="true" ht="12.75" outlineLevel="0" r="540">
      <c r="A540" s="115" t="n">
        <f aca="false" ca="false" dt2D="false" dtr="false" t="normal">+A539+1</f>
        <v>414</v>
      </c>
      <c r="B540" s="115" t="n">
        <f aca="false" ca="false" dt2D="false" dtr="false" t="normal">B539+1</f>
        <v>298</v>
      </c>
      <c r="C540" s="116" t="s">
        <v>147</v>
      </c>
      <c r="D540" s="115" t="s">
        <v>1004</v>
      </c>
      <c r="E540" s="117" t="s">
        <v>162</v>
      </c>
      <c r="F540" s="118" t="s">
        <v>62</v>
      </c>
      <c r="G540" s="118" t="n">
        <v>4</v>
      </c>
      <c r="H540" s="118" t="n">
        <v>2</v>
      </c>
      <c r="I540" s="119" t="n">
        <v>1936</v>
      </c>
      <c r="J540" s="119" t="n">
        <v>1936</v>
      </c>
      <c r="K540" s="119" t="n">
        <v>0</v>
      </c>
      <c r="L540" s="117" t="n">
        <v>66</v>
      </c>
      <c r="M540" s="120" t="n">
        <f aca="false" ca="false" dt2D="false" dtr="false" t="normal">SUM(N540:S540)</f>
        <v>1459606.75</v>
      </c>
      <c r="N540" s="120" t="n"/>
      <c r="O540" s="120" t="n"/>
      <c r="P540" s="120" t="n"/>
      <c r="Q540" s="120" t="n">
        <v>1459606.75</v>
      </c>
      <c r="R540" s="120" t="n">
        <v>0</v>
      </c>
      <c r="S540" s="120" t="n"/>
      <c r="T540" s="120" t="n">
        <f aca="false" ca="false" dt2D="false" dtr="false" t="normal">$M540/($J540+$K540)</f>
        <v>753.9291064049587</v>
      </c>
      <c r="U540" s="120" t="n">
        <f aca="false" ca="false" dt2D="false" dtr="false" t="normal">$M540/($J540+$K540)</f>
        <v>753.9291064049587</v>
      </c>
      <c r="V540" s="118" t="n">
        <v>2026</v>
      </c>
      <c r="W540" s="120" t="n"/>
      <c r="X540" s="121" t="n">
        <f aca="false" ca="false" dt2D="false" dtr="false" t="normal">AA540-R540</f>
        <v>9046540.8</v>
      </c>
      <c r="Y540" s="127" t="n">
        <v>1558843.41</v>
      </c>
      <c r="Z540" s="127" t="n">
        <f aca="false" ca="false" dt2D="false" dtr="false" t="normal">+(J540*12.98+K540*25.97)*12</f>
        <v>301551.36000000004</v>
      </c>
      <c r="AA540" s="127" t="n">
        <f aca="false" ca="false" dt2D="false" dtr="false" t="normal">+(J540*12.98+K540*25.97)*12*30</f>
        <v>9046540.8</v>
      </c>
      <c r="AB540" s="124" t="n">
        <f aca="false" ca="false" dt2D="false" dtr="false" t="normal">SUM(AC540:AQ540)</f>
        <v>1459606.75</v>
      </c>
      <c r="AC540" s="124" t="n"/>
      <c r="AD540" s="124" t="n"/>
      <c r="AE540" s="124" t="n"/>
      <c r="AF540" s="124" t="n"/>
      <c r="AG540" s="132" t="n">
        <v>1459606.75</v>
      </c>
      <c r="AH540" s="124" t="n"/>
      <c r="AI540" s="124" t="n"/>
      <c r="AJ540" s="124" t="n"/>
      <c r="AK540" s="124" t="n"/>
      <c r="AL540" s="124" t="n"/>
      <c r="AM540" s="124" t="n"/>
      <c r="AN540" s="124" t="n"/>
      <c r="AO540" s="124" t="n"/>
      <c r="AP540" s="124" t="n"/>
      <c r="AQ540" s="124" t="n"/>
      <c r="AR540" s="128" t="n">
        <f aca="false" ca="false" dt2D="false" dtr="false" t="normal">COUNTIF(AC540:AN540, "&gt;0")</f>
        <v>1</v>
      </c>
      <c r="AS540" s="128" t="n">
        <f aca="false" ca="false" dt2D="false" dtr="false" t="normal">COUNTIF(AO540:AQ540, "&gt;0")</f>
        <v>0</v>
      </c>
      <c r="AT540" s="128" t="n">
        <f aca="false" ca="false" dt2D="false" dtr="false" t="normal">+AR540+AS540</f>
        <v>1</v>
      </c>
      <c r="AZ540" s="66" t="n"/>
    </row>
    <row customHeight="true" ht="12.75" outlineLevel="0" r="541">
      <c r="A541" s="115" t="n">
        <f aca="false" ca="false" dt2D="false" dtr="false" t="normal">+A540+1</f>
        <v>415</v>
      </c>
      <c r="B541" s="115" t="n">
        <f aca="false" ca="false" dt2D="false" dtr="false" t="normal">B540+1</f>
        <v>299</v>
      </c>
      <c r="C541" s="116" t="s">
        <v>147</v>
      </c>
      <c r="D541" s="115" t="s">
        <v>851</v>
      </c>
      <c r="E541" s="117" t="n">
        <v>1995</v>
      </c>
      <c r="F541" s="118" t="s">
        <v>62</v>
      </c>
      <c r="G541" s="118" t="n">
        <v>4</v>
      </c>
      <c r="H541" s="118" t="n">
        <v>3</v>
      </c>
      <c r="I541" s="119" t="n">
        <v>1839</v>
      </c>
      <c r="J541" s="119" t="n">
        <v>1773.6</v>
      </c>
      <c r="K541" s="119" t="n">
        <v>0</v>
      </c>
      <c r="L541" s="117" t="n">
        <v>81</v>
      </c>
      <c r="M541" s="120" t="n">
        <f aca="false" ca="false" dt2D="false" dtr="false" t="normal">SUM(N541:S541)</f>
        <v>14083824.41</v>
      </c>
      <c r="N541" s="120" t="n"/>
      <c r="O541" s="120" t="n">
        <v>7587668.95</v>
      </c>
      <c r="P541" s="120" t="n"/>
      <c r="Q541" s="120" t="n">
        <v>348417.54</v>
      </c>
      <c r="R541" s="120" t="n">
        <v>6147737.92</v>
      </c>
      <c r="S541" s="120" t="n"/>
      <c r="T541" s="120" t="n">
        <v>6733.3702283361</v>
      </c>
      <c r="U541" s="120" t="n">
        <v>1342.283020064</v>
      </c>
      <c r="V541" s="118" t="n">
        <v>2026</v>
      </c>
      <c r="W541" s="120" t="n"/>
      <c r="X541" s="121" t="n">
        <f aca="false" ca="false" dt2D="false" dtr="false" t="normal">AA541-R541</f>
        <v>-2806573.25</v>
      </c>
      <c r="Y541" s="127" t="n"/>
      <c r="Z541" s="127" t="n">
        <f aca="false" ca="false" dt2D="false" dtr="false" t="normal">+(J541*12.98+K541*25.97)*12</f>
        <v>276255.936</v>
      </c>
      <c r="AA541" s="127" t="n">
        <f aca="false" ca="false" dt2D="false" dtr="false" t="normal">+(J541*12.98+K541*25.97)*12*30+'[1]Лист1'!$BC$15</f>
        <v>3341164.67</v>
      </c>
      <c r="AB541" s="124" t="n">
        <f aca="false" ca="false" dt2D="false" dtr="false" t="normal">SUM(AC541:AQ541)</f>
        <v>14083824.409999998</v>
      </c>
      <c r="AC541" s="124" t="n"/>
      <c r="AD541" s="124" t="n">
        <v>1974259.12</v>
      </c>
      <c r="AE541" s="124" t="n"/>
      <c r="AF541" s="124" t="n">
        <v>1656489.08</v>
      </c>
      <c r="AG541" s="124" t="n"/>
      <c r="AH541" s="124" t="n"/>
      <c r="AI541" s="124" t="n"/>
      <c r="AJ541" s="124" t="n"/>
      <c r="AK541" s="124" t="n">
        <v>9891788.09</v>
      </c>
      <c r="AL541" s="124" t="n"/>
      <c r="AM541" s="124" t="n"/>
      <c r="AN541" s="124" t="n"/>
      <c r="AO541" s="124" t="n">
        <v>313592.29</v>
      </c>
      <c r="AP541" s="124" t="n">
        <v>24000</v>
      </c>
      <c r="AQ541" s="124" t="n">
        <v>223695.83</v>
      </c>
      <c r="AR541" s="128" t="n">
        <f aca="false" ca="false" dt2D="false" dtr="false" t="normal">COUNTIF(AC541:AN541, "&gt;0")</f>
        <v>3</v>
      </c>
      <c r="AS541" s="128" t="n">
        <f aca="false" ca="false" dt2D="false" dtr="false" t="normal">COUNTIF(AO541:AQ541, "&gt;0")</f>
        <v>3</v>
      </c>
      <c r="AT541" s="128" t="n">
        <f aca="false" ca="false" dt2D="false" dtr="false" t="normal">+AR541+AS541</f>
        <v>6</v>
      </c>
    </row>
    <row customHeight="true" ht="12" outlineLevel="0" r="542">
      <c r="A542" s="115" t="n">
        <f aca="false" ca="false" dt2D="false" dtr="false" t="normal">+A541+1</f>
        <v>416</v>
      </c>
      <c r="B542" s="115" t="n">
        <f aca="false" ca="false" dt2D="false" dtr="false" t="normal">B541+1</f>
        <v>300</v>
      </c>
      <c r="C542" s="116" t="s">
        <v>373</v>
      </c>
      <c r="D542" s="115" t="s">
        <v>1005</v>
      </c>
      <c r="E542" s="119" t="s">
        <v>194</v>
      </c>
      <c r="F542" s="118" t="s">
        <v>62</v>
      </c>
      <c r="G542" s="118" t="n">
        <v>4</v>
      </c>
      <c r="H542" s="118" t="n">
        <v>6</v>
      </c>
      <c r="I542" s="119" t="n">
        <v>3514.37</v>
      </c>
      <c r="J542" s="119" t="n">
        <v>3514.37</v>
      </c>
      <c r="K542" s="119" t="n">
        <v>0</v>
      </c>
      <c r="L542" s="117" t="n">
        <v>203</v>
      </c>
      <c r="M542" s="120" t="n">
        <f aca="false" ca="false" dt2D="false" dtr="false" t="normal">SUM(N542:R542)</f>
        <v>10610584.59</v>
      </c>
      <c r="N542" s="120" t="n"/>
      <c r="O542" s="120" t="n">
        <v>2055836.07</v>
      </c>
      <c r="P542" s="120" t="n"/>
      <c r="Q542" s="120" t="n">
        <v>547398.27</v>
      </c>
      <c r="R542" s="120" t="n">
        <v>8007350.25</v>
      </c>
      <c r="S542" s="120" t="n"/>
      <c r="T542" s="120" t="n">
        <f aca="false" ca="false" dt2D="false" dtr="false" t="normal">$M542/($J542+$K542)</f>
        <v>3019.1996261065283</v>
      </c>
      <c r="U542" s="120" t="n">
        <f aca="false" ca="false" dt2D="false" dtr="false" t="normal">$M542/($J542+$K542)</f>
        <v>3019.1996261065283</v>
      </c>
      <c r="V542" s="118" t="n">
        <v>2026</v>
      </c>
      <c r="W542" s="120" t="n"/>
      <c r="X542" s="121" t="n">
        <f aca="false" ca="false" dt2D="false" dtr="false" t="normal">AA542-R542</f>
        <v>5784706.645999998</v>
      </c>
      <c r="Y542" s="127" t="n">
        <v>0</v>
      </c>
      <c r="Z542" s="127" t="n">
        <f aca="false" ca="false" dt2D="false" dtr="false" t="normal">+(J542*12.98+K542*25.97)*12</f>
        <v>547398.2712</v>
      </c>
      <c r="AA542" s="127" t="n">
        <f aca="false" ca="false" dt2D="false" dtr="false" t="normal">+(J542*12.98+K542*25.97)*12*30-'[4]Лист1'!$AQ$24</f>
        <v>13792056.895999998</v>
      </c>
      <c r="AB542" s="124" t="n">
        <f aca="false" ca="true" dt2D="false" dtr="false" t="normal">SUBTOTAL(9, AC542:AQ542)</f>
        <v>10610584.589999998</v>
      </c>
      <c r="AC542" s="124" t="n"/>
      <c r="AD542" s="124" t="n">
        <v>4389191.69</v>
      </c>
      <c r="AE542" s="124" t="n"/>
      <c r="AF542" s="124" t="n">
        <v>3660871.4</v>
      </c>
      <c r="AG542" s="124" t="n">
        <v>1991137.45</v>
      </c>
      <c r="AH542" s="124" t="n"/>
      <c r="AI542" s="124" t="n">
        <v>0</v>
      </c>
      <c r="AJ542" s="124" t="n"/>
      <c r="AK542" s="124" t="n"/>
      <c r="AL542" s="124" t="n"/>
      <c r="AM542" s="124" t="n"/>
      <c r="AN542" s="124" t="n"/>
      <c r="AO542" s="124" t="n">
        <v>318317.54</v>
      </c>
      <c r="AP542" s="124" t="n">
        <v>24000</v>
      </c>
      <c r="AQ542" s="124" t="n">
        <v>227066.51</v>
      </c>
      <c r="AR542" s="128" t="n">
        <f aca="false" ca="false" dt2D="false" dtr="false" t="normal">COUNTIF(AC542:AN542, "&gt;0")</f>
        <v>3</v>
      </c>
      <c r="AS542" s="128" t="n">
        <f aca="false" ca="false" dt2D="false" dtr="false" t="normal">COUNTIF(AO542:AQ542, "&gt;0")</f>
        <v>3</v>
      </c>
      <c r="AT542" s="128" t="n">
        <f aca="false" ca="false" dt2D="false" dtr="false" t="normal">+AR542+AS542</f>
        <v>6</v>
      </c>
      <c r="AW542" s="3" t="n"/>
      <c r="AY542" s="129" t="n"/>
    </row>
    <row customHeight="true" ht="12.75" outlineLevel="0" r="543">
      <c r="A543" s="115" t="n">
        <f aca="false" ca="false" dt2D="false" dtr="false" t="normal">+A542+1</f>
        <v>417</v>
      </c>
      <c r="B543" s="115" t="n">
        <f aca="false" ca="false" dt2D="false" dtr="false" t="normal">B542+1</f>
        <v>301</v>
      </c>
      <c r="C543" s="116" t="s">
        <v>373</v>
      </c>
      <c r="D543" s="115" t="s">
        <v>855</v>
      </c>
      <c r="E543" s="119" t="s">
        <v>159</v>
      </c>
      <c r="F543" s="118" t="s">
        <v>62</v>
      </c>
      <c r="G543" s="118" t="n">
        <v>4</v>
      </c>
      <c r="H543" s="118" t="n">
        <v>4</v>
      </c>
      <c r="I543" s="119" t="n">
        <v>2022.1</v>
      </c>
      <c r="J543" s="119" t="n">
        <v>2022.1</v>
      </c>
      <c r="K543" s="119" t="n">
        <v>0</v>
      </c>
      <c r="L543" s="117" t="n">
        <v>105</v>
      </c>
      <c r="M543" s="120" t="n">
        <f aca="false" ca="false" dt2D="false" dtr="false" t="normal">SUM(N543:R543)</f>
        <v>1212591.96</v>
      </c>
      <c r="N543" s="120" t="n"/>
      <c r="O543" s="120" t="n"/>
      <c r="P543" s="120" t="n"/>
      <c r="Q543" s="120" t="n">
        <v>314962.3</v>
      </c>
      <c r="R543" s="120" t="n">
        <v>897629.66</v>
      </c>
      <c r="S543" s="120" t="n"/>
      <c r="T543" s="120" t="n">
        <f aca="false" ca="false" dt2D="false" dtr="false" t="normal">$M543/($J543+$K543)</f>
        <v>599.6696305820682</v>
      </c>
      <c r="U543" s="120" t="n">
        <f aca="false" ca="false" dt2D="false" dtr="false" t="normal">$M543/($J543+$K543)</f>
        <v>599.6696305820682</v>
      </c>
      <c r="V543" s="118" t="n">
        <v>2026</v>
      </c>
      <c r="W543" s="120" t="n"/>
      <c r="X543" s="121" t="n">
        <f aca="false" ca="false" dt2D="false" dtr="false" t="normal">AA543-R543</f>
        <v>6358433.379999999</v>
      </c>
      <c r="Y543" s="127" t="n">
        <v>0</v>
      </c>
      <c r="Z543" s="127" t="n">
        <f aca="false" ca="false" dt2D="false" dtr="false" t="normal">+(J543*12.98+K543*25.97)*12</f>
        <v>314962.296</v>
      </c>
      <c r="AA543" s="127" t="n">
        <f aca="false" ca="false" dt2D="false" dtr="false" t="normal">+(J543*12.98+K543*25.97)*12*30-'[4]Лист1'!$AQ$27</f>
        <v>7256063.039999999</v>
      </c>
      <c r="AB543" s="124" t="n">
        <f aca="false" ca="true" dt2D="false" dtr="false" t="normal">SUBTOTAL(9, AC543:AQ543)</f>
        <v>1212591.96</v>
      </c>
      <c r="AC543" s="124" t="n"/>
      <c r="AD543" s="124" t="n"/>
      <c r="AE543" s="124" t="n"/>
      <c r="AF543" s="124" t="n"/>
      <c r="AG543" s="124" t="n">
        <v>1126264.73</v>
      </c>
      <c r="AH543" s="124" t="n"/>
      <c r="AI543" s="124" t="n">
        <v>0</v>
      </c>
      <c r="AJ543" s="124" t="n"/>
      <c r="AK543" s="124" t="n"/>
      <c r="AL543" s="124" t="n"/>
      <c r="AM543" s="124" t="n"/>
      <c r="AN543" s="124" t="n"/>
      <c r="AO543" s="124" t="n">
        <v>36377.76</v>
      </c>
      <c r="AP543" s="124" t="n">
        <v>24000</v>
      </c>
      <c r="AQ543" s="124" t="n">
        <v>25949.47</v>
      </c>
      <c r="AR543" s="128" t="n">
        <f aca="false" ca="false" dt2D="false" dtr="false" t="normal">COUNTIF(AC543:AN543, "&gt;0")</f>
        <v>1</v>
      </c>
      <c r="AS543" s="128" t="n">
        <f aca="false" ca="false" dt2D="false" dtr="false" t="normal">COUNTIF(AO543:AQ543, "&gt;0")</f>
        <v>3</v>
      </c>
      <c r="AT543" s="128" t="n">
        <f aca="false" ca="false" dt2D="false" dtr="false" t="normal">+AR543+AS543</f>
        <v>4</v>
      </c>
      <c r="AW543" s="3" t="n"/>
      <c r="AY543" s="129" t="n"/>
    </row>
    <row customHeight="true" ht="12.75" outlineLevel="0" r="544">
      <c r="A544" s="115" t="n">
        <f aca="false" ca="false" dt2D="false" dtr="false" t="normal">+A543+1</f>
        <v>418</v>
      </c>
      <c r="B544" s="115" t="n">
        <f aca="false" ca="false" dt2D="false" dtr="false" t="normal">B543+1</f>
        <v>302</v>
      </c>
      <c r="C544" s="116" t="s">
        <v>373</v>
      </c>
      <c r="D544" s="115" t="s">
        <v>1006</v>
      </c>
      <c r="E544" s="119" t="s">
        <v>243</v>
      </c>
      <c r="F544" s="118" t="s">
        <v>62</v>
      </c>
      <c r="G544" s="118" t="n">
        <v>4</v>
      </c>
      <c r="H544" s="118" t="n">
        <v>4</v>
      </c>
      <c r="I544" s="119" t="n">
        <v>2698.8</v>
      </c>
      <c r="J544" s="119" t="n">
        <v>2698.8</v>
      </c>
      <c r="K544" s="119" t="n">
        <v>0</v>
      </c>
      <c r="L544" s="117" t="n">
        <v>120</v>
      </c>
      <c r="M544" s="120" t="n">
        <f aca="false" ca="false" dt2D="false" dtr="false" t="normal">SUM(N544:R544)</f>
        <v>1618388.3800000001</v>
      </c>
      <c r="N544" s="120" t="n"/>
      <c r="O544" s="120" t="n"/>
      <c r="P544" s="120" t="n"/>
      <c r="Q544" s="120" t="n">
        <v>420365.09</v>
      </c>
      <c r="R544" s="120" t="n">
        <v>1198023.29</v>
      </c>
      <c r="S544" s="120" t="n"/>
      <c r="T544" s="120" t="n">
        <f aca="false" ca="false" dt2D="false" dtr="false" t="normal">$M544/($J544+$K544)</f>
        <v>599.6696235363866</v>
      </c>
      <c r="U544" s="120" t="n">
        <f aca="false" ca="false" dt2D="false" dtr="false" t="normal">$M544/($J544+$K544)</f>
        <v>599.6696235363866</v>
      </c>
      <c r="V544" s="118" t="n">
        <v>2026</v>
      </c>
      <c r="W544" s="120" t="n"/>
      <c r="X544" s="121" t="n">
        <f aca="false" ca="false" dt2D="false" dtr="false" t="normal">AA544-R544</f>
        <v>8926716.590000004</v>
      </c>
      <c r="Y544" s="127" t="n">
        <v>0</v>
      </c>
      <c r="Z544" s="127" t="n">
        <f aca="false" ca="false" dt2D="false" dtr="false" t="normal">+(J544*12.98+K544*25.97)*12</f>
        <v>420365.0880000001</v>
      </c>
      <c r="AA544" s="127" t="n">
        <f aca="false" ca="false" dt2D="false" dtr="false" t="normal">+(J544*12.98+K544*25.97)*12*30-'[4]Лист1'!$AQ$28</f>
        <v>10124739.880000003</v>
      </c>
      <c r="AB544" s="124" t="n">
        <f aca="false" ca="true" dt2D="false" dtr="false" t="normal">SUBTOTAL(9, AC544:AQ544)</f>
        <v>1618388.38</v>
      </c>
      <c r="AC544" s="124" t="n"/>
      <c r="AD544" s="124" t="n"/>
      <c r="AE544" s="124" t="n"/>
      <c r="AF544" s="124" t="n"/>
      <c r="AG544" s="124" t="n">
        <v>1511203.22</v>
      </c>
      <c r="AH544" s="124" t="n"/>
      <c r="AI544" s="124" t="n">
        <v>0</v>
      </c>
      <c r="AJ544" s="124" t="n"/>
      <c r="AK544" s="124" t="n"/>
      <c r="AL544" s="124" t="n"/>
      <c r="AM544" s="124" t="n"/>
      <c r="AN544" s="124" t="n"/>
      <c r="AO544" s="124" t="n">
        <v>48551.65</v>
      </c>
      <c r="AP544" s="124" t="n">
        <v>24000</v>
      </c>
      <c r="AQ544" s="124" t="n">
        <v>34633.51</v>
      </c>
      <c r="AR544" s="128" t="n">
        <f aca="false" ca="false" dt2D="false" dtr="false" t="normal">COUNTIF(AC544:AN544, "&gt;0")</f>
        <v>1</v>
      </c>
      <c r="AS544" s="128" t="n">
        <f aca="false" ca="false" dt2D="false" dtr="false" t="normal">COUNTIF(AO544:AQ544, "&gt;0")</f>
        <v>3</v>
      </c>
      <c r="AT544" s="128" t="n">
        <f aca="false" ca="false" dt2D="false" dtr="false" t="normal">+AR544+AS544</f>
        <v>4</v>
      </c>
      <c r="AW544" s="3" t="n"/>
      <c r="AY544" s="129" t="n"/>
    </row>
    <row customHeight="true" ht="12.75" outlineLevel="0" r="545">
      <c r="A545" s="115" t="n">
        <f aca="false" ca="false" dt2D="false" dtr="false" t="normal">+A544+1</f>
        <v>419</v>
      </c>
      <c r="B545" s="115" t="n">
        <f aca="false" ca="false" dt2D="false" dtr="false" t="normal">B544+1</f>
        <v>303</v>
      </c>
      <c r="C545" s="116" t="s">
        <v>373</v>
      </c>
      <c r="D545" s="115" t="s">
        <v>1007</v>
      </c>
      <c r="E545" s="117" t="s">
        <v>315</v>
      </c>
      <c r="F545" s="118" t="s">
        <v>62</v>
      </c>
      <c r="G545" s="118" t="n">
        <v>4</v>
      </c>
      <c r="H545" s="118" t="n">
        <v>4</v>
      </c>
      <c r="I545" s="119" t="n">
        <v>2629.3</v>
      </c>
      <c r="J545" s="119" t="n">
        <v>2629.3</v>
      </c>
      <c r="K545" s="119" t="n">
        <v>0</v>
      </c>
      <c r="L545" s="117" t="n">
        <v>126</v>
      </c>
      <c r="M545" s="120" t="n">
        <f aca="false" ca="false" dt2D="false" dtr="false" t="normal">SUM(N545:S545)</f>
        <v>4868454.220000001</v>
      </c>
      <c r="N545" s="120" t="n"/>
      <c r="O545" s="120" t="n"/>
      <c r="P545" s="120" t="n"/>
      <c r="Q545" s="120" t="n">
        <v>409539.77</v>
      </c>
      <c r="R545" s="120" t="n">
        <v>4458914.45</v>
      </c>
      <c r="S545" s="120" t="n"/>
      <c r="T545" s="120" t="n">
        <f aca="false" ca="false" dt2D="false" dtr="false" t="normal">$M545/($J545+$K545)</f>
        <v>1851.616103145324</v>
      </c>
      <c r="U545" s="120" t="n">
        <f aca="false" ca="false" dt2D="false" dtr="false" t="normal">$M545/($J545+$K545)</f>
        <v>1851.616103145324</v>
      </c>
      <c r="V545" s="118" t="n">
        <v>2026</v>
      </c>
      <c r="W545" s="120" t="n"/>
      <c r="X545" s="121" t="n">
        <f aca="false" ca="false" dt2D="false" dtr="false" t="normal">AA545-R545</f>
        <v>5629055.840000001</v>
      </c>
      <c r="Y545" s="127" t="n">
        <v>0</v>
      </c>
      <c r="Z545" s="127" t="n">
        <f aca="false" ca="false" dt2D="false" dtr="false" t="normal">+(J545*12.98+K545*25.97)*12</f>
        <v>409539.76800000004</v>
      </c>
      <c r="AA545" s="127" t="n">
        <f aca="false" ca="false" dt2D="false" dtr="false" t="normal">+(J545*12.98+K545*25.97)*12*30-'[4]Лист1'!$AQ$30</f>
        <v>10087970.290000001</v>
      </c>
      <c r="AB545" s="124" t="n">
        <f aca="false" ca="false" dt2D="false" dtr="false" t="normal">SUM(AC545:AQ545)</f>
        <v>4868454.22</v>
      </c>
      <c r="AC545" s="124" t="n"/>
      <c r="AD545" s="132" t="n">
        <v>3269539.2</v>
      </c>
      <c r="AE545" s="124" t="n"/>
      <c r="AF545" s="124" t="n"/>
      <c r="AG545" s="132" t="n">
        <v>1467307.13</v>
      </c>
      <c r="AH545" s="124" t="n"/>
      <c r="AI545" s="124" t="n"/>
      <c r="AJ545" s="124" t="n"/>
      <c r="AK545" s="124" t="n"/>
      <c r="AL545" s="124" t="n"/>
      <c r="AM545" s="124" t="n"/>
      <c r="AN545" s="124" t="n"/>
      <c r="AO545" s="124" t="n">
        <v>107607.89</v>
      </c>
      <c r="AP545" s="124" t="n">
        <v>24000</v>
      </c>
      <c r="AQ545" s="124" t="n"/>
      <c r="AR545" s="128" t="n">
        <f aca="false" ca="false" dt2D="false" dtr="false" t="normal">COUNTIF(AC545:AN545, "&gt;0")</f>
        <v>2</v>
      </c>
      <c r="AS545" s="128" t="n">
        <f aca="false" ca="false" dt2D="false" dtr="false" t="normal">COUNTIF(AO545:AQ545, "&gt;0")</f>
        <v>2</v>
      </c>
      <c r="AT545" s="128" t="n">
        <f aca="false" ca="false" dt2D="false" dtr="false" t="normal">+AR545+AS545</f>
        <v>4</v>
      </c>
      <c r="BA545" s="66" t="n"/>
    </row>
    <row customHeight="true" ht="12.75" outlineLevel="0" r="546">
      <c r="A546" s="115" t="n">
        <f aca="false" ca="false" dt2D="false" dtr="false" t="normal">+A545+1</f>
        <v>420</v>
      </c>
      <c r="B546" s="115" t="n">
        <f aca="false" ca="false" dt2D="false" dtr="false" t="normal">B545+1</f>
        <v>304</v>
      </c>
      <c r="C546" s="116" t="s">
        <v>373</v>
      </c>
      <c r="D546" s="115" t="s">
        <v>1009</v>
      </c>
      <c r="E546" s="119" t="s">
        <v>1010</v>
      </c>
      <c r="F546" s="118" t="s">
        <v>62</v>
      </c>
      <c r="G546" s="118" t="n">
        <v>2</v>
      </c>
      <c r="H546" s="118" t="n">
        <v>3</v>
      </c>
      <c r="I546" s="119" t="n">
        <v>579.9</v>
      </c>
      <c r="J546" s="119" t="n">
        <v>579.9</v>
      </c>
      <c r="K546" s="119" t="n">
        <v>0</v>
      </c>
      <c r="L546" s="117" t="n">
        <v>26</v>
      </c>
      <c r="M546" s="120" t="n">
        <f aca="false" ca="false" dt2D="false" dtr="false" t="normal">SUM(N546:R546)</f>
        <v>411072.62</v>
      </c>
      <c r="N546" s="120" t="n"/>
      <c r="O546" s="120" t="n"/>
      <c r="P546" s="120" t="n"/>
      <c r="Q546" s="120" t="n">
        <v>90325.22</v>
      </c>
      <c r="R546" s="120" t="n">
        <v>320747.4</v>
      </c>
      <c r="S546" s="120" t="n"/>
      <c r="T546" s="120" t="n">
        <f aca="false" ca="false" dt2D="false" dtr="false" t="normal">$M546/($J546+$K546)</f>
        <v>708.8681151922746</v>
      </c>
      <c r="U546" s="120" t="n">
        <f aca="false" ca="false" dt2D="false" dtr="false" t="normal">$M546/($J546+$K546)</f>
        <v>708.8681151922746</v>
      </c>
      <c r="V546" s="118" t="n">
        <v>2026</v>
      </c>
      <c r="W546" s="120" t="n"/>
      <c r="X546" s="121" t="n">
        <f aca="false" ca="false" dt2D="false" dtr="false" t="normal">AA546-R546</f>
        <v>859395.0300000001</v>
      </c>
      <c r="Y546" s="127" t="n">
        <v>0</v>
      </c>
      <c r="Z546" s="127" t="n">
        <f aca="false" ca="false" dt2D="false" dtr="false" t="normal">+(J546*12.98+K546*25.97)*12</f>
        <v>90325.224</v>
      </c>
      <c r="AA546" s="127" t="n">
        <f aca="false" ca="false" dt2D="false" dtr="false" t="normal">+(J546*12.98+K546*25.97)*12*30-'[4]Лист1'!$AQ$31</f>
        <v>1180142.4300000002</v>
      </c>
      <c r="AB546" s="124" t="n">
        <f aca="false" ca="true" dt2D="false" dtr="false" t="normal">SUBTOTAL(9, AC546:AQ546)</f>
        <v>411072.62</v>
      </c>
      <c r="AC546" s="124" t="n"/>
      <c r="AD546" s="124" t="n"/>
      <c r="AE546" s="124" t="n"/>
      <c r="AF546" s="124" t="n"/>
      <c r="AG546" s="124" t="n">
        <v>365943.49</v>
      </c>
      <c r="AH546" s="124" t="n"/>
      <c r="AI546" s="124" t="n">
        <v>0</v>
      </c>
      <c r="AJ546" s="124" t="n"/>
      <c r="AK546" s="124" t="n"/>
      <c r="AL546" s="124" t="n"/>
      <c r="AM546" s="124" t="n"/>
      <c r="AN546" s="124" t="n"/>
      <c r="AO546" s="124" t="n">
        <v>12332.18</v>
      </c>
      <c r="AP546" s="124" t="n">
        <v>24000</v>
      </c>
      <c r="AQ546" s="124" t="n">
        <v>8796.95</v>
      </c>
      <c r="AR546" s="128" t="n">
        <f aca="false" ca="false" dt2D="false" dtr="false" t="normal">COUNTIF(AC546:AN546, "&gt;0")</f>
        <v>1</v>
      </c>
      <c r="AS546" s="128" t="n">
        <f aca="false" ca="false" dt2D="false" dtr="false" t="normal">COUNTIF(AO546:AQ546, "&gt;0")</f>
        <v>3</v>
      </c>
      <c r="AT546" s="128" t="n">
        <f aca="false" ca="false" dt2D="false" dtr="false" t="normal">+AR546+AS546</f>
        <v>4</v>
      </c>
      <c r="AW546" s="3" t="n"/>
      <c r="AY546" s="129" t="n"/>
    </row>
    <row customHeight="true" ht="12.75" outlineLevel="0" r="547">
      <c r="A547" s="115" t="n">
        <f aca="false" ca="false" dt2D="false" dtr="false" t="normal">+A546+1</f>
        <v>421</v>
      </c>
      <c r="B547" s="115" t="n">
        <f aca="false" ca="false" dt2D="false" dtr="false" t="normal">B546+1</f>
        <v>305</v>
      </c>
      <c r="C547" s="116" t="s">
        <v>373</v>
      </c>
      <c r="D547" s="115" t="s">
        <v>1012</v>
      </c>
      <c r="E547" s="117" t="s">
        <v>218</v>
      </c>
      <c r="F547" s="118" t="s">
        <v>62</v>
      </c>
      <c r="G547" s="118" t="n">
        <v>2</v>
      </c>
      <c r="H547" s="118" t="n">
        <v>3</v>
      </c>
      <c r="I547" s="119" t="n">
        <v>778</v>
      </c>
      <c r="J547" s="119" t="n">
        <v>778</v>
      </c>
      <c r="K547" s="119" t="n">
        <v>0</v>
      </c>
      <c r="L547" s="117" t="n">
        <v>21</v>
      </c>
      <c r="M547" s="120" t="n">
        <f aca="false" ca="false" dt2D="false" dtr="false" t="normal">SUM(N547:S547)</f>
        <v>481059.66000000003</v>
      </c>
      <c r="N547" s="120" t="n"/>
      <c r="O547" s="120" t="n"/>
      <c r="P547" s="120" t="n"/>
      <c r="Q547" s="120" t="n">
        <v>121181.28</v>
      </c>
      <c r="R547" s="120" t="n">
        <v>359878.38</v>
      </c>
      <c r="S547" s="120" t="n"/>
      <c r="T547" s="120" t="n">
        <f aca="false" ca="false" dt2D="false" dtr="false" t="normal">$M547/($J547+$K547)</f>
        <v>618.3286118251929</v>
      </c>
      <c r="U547" s="120" t="n">
        <f aca="false" ca="false" dt2D="false" dtr="false" t="normal">$M547/($J547+$K547)</f>
        <v>618.3286118251929</v>
      </c>
      <c r="V547" s="118" t="n">
        <v>2026</v>
      </c>
      <c r="W547" s="120" t="n"/>
      <c r="X547" s="121" t="n">
        <f aca="false" ca="false" dt2D="false" dtr="false" t="normal">AA547-R547</f>
        <v>2224107.55</v>
      </c>
      <c r="Y547" s="127" t="n">
        <v>0</v>
      </c>
      <c r="Z547" s="127" t="n">
        <f aca="false" ca="false" dt2D="false" dtr="false" t="normal">+(J547*12.98+K547*25.97)*12</f>
        <v>121181.28</v>
      </c>
      <c r="AA547" s="127" t="n">
        <f aca="false" ca="false" dt2D="false" dtr="false" t="normal">+(J547*12.98+K547*25.97)*12*30-'[4]Лист1'!$AQ$32</f>
        <v>2583985.9299999997</v>
      </c>
      <c r="AB547" s="124" t="n">
        <f aca="false" ca="false" dt2D="false" dtr="false" t="normal">SUM(AC547:AQ547)</f>
        <v>481059.66000000003</v>
      </c>
      <c r="AC547" s="124" t="n"/>
      <c r="AD547" s="124" t="n"/>
      <c r="AE547" s="124" t="n"/>
      <c r="AF547" s="124" t="n"/>
      <c r="AG547" s="132" t="n">
        <v>441873.57</v>
      </c>
      <c r="AH547" s="124" t="n"/>
      <c r="AI547" s="124" t="n"/>
      <c r="AJ547" s="124" t="n"/>
      <c r="AK547" s="124" t="n"/>
      <c r="AL547" s="124" t="n"/>
      <c r="AM547" s="124" t="n"/>
      <c r="AN547" s="124" t="n"/>
      <c r="AO547" s="124" t="n">
        <v>15186.09</v>
      </c>
      <c r="AP547" s="124" t="n">
        <v>24000</v>
      </c>
      <c r="AQ547" s="124" t="n"/>
      <c r="AR547" s="128" t="n">
        <f aca="false" ca="false" dt2D="false" dtr="false" t="normal">COUNTIF(AC547:AN547, "&gt;0")</f>
        <v>1</v>
      </c>
      <c r="AS547" s="128" t="n">
        <f aca="false" ca="false" dt2D="false" dtr="false" t="normal">COUNTIF(AO547:AQ547, "&gt;0")</f>
        <v>2</v>
      </c>
      <c r="AT547" s="128" t="n">
        <f aca="false" ca="false" dt2D="false" dtr="false" t="normal">+AR547+AS547</f>
        <v>3</v>
      </c>
      <c r="BA547" s="66" t="n"/>
    </row>
    <row customHeight="true" ht="12.75" outlineLevel="0" r="548">
      <c r="A548" s="115" t="n">
        <f aca="false" ca="false" dt2D="false" dtr="false" t="normal">+A547+1</f>
        <v>422</v>
      </c>
      <c r="B548" s="115" t="n">
        <f aca="false" ca="false" dt2D="false" dtr="false" t="normal">B547+1</f>
        <v>306</v>
      </c>
      <c r="C548" s="116" t="s">
        <v>373</v>
      </c>
      <c r="D548" s="115" t="s">
        <v>1013</v>
      </c>
      <c r="E548" s="119" t="s">
        <v>203</v>
      </c>
      <c r="F548" s="118" t="s">
        <v>62</v>
      </c>
      <c r="G548" s="118" t="n">
        <v>2</v>
      </c>
      <c r="H548" s="118" t="n">
        <v>1</v>
      </c>
      <c r="I548" s="119" t="n">
        <v>618.7</v>
      </c>
      <c r="J548" s="119" t="n">
        <v>460.5</v>
      </c>
      <c r="K548" s="119" t="n">
        <v>0</v>
      </c>
      <c r="L548" s="117" t="n">
        <v>45</v>
      </c>
      <c r="M548" s="120" t="n">
        <f aca="false" ca="false" dt2D="false" dtr="false" t="normal">SUM(N548:R548)</f>
        <v>1177225.41</v>
      </c>
      <c r="N548" s="120" t="n"/>
      <c r="O548" s="120" t="n">
        <v>1106989.95</v>
      </c>
      <c r="P548" s="120" t="n"/>
      <c r="Q548" s="120" t="n">
        <v>70235.46</v>
      </c>
      <c r="R548" s="120" t="n"/>
      <c r="S548" s="120" t="n"/>
      <c r="T548" s="120" t="n">
        <f aca="false" ca="false" dt2D="false" dtr="false" t="normal">$M548/($J548+$K548)</f>
        <v>2556.4069706840387</v>
      </c>
      <c r="U548" s="120" t="n">
        <f aca="false" ca="false" dt2D="false" dtr="false" t="normal">$M548/($J548+$K548)</f>
        <v>2556.4069706840387</v>
      </c>
      <c r="V548" s="118" t="n">
        <v>2026</v>
      </c>
      <c r="W548" s="120" t="n"/>
      <c r="X548" s="121" t="n">
        <f aca="false" ca="false" dt2D="false" dtr="false" t="normal">AA548-R548</f>
        <v>-596526.8099999996</v>
      </c>
      <c r="Y548" s="127" t="n">
        <v>0</v>
      </c>
      <c r="Z548" s="127" t="n">
        <f aca="false" ca="false" dt2D="false" dtr="false" t="normal">+(J548*12.71+K548*25.41)*12</f>
        <v>70235.46</v>
      </c>
      <c r="AA548" s="127" t="n">
        <f aca="false" ca="false" dt2D="false" dtr="false" t="normal">+(J548*12.71+K548*25.41)*12*30-'[4]Лист1'!$AQ$33</f>
        <v>-596526.8099999996</v>
      </c>
      <c r="AB548" s="124" t="n">
        <f aca="false" ca="true" dt2D="false" dtr="false" t="normal">SUBTOTAL(9, AC548:AQ548)</f>
        <v>1177225.4100000001</v>
      </c>
      <c r="AC548" s="124" t="n"/>
      <c r="AD548" s="124" t="n">
        <v>1092716.03</v>
      </c>
      <c r="AE548" s="124" t="n"/>
      <c r="AF548" s="124" t="n"/>
      <c r="AG548" s="124" t="n"/>
      <c r="AH548" s="124" t="n"/>
      <c r="AI548" s="124" t="n">
        <v>0</v>
      </c>
      <c r="AJ548" s="124" t="n"/>
      <c r="AK548" s="124" t="n"/>
      <c r="AL548" s="124" t="n"/>
      <c r="AM548" s="124" t="n"/>
      <c r="AN548" s="124" t="n"/>
      <c r="AO548" s="124" t="n">
        <v>35316.76</v>
      </c>
      <c r="AP548" s="124" t="n">
        <v>24000</v>
      </c>
      <c r="AQ548" s="124" t="n">
        <v>25192.62</v>
      </c>
      <c r="AR548" s="128" t="n">
        <f aca="false" ca="false" dt2D="false" dtr="false" t="normal">COUNTIF(AC548:AN548, "&gt;0")</f>
        <v>1</v>
      </c>
      <c r="AS548" s="128" t="n">
        <f aca="false" ca="false" dt2D="false" dtr="false" t="normal">COUNTIF(AO548:AQ548, "&gt;0")</f>
        <v>3</v>
      </c>
      <c r="AT548" s="128" t="n">
        <f aca="false" ca="false" dt2D="false" dtr="false" t="normal">+AR548+AS548</f>
        <v>4</v>
      </c>
      <c r="AW548" s="3" t="n"/>
      <c r="AY548" s="129" t="n"/>
    </row>
    <row customHeight="true" ht="12.75" outlineLevel="0" r="549">
      <c r="A549" s="115" t="n">
        <f aca="false" ca="false" dt2D="false" dtr="false" t="normal">+A548+1</f>
        <v>423</v>
      </c>
      <c r="B549" s="115" t="n">
        <f aca="false" ca="false" dt2D="false" dtr="false" t="normal">B548+1</f>
        <v>307</v>
      </c>
      <c r="C549" s="116" t="s">
        <v>229</v>
      </c>
      <c r="D549" s="115" t="s">
        <v>1015</v>
      </c>
      <c r="E549" s="117" t="s">
        <v>210</v>
      </c>
      <c r="F549" s="118" t="s">
        <v>62</v>
      </c>
      <c r="G549" s="118" t="n">
        <v>3</v>
      </c>
      <c r="H549" s="118" t="n">
        <v>3</v>
      </c>
      <c r="I549" s="119" t="n">
        <v>977.7</v>
      </c>
      <c r="J549" s="119" t="n">
        <v>824.1</v>
      </c>
      <c r="K549" s="119" t="n">
        <v>81.5</v>
      </c>
      <c r="L549" s="117" t="n">
        <v>40</v>
      </c>
      <c r="M549" s="120" t="n">
        <f aca="false" ca="false" dt2D="false" dtr="false" t="normal">SUM(N549:S549)</f>
        <v>2336418.43</v>
      </c>
      <c r="N549" s="120" t="n"/>
      <c r="O549" s="120" t="n"/>
      <c r="P549" s="120" t="n"/>
      <c r="Q549" s="120" t="n">
        <v>150542.71</v>
      </c>
      <c r="R549" s="120" t="n">
        <v>2185875.72</v>
      </c>
      <c r="S549" s="120" t="n"/>
      <c r="T549" s="120" t="n">
        <f aca="false" ca="false" dt2D="false" dtr="false" t="normal">$M549/($J549+$K549)</f>
        <v>2579.967347614841</v>
      </c>
      <c r="U549" s="120" t="n">
        <f aca="false" ca="false" dt2D="false" dtr="false" t="normal">$M549/($J549+$K549)</f>
        <v>2579.967347614841</v>
      </c>
      <c r="V549" s="118" t="n">
        <v>2026</v>
      </c>
      <c r="W549" s="120" t="n"/>
      <c r="X549" s="121" t="n">
        <f aca="false" ca="false" dt2D="false" dtr="false" t="normal">AA549-R549</f>
        <v>1075380.8400000012</v>
      </c>
      <c r="Y549" s="127" t="n">
        <v>0</v>
      </c>
      <c r="Z549" s="127" t="n">
        <f aca="false" ca="false" dt2D="false" dtr="false" t="normal">+(J549*12.71+K549*25.41)*12</f>
        <v>150542.71200000003</v>
      </c>
      <c r="AA549" s="127" t="n">
        <f aca="false" ca="false" dt2D="false" dtr="false" t="normal">+(J549*12.71+K549*25.41)*12*30-'[5]Лист1'!$AQ$132</f>
        <v>3261256.5600000015</v>
      </c>
      <c r="AB549" s="124" t="n">
        <f aca="false" ca="false" dt2D="false" dtr="false" t="normal">SUM(AC549:AQ549)</f>
        <v>2336418.4299999997</v>
      </c>
      <c r="AC549" s="124" t="n"/>
      <c r="AD549" s="132" t="n">
        <v>2289335.53</v>
      </c>
      <c r="AE549" s="124" t="n"/>
      <c r="AF549" s="124" t="n"/>
      <c r="AG549" s="124" t="n"/>
      <c r="AH549" s="124" t="n"/>
      <c r="AI549" s="124" t="n"/>
      <c r="AJ549" s="124" t="n"/>
      <c r="AK549" s="124" t="n"/>
      <c r="AL549" s="124" t="n"/>
      <c r="AM549" s="124" t="n"/>
      <c r="AN549" s="124" t="n"/>
      <c r="AO549" s="124" t="n">
        <v>23082.9</v>
      </c>
      <c r="AP549" s="124" t="n">
        <v>24000</v>
      </c>
      <c r="AQ549" s="124" t="n"/>
      <c r="AR549" s="128" t="n">
        <f aca="false" ca="false" dt2D="false" dtr="false" t="normal">COUNTIF(AC549:AN549, "&gt;0")</f>
        <v>1</v>
      </c>
      <c r="AS549" s="128" t="n">
        <f aca="false" ca="false" dt2D="false" dtr="false" t="normal">COUNTIF(AO549:AQ549, "&gt;0")</f>
        <v>2</v>
      </c>
      <c r="AT549" s="128" t="n">
        <f aca="false" ca="false" dt2D="false" dtr="false" t="normal">+AR549+AS549</f>
        <v>3</v>
      </c>
      <c r="AZ549" s="66" t="n"/>
    </row>
    <row customHeight="true" ht="12.75" outlineLevel="0" r="550">
      <c r="A550" s="115" t="n">
        <f aca="false" ca="false" dt2D="false" dtr="false" t="normal">+A549+1</f>
        <v>424</v>
      </c>
      <c r="B550" s="115" t="n">
        <f aca="false" ca="false" dt2D="false" dtr="false" t="normal">B549+1</f>
        <v>308</v>
      </c>
      <c r="C550" s="116" t="s">
        <v>229</v>
      </c>
      <c r="D550" s="115" t="s">
        <v>230</v>
      </c>
      <c r="E550" s="117" t="n">
        <v>1972</v>
      </c>
      <c r="F550" s="118" t="s">
        <v>62</v>
      </c>
      <c r="G550" s="118" t="n">
        <v>4</v>
      </c>
      <c r="H550" s="118" t="n">
        <v>3</v>
      </c>
      <c r="I550" s="119" t="n">
        <v>1348.9</v>
      </c>
      <c r="J550" s="119" t="n">
        <v>1047.4</v>
      </c>
      <c r="K550" s="119" t="n">
        <v>182.5</v>
      </c>
      <c r="L550" s="117" t="n">
        <v>50</v>
      </c>
      <c r="M550" s="120" t="n">
        <f aca="false" ca="false" dt2D="false" dtr="false" t="normal">SUM(N550:S550)</f>
        <v>1474666.2100000002</v>
      </c>
      <c r="N550" s="120" t="n"/>
      <c r="O550" s="120" t="n"/>
      <c r="P550" s="120" t="n"/>
      <c r="Q550" s="120" t="n">
        <v>341513.84</v>
      </c>
      <c r="R550" s="120" t="n">
        <v>1133152.37</v>
      </c>
      <c r="S550" s="120" t="n"/>
      <c r="T550" s="120" t="n">
        <f aca="false" ca="false" dt2D="false" dtr="false" t="normal">$M550/($J550+$K550)</f>
        <v>1199.0130986259046</v>
      </c>
      <c r="U550" s="120" t="n">
        <f aca="false" ca="false" dt2D="false" dtr="false" t="normal">$M550/($J550+$K550)</f>
        <v>1199.0130986259046</v>
      </c>
      <c r="V550" s="118" t="n">
        <v>2026</v>
      </c>
      <c r="W550" s="120" t="n"/>
      <c r="X550" s="121" t="n">
        <f aca="false" ca="false" dt2D="false" dtr="false" t="normal">AA550-R550</f>
        <v>5328768.07</v>
      </c>
      <c r="Y550" s="127" t="n">
        <v>126116.49</v>
      </c>
      <c r="Z550" s="127" t="n">
        <f aca="false" ca="false" dt2D="false" dtr="false" t="normal">+(J550*12.71+K550*25.41)*12</f>
        <v>215397.34800000003</v>
      </c>
      <c r="AA550" s="127" t="n">
        <f aca="false" ca="false" dt2D="false" dtr="false" t="normal">+(J550*12.71+K550*25.41)*12*30</f>
        <v>6461920.44</v>
      </c>
      <c r="AB550" s="124" t="n">
        <f aca="false" ca="false" dt2D="false" dtr="false" t="normal">SUM(AC550:AQ550)</f>
        <v>1474666.21</v>
      </c>
      <c r="AC550" s="124" t="n"/>
      <c r="AD550" s="124" t="n"/>
      <c r="AE550" s="132" t="n">
        <v>1474666.21</v>
      </c>
      <c r="AF550" s="124" t="n"/>
      <c r="AG550" s="124" t="n"/>
      <c r="AH550" s="124" t="n"/>
      <c r="AI550" s="124" t="n"/>
      <c r="AJ550" s="124" t="n"/>
      <c r="AK550" s="124" t="n"/>
      <c r="AL550" s="124" t="n"/>
      <c r="AM550" s="124" t="n"/>
      <c r="AN550" s="124" t="n"/>
      <c r="AO550" s="124" t="n"/>
      <c r="AP550" s="124" t="n"/>
      <c r="AQ550" s="124" t="n"/>
      <c r="AR550" s="128" t="n">
        <f aca="false" ca="false" dt2D="false" dtr="false" t="normal">COUNTIF(AC550:AN550, "&gt;0")</f>
        <v>1</v>
      </c>
      <c r="AS550" s="128" t="n">
        <f aca="false" ca="false" dt2D="false" dtr="false" t="normal">COUNTIF(AO550:AQ550, "&gt;0")</f>
        <v>0</v>
      </c>
      <c r="AT550" s="128" t="n">
        <f aca="false" ca="false" dt2D="false" dtr="false" t="normal">+AR550+AS550</f>
        <v>1</v>
      </c>
      <c r="AZ550" s="66" t="n"/>
      <c r="BA550" s="66" t="n"/>
    </row>
    <row customHeight="true" ht="12.75" outlineLevel="0" r="551">
      <c r="A551" s="115" t="n">
        <f aca="false" ca="false" dt2D="false" dtr="false" t="normal">+A550+1</f>
        <v>425</v>
      </c>
      <c r="B551" s="115" t="n">
        <f aca="false" ca="false" dt2D="false" dtr="false" t="normal">B550+1</f>
        <v>309</v>
      </c>
      <c r="C551" s="116" t="s">
        <v>229</v>
      </c>
      <c r="D551" s="115" t="s">
        <v>857</v>
      </c>
      <c r="E551" s="119" t="s">
        <v>73</v>
      </c>
      <c r="F551" s="118" t="s">
        <v>62</v>
      </c>
      <c r="G551" s="118" t="n">
        <v>4</v>
      </c>
      <c r="H551" s="118" t="n">
        <v>1</v>
      </c>
      <c r="I551" s="119" t="n">
        <v>1321.3</v>
      </c>
      <c r="J551" s="119" t="n">
        <v>1203.6</v>
      </c>
      <c r="K551" s="119" t="n">
        <v>117.7</v>
      </c>
      <c r="L551" s="117" t="n">
        <v>46</v>
      </c>
      <c r="M551" s="120" t="n">
        <f aca="false" ca="false" dt2D="false" dtr="false" t="normal">SUM(N551:R551)</f>
        <v>8498931.92</v>
      </c>
      <c r="N551" s="120" t="n"/>
      <c r="O551" s="120" t="n">
        <v>1762032.11</v>
      </c>
      <c r="P551" s="120" t="n"/>
      <c r="Q551" s="120" t="n">
        <v>219462.16</v>
      </c>
      <c r="R551" s="120" t="n">
        <v>6517437.65</v>
      </c>
      <c r="S551" s="120" t="n"/>
      <c r="T551" s="120" t="n">
        <f aca="false" ca="false" dt2D="false" dtr="false" t="normal">$M551/($J551+$K551)</f>
        <v>6432.249996215848</v>
      </c>
      <c r="U551" s="120" t="n">
        <f aca="false" ca="false" dt2D="false" dtr="false" t="normal">$M551/($J551+$K551)</f>
        <v>6432.249996215848</v>
      </c>
      <c r="V551" s="118" t="n">
        <v>2026</v>
      </c>
      <c r="W551" s="120" t="n"/>
      <c r="X551" s="121" t="n">
        <f aca="false" ca="false" dt2D="false" dtr="false" t="normal">AA551-R551</f>
        <v>0</v>
      </c>
      <c r="Y551" s="127" t="n">
        <v>0</v>
      </c>
      <c r="Z551" s="127" t="n">
        <f aca="false" ca="false" dt2D="false" dtr="false" t="normal">+(J551*12.71+K551*25.41)*12</f>
        <v>219462.156</v>
      </c>
      <c r="AA551" s="127" t="n">
        <f aca="false" ca="false" dt2D="false" dtr="false" t="normal">+(J551*12.71+K551*25.41)*12*30-'[5]Лист1'!$AQ$134</f>
        <v>6517437.649999999</v>
      </c>
      <c r="AB551" s="124" t="n">
        <f aca="false" ca="true" dt2D="false" dtr="false" t="normal">SUBTOTAL(9, AC551:AQ551)</f>
        <v>8498931.92</v>
      </c>
      <c r="AC551" s="124" t="n">
        <v>5435274.66</v>
      </c>
      <c r="AD551" s="124" t="n"/>
      <c r="AE551" s="124" t="n">
        <v>2602812.16</v>
      </c>
      <c r="AF551" s="124" t="n"/>
      <c r="AG551" s="124" t="n"/>
      <c r="AH551" s="124" t="n"/>
      <c r="AI551" s="124" t="n">
        <v>0</v>
      </c>
      <c r="AJ551" s="124" t="n"/>
      <c r="AK551" s="124" t="n"/>
      <c r="AL551" s="124" t="n"/>
      <c r="AM551" s="124" t="n"/>
      <c r="AN551" s="124" t="n"/>
      <c r="AO551" s="124" t="n">
        <v>254967.96</v>
      </c>
      <c r="AP551" s="124" t="n">
        <v>24000</v>
      </c>
      <c r="AQ551" s="124" t="n">
        <v>181877.14</v>
      </c>
      <c r="AR551" s="128" t="n">
        <f aca="false" ca="false" dt2D="false" dtr="false" t="normal">COUNTIF(AC551:AN551, "&gt;0")</f>
        <v>2</v>
      </c>
      <c r="AS551" s="128" t="n">
        <f aca="false" ca="false" dt2D="false" dtr="false" t="normal">COUNTIF(AO551:AQ551, "&gt;0")</f>
        <v>3</v>
      </c>
      <c r="AT551" s="128" t="n">
        <f aca="false" ca="false" dt2D="false" dtr="false" t="normal">+AR551+AS551</f>
        <v>5</v>
      </c>
      <c r="AW551" s="3" t="n"/>
      <c r="AY551" s="129" t="n"/>
    </row>
    <row customHeight="true" ht="12.75" outlineLevel="0" r="552">
      <c r="A552" s="115" t="n">
        <f aca="false" ca="false" dt2D="false" dtr="false" t="normal">+A551+1</f>
        <v>426</v>
      </c>
      <c r="B552" s="115" t="n">
        <f aca="false" ca="false" dt2D="false" dtr="false" t="normal">B551+1</f>
        <v>310</v>
      </c>
      <c r="C552" s="116" t="s">
        <v>229</v>
      </c>
      <c r="D552" s="115" t="s">
        <v>859</v>
      </c>
      <c r="E552" s="119" t="s">
        <v>252</v>
      </c>
      <c r="F552" s="118" t="s">
        <v>62</v>
      </c>
      <c r="G552" s="118" t="n">
        <v>4</v>
      </c>
      <c r="H552" s="118" t="n">
        <v>1</v>
      </c>
      <c r="I552" s="119" t="n">
        <v>1388.2</v>
      </c>
      <c r="J552" s="119" t="n">
        <v>1287.6</v>
      </c>
      <c r="K552" s="119" t="n">
        <v>100.6</v>
      </c>
      <c r="L552" s="117" t="n">
        <v>46</v>
      </c>
      <c r="M552" s="120" t="n">
        <f aca="false" ca="false" dt2D="false" dtr="false" t="normal">SUM(N552:R552)</f>
        <v>7524557.63</v>
      </c>
      <c r="N552" s="120" t="n"/>
      <c r="O552" s="120" t="n">
        <v>7297497.93</v>
      </c>
      <c r="P552" s="120" t="n"/>
      <c r="Q552" s="120" t="n">
        <v>227059.7</v>
      </c>
      <c r="R552" s="120" t="n"/>
      <c r="S552" s="120" t="n"/>
      <c r="T552" s="120" t="n">
        <f aca="false" ca="false" dt2D="false" dtr="false" t="normal">$M552/($J552+$K552)</f>
        <v>5420.3699971185715</v>
      </c>
      <c r="U552" s="120" t="n">
        <f aca="false" ca="false" dt2D="false" dtr="false" t="normal">$M552/($J552+$K552)</f>
        <v>5420.3699971185715</v>
      </c>
      <c r="V552" s="118" t="n">
        <v>2026</v>
      </c>
      <c r="W552" s="120" t="n"/>
      <c r="X552" s="121" t="n">
        <f aca="false" ca="false" dt2D="false" dtr="false" t="normal">AA552-R552</f>
        <v>-4725327.47</v>
      </c>
      <c r="Y552" s="127" t="n">
        <v>0</v>
      </c>
      <c r="Z552" s="127" t="n">
        <f aca="false" ca="false" dt2D="false" dtr="false" t="normal">+(J552*12.71+K552*25.41)*12</f>
        <v>227059.704</v>
      </c>
      <c r="AA552" s="127" t="n">
        <f aca="false" ca="false" dt2D="false" dtr="false" t="normal">+(J552*12.71+K552*25.41)*12*30-'[5]Лист1'!$AQ$135</f>
        <v>-4725327.47</v>
      </c>
      <c r="AB552" s="124" t="n">
        <f aca="false" ca="true" dt2D="false" dtr="false" t="normal">SUBTOTAL(9, AC552:AQ552)</f>
        <v>7524557.630000001</v>
      </c>
      <c r="AC552" s="124" t="n"/>
      <c r="AD552" s="124" t="n"/>
      <c r="AE552" s="124" t="n"/>
      <c r="AF552" s="124" t="n"/>
      <c r="AG552" s="124" t="n"/>
      <c r="AH552" s="124" t="n"/>
      <c r="AI552" s="124" t="n">
        <v>0</v>
      </c>
      <c r="AJ552" s="124" t="n"/>
      <c r="AK552" s="124" t="n"/>
      <c r="AL552" s="124" t="n"/>
      <c r="AM552" s="124" t="n">
        <v>7113795.37</v>
      </c>
      <c r="AN552" s="124" t="n"/>
      <c r="AO552" s="124" t="n">
        <v>225736.73</v>
      </c>
      <c r="AP552" s="124" t="n">
        <v>24000</v>
      </c>
      <c r="AQ552" s="124" t="n">
        <v>161025.53</v>
      </c>
      <c r="AR552" s="128" t="n">
        <f aca="false" ca="false" dt2D="false" dtr="false" t="normal">COUNTIF(AC552:AN552, "&gt;0")</f>
        <v>1</v>
      </c>
      <c r="AS552" s="128" t="n">
        <f aca="false" ca="false" dt2D="false" dtr="false" t="normal">COUNTIF(AO552:AQ552, "&gt;0")</f>
        <v>3</v>
      </c>
      <c r="AT552" s="128" t="n">
        <f aca="false" ca="false" dt2D="false" dtr="false" t="normal">+AR552+AS552</f>
        <v>4</v>
      </c>
      <c r="AW552" s="3" t="n"/>
      <c r="AY552" s="129" t="n"/>
    </row>
    <row customHeight="true" ht="12.75" outlineLevel="0" r="553">
      <c r="A553" s="115" t="n">
        <f aca="false" ca="false" dt2D="false" dtr="false" t="normal">+A552+1</f>
        <v>427</v>
      </c>
      <c r="B553" s="115" t="n">
        <f aca="false" ca="false" dt2D="false" dtr="false" t="normal">B552+1</f>
        <v>311</v>
      </c>
      <c r="C553" s="116" t="s">
        <v>229</v>
      </c>
      <c r="D553" s="115" t="s">
        <v>234</v>
      </c>
      <c r="E553" s="119" t="s">
        <v>87</v>
      </c>
      <c r="F553" s="118" t="s">
        <v>62</v>
      </c>
      <c r="G553" s="118" t="n">
        <v>4</v>
      </c>
      <c r="H553" s="118" t="n">
        <v>3</v>
      </c>
      <c r="I553" s="119" t="n">
        <v>1279.5</v>
      </c>
      <c r="J553" s="119" t="n">
        <v>1081.6</v>
      </c>
      <c r="K553" s="119" t="n">
        <v>197.9</v>
      </c>
      <c r="L553" s="117" t="n">
        <v>41</v>
      </c>
      <c r="M553" s="120" t="n">
        <f aca="false" ca="false" dt2D="false" dtr="false" t="normal">SUM(N553:R553)</f>
        <v>6935363.42</v>
      </c>
      <c r="N553" s="120" t="n"/>
      <c r="O553" s="120" t="n">
        <v>2856371.75</v>
      </c>
      <c r="P553" s="120" t="n"/>
      <c r="Q553" s="120" t="n">
        <v>225309.3</v>
      </c>
      <c r="R553" s="120" t="n">
        <v>3853682.37</v>
      </c>
      <c r="S553" s="120" t="n"/>
      <c r="T553" s="120" t="n">
        <f aca="false" ca="false" dt2D="false" dtr="false" t="normal">$M553/($J553+$K553)</f>
        <v>5420.370003907777</v>
      </c>
      <c r="U553" s="120" t="n">
        <f aca="false" ca="false" dt2D="false" dtr="false" t="normal">$M553/($J553+$K553)</f>
        <v>5420.370003907777</v>
      </c>
      <c r="V553" s="118" t="n">
        <v>2026</v>
      </c>
      <c r="W553" s="120" t="n"/>
      <c r="X553" s="121" t="n">
        <f aca="false" ca="false" dt2D="false" dtr="false" t="normal">AA553-R553</f>
        <v>0</v>
      </c>
      <c r="Y553" s="127" t="n">
        <v>0</v>
      </c>
      <c r="Z553" s="127" t="n">
        <f aca="false" ca="false" dt2D="false" dtr="false" t="normal">+(J553*12.71+K553*25.41)*12</f>
        <v>225309.30000000002</v>
      </c>
      <c r="AA553" s="127" t="n">
        <f aca="false" ca="false" dt2D="false" dtr="false" t="normal">+(J553*12.71+K553*25.41)*12*30-'[5]Лист1'!$AQ$136</f>
        <v>3853682.370000001</v>
      </c>
      <c r="AB553" s="124" t="n">
        <f aca="false" ca="true" dt2D="false" dtr="false" t="normal">SUBTOTAL(9, AC553:AQ553)</f>
        <v>6935363.420000001</v>
      </c>
      <c r="AC553" s="124" t="n"/>
      <c r="AD553" s="124" t="n"/>
      <c r="AE553" s="124" t="n"/>
      <c r="AF553" s="124" t="n"/>
      <c r="AG553" s="124" t="n"/>
      <c r="AH553" s="124" t="n"/>
      <c r="AI553" s="124" t="n">
        <v>0</v>
      </c>
      <c r="AJ553" s="124" t="n"/>
      <c r="AK553" s="124" t="n"/>
      <c r="AL553" s="124" t="n"/>
      <c r="AM553" s="124" t="n">
        <v>6554885.74</v>
      </c>
      <c r="AN553" s="124" t="n"/>
      <c r="AO553" s="124" t="n">
        <v>208060.9</v>
      </c>
      <c r="AP553" s="124" t="n">
        <v>24000</v>
      </c>
      <c r="AQ553" s="124" t="n">
        <v>148416.78</v>
      </c>
      <c r="AR553" s="128" t="n">
        <f aca="false" ca="false" dt2D="false" dtr="false" t="normal">COUNTIF(AC553:AN553, "&gt;0")</f>
        <v>1</v>
      </c>
      <c r="AS553" s="128" t="n">
        <f aca="false" ca="false" dt2D="false" dtr="false" t="normal">COUNTIF(AO553:AQ553, "&gt;0")</f>
        <v>3</v>
      </c>
      <c r="AT553" s="128" t="n">
        <f aca="false" ca="false" dt2D="false" dtr="false" t="normal">+AR553+AS553</f>
        <v>4</v>
      </c>
      <c r="AW553" s="3" t="n"/>
      <c r="AY553" s="129" t="n"/>
    </row>
    <row customHeight="true" ht="12.75" outlineLevel="0" r="554">
      <c r="A554" s="115" t="n">
        <f aca="false" ca="false" dt2D="false" dtr="false" t="normal">+A553+1</f>
        <v>428</v>
      </c>
      <c r="B554" s="115" t="n">
        <f aca="false" ca="false" dt2D="false" dtr="false" t="normal">B553+1</f>
        <v>312</v>
      </c>
      <c r="C554" s="116" t="s">
        <v>229</v>
      </c>
      <c r="D554" s="115" t="s">
        <v>861</v>
      </c>
      <c r="E554" s="119" t="s">
        <v>170</v>
      </c>
      <c r="F554" s="118" t="s">
        <v>62</v>
      </c>
      <c r="G554" s="118" t="n">
        <v>2</v>
      </c>
      <c r="H554" s="118" t="n">
        <v>1</v>
      </c>
      <c r="I554" s="119" t="n">
        <v>617.6</v>
      </c>
      <c r="J554" s="119" t="n">
        <v>342.1</v>
      </c>
      <c r="K554" s="119" t="n">
        <v>275.5</v>
      </c>
      <c r="L554" s="117" t="n">
        <v>16</v>
      </c>
      <c r="M554" s="120" t="n">
        <f aca="false" ca="false" dt2D="false" dtr="false" t="normal">SUM(N554:R554)</f>
        <v>4273327.44</v>
      </c>
      <c r="N554" s="120" t="n"/>
      <c r="O554" s="120" t="n"/>
      <c r="P554" s="120" t="n"/>
      <c r="Q554" s="120" t="n">
        <v>652086.11</v>
      </c>
      <c r="R554" s="120" t="n">
        <v>3621241.33</v>
      </c>
      <c r="S554" s="120" t="n"/>
      <c r="T554" s="120" t="n">
        <f aca="false" ca="false" dt2D="false" dtr="false" t="normal">$M554/($J554+$K554)</f>
        <v>6919.247797927462</v>
      </c>
      <c r="U554" s="120" t="n">
        <f aca="false" ca="false" dt2D="false" dtr="false" t="normal">$M554/($J554+$K554)</f>
        <v>6919.247797927462</v>
      </c>
      <c r="V554" s="118" t="n">
        <v>2026</v>
      </c>
      <c r="W554" s="120" t="n"/>
      <c r="X554" s="121" t="n">
        <f aca="false" ca="false" dt2D="false" dtr="false" t="normal">AA554-R554</f>
        <v>464235.23</v>
      </c>
      <c r="Y554" s="127" t="n">
        <v>515903.56</v>
      </c>
      <c r="Z554" s="127" t="n">
        <f aca="false" ca="false" dt2D="false" dtr="false" t="normal">+(J554*12.71+K554*25.41)*12</f>
        <v>136182.552</v>
      </c>
      <c r="AA554" s="127" t="n">
        <f aca="false" ca="false" dt2D="false" dtr="false" t="normal">+(J554*12.71+K554*25.41)*12*30</f>
        <v>4085476.56</v>
      </c>
      <c r="AB554" s="124" t="n">
        <f aca="false" ca="true" dt2D="false" dtr="false" t="normal">SUBTOTAL(9, AC554:AQ554)</f>
        <v>4273327.44</v>
      </c>
      <c r="AC554" s="124" t="n">
        <v>2604367.49</v>
      </c>
      <c r="AD554" s="124" t="n"/>
      <c r="AE554" s="124" t="n">
        <v>757872.35</v>
      </c>
      <c r="AF554" s="124" t="n">
        <v>667438.57</v>
      </c>
      <c r="AG554" s="124" t="n"/>
      <c r="AH554" s="124" t="n"/>
      <c r="AI554" s="124" t="n">
        <v>0</v>
      </c>
      <c r="AJ554" s="124" t="n"/>
      <c r="AK554" s="124" t="n"/>
      <c r="AL554" s="124" t="n"/>
      <c r="AM554" s="124" t="n"/>
      <c r="AN554" s="124" t="n"/>
      <c r="AO554" s="124" t="n">
        <v>128199.82</v>
      </c>
      <c r="AP554" s="124" t="n">
        <v>24000</v>
      </c>
      <c r="AQ554" s="124" t="n">
        <v>91449.21</v>
      </c>
      <c r="AR554" s="128" t="n">
        <f aca="false" ca="false" dt2D="false" dtr="false" t="normal">COUNTIF(AC554:AN554, "&gt;0")</f>
        <v>3</v>
      </c>
      <c r="AS554" s="128" t="n">
        <f aca="false" ca="false" dt2D="false" dtr="false" t="normal">COUNTIF(AO554:AQ554, "&gt;0")</f>
        <v>3</v>
      </c>
      <c r="AT554" s="128" t="n">
        <f aca="false" ca="false" dt2D="false" dtr="false" t="normal">+AR554+AS554</f>
        <v>6</v>
      </c>
      <c r="AW554" s="3" t="n"/>
      <c r="AY554" s="129" t="n"/>
    </row>
    <row customHeight="true" ht="12.75" outlineLevel="0" r="555">
      <c r="A555" s="115" t="n">
        <f aca="false" ca="false" dt2D="false" dtr="false" t="normal">+A554+1</f>
        <v>429</v>
      </c>
      <c r="B555" s="115" t="n">
        <f aca="false" ca="false" dt2D="false" dtr="false" t="normal">B554+1</f>
        <v>313</v>
      </c>
      <c r="C555" s="116" t="s">
        <v>229</v>
      </c>
      <c r="D555" s="115" t="s">
        <v>863</v>
      </c>
      <c r="E555" s="117" t="s">
        <v>133</v>
      </c>
      <c r="F555" s="118" t="s">
        <v>62</v>
      </c>
      <c r="G555" s="118" t="n">
        <v>5</v>
      </c>
      <c r="H555" s="118" t="n">
        <v>4</v>
      </c>
      <c r="I555" s="119" t="n">
        <v>3031.6</v>
      </c>
      <c r="J555" s="119" t="n">
        <v>2908.8</v>
      </c>
      <c r="K555" s="119" t="n">
        <v>122.8</v>
      </c>
      <c r="L555" s="117" t="n">
        <v>108</v>
      </c>
      <c r="M555" s="120" t="n">
        <f aca="false" ca="false" dt2D="false" dtr="false" t="normal">SUM(N555:S555)</f>
        <v>17087130.34</v>
      </c>
      <c r="N555" s="120" t="n"/>
      <c r="O555" s="120" t="n">
        <v>1072378.24</v>
      </c>
      <c r="P555" s="120" t="n"/>
      <c r="Q555" s="120" t="n">
        <v>1581921.54</v>
      </c>
      <c r="R555" s="120" t="n">
        <v>14432830.56</v>
      </c>
      <c r="S555" s="120" t="n"/>
      <c r="T555" s="120" t="n">
        <f aca="false" ca="false" dt2D="false" dtr="false" t="normal">$M555/($J555+$K555)</f>
        <v>5636.340658398205</v>
      </c>
      <c r="U555" s="120" t="n">
        <f aca="false" ca="false" dt2D="false" dtr="false" t="normal">$M555/($J555+$K555)</f>
        <v>5636.340658398205</v>
      </c>
      <c r="V555" s="118" t="n">
        <v>2026</v>
      </c>
      <c r="W555" s="120" t="n"/>
      <c r="X555" s="121" t="n">
        <f aca="false" ca="false" dt2D="false" dtr="false" t="normal">AA555-R555</f>
        <v>0</v>
      </c>
      <c r="Y555" s="127" t="n">
        <v>1100827.19</v>
      </c>
      <c r="Z555" s="127" t="n">
        <f aca="false" ca="false" dt2D="false" dtr="false" t="normal">+(J555*12.71+K555*25.41)*12</f>
        <v>481094.3520000001</v>
      </c>
      <c r="AA555" s="127" t="n">
        <f aca="false" ca="false" dt2D="false" dtr="false" t="normal">+(J555*12.71+K555*25.41)*12*30</f>
        <v>14432830.560000002</v>
      </c>
      <c r="AB555" s="124" t="n">
        <f aca="false" ca="true" dt2D="false" dtr="false" t="normal">SUBTOTAL(9, AC555:AQ555)</f>
        <v>17087130.34</v>
      </c>
      <c r="AC555" s="124" t="n">
        <v>12554480.53</v>
      </c>
      <c r="AD555" s="124" t="n"/>
      <c r="AE555" s="124" t="n">
        <v>4433528.63</v>
      </c>
      <c r="AF555" s="124" t="n"/>
      <c r="AG555" s="124" t="n"/>
      <c r="AH555" s="124" t="n"/>
      <c r="AI555" s="124" t="n"/>
      <c r="AJ555" s="124" t="n"/>
      <c r="AK555" s="124" t="n"/>
      <c r="AL555" s="124" t="n"/>
      <c r="AM555" s="124" t="n"/>
      <c r="AN555" s="124" t="n"/>
      <c r="AO555" s="124" t="n">
        <v>75121.18</v>
      </c>
      <c r="AP555" s="124" t="n">
        <v>24000</v>
      </c>
      <c r="AQ555" s="124" t="n"/>
      <c r="AR555" s="128" t="n">
        <f aca="false" ca="false" dt2D="false" dtr="false" t="normal">COUNTIF(AC555:AN555, "&gt;0")</f>
        <v>2</v>
      </c>
      <c r="AS555" s="128" t="n">
        <f aca="false" ca="false" dt2D="false" dtr="false" t="normal">COUNTIF(AO555:AQ555, "&gt;0")</f>
        <v>2</v>
      </c>
      <c r="AT555" s="128" t="n">
        <f aca="false" ca="false" dt2D="false" dtr="false" t="normal">+AR555+AS555</f>
        <v>4</v>
      </c>
      <c r="AZ555" s="66" t="n"/>
    </row>
    <row customHeight="true" ht="12.75" outlineLevel="0" r="556">
      <c r="A556" s="115" t="n">
        <f aca="false" ca="false" dt2D="false" dtr="false" t="normal">+A555+1</f>
        <v>430</v>
      </c>
      <c r="B556" s="115" t="n">
        <f aca="false" ca="false" dt2D="false" dtr="false" t="normal">B555+1</f>
        <v>314</v>
      </c>
      <c r="C556" s="116" t="s">
        <v>229</v>
      </c>
      <c r="D556" s="115" t="s">
        <v>866</v>
      </c>
      <c r="E556" s="117" t="s">
        <v>106</v>
      </c>
      <c r="F556" s="118" t="s">
        <v>62</v>
      </c>
      <c r="G556" s="118" t="n">
        <v>5</v>
      </c>
      <c r="H556" s="118" t="n">
        <v>4</v>
      </c>
      <c r="I556" s="119" t="n">
        <v>5246</v>
      </c>
      <c r="J556" s="119" t="n">
        <v>4246.1</v>
      </c>
      <c r="K556" s="119" t="n">
        <v>999.9</v>
      </c>
      <c r="L556" s="117" t="n">
        <v>135</v>
      </c>
      <c r="M556" s="120" t="n">
        <f aca="false" ca="false" dt2D="false" dtr="false" t="normal">SUM(N556:S556)</f>
        <v>7051501.12</v>
      </c>
      <c r="N556" s="120" t="n"/>
      <c r="O556" s="120" t="n"/>
      <c r="P556" s="120" t="n"/>
      <c r="Q556" s="120" t="n">
        <v>952504.68</v>
      </c>
      <c r="R556" s="120" t="n">
        <v>6098996.44</v>
      </c>
      <c r="S556" s="120" t="n"/>
      <c r="T556" s="120" t="n">
        <f aca="false" ca="false" dt2D="false" dtr="false" t="normal">$M556/($J556+$K556)</f>
        <v>1344.16719786504</v>
      </c>
      <c r="U556" s="120" t="n">
        <f aca="false" ca="false" dt2D="false" dtr="false" t="normal">$M556/($J556+$K556)</f>
        <v>1344.16719786504</v>
      </c>
      <c r="V556" s="118" t="n">
        <v>2026</v>
      </c>
      <c r="W556" s="120" t="n"/>
      <c r="X556" s="121" t="n">
        <f aca="false" ca="false" dt2D="false" dtr="false" t="normal">AA556-R556</f>
        <v>2444323.530000006</v>
      </c>
      <c r="Y556" s="127" t="n">
        <v>0</v>
      </c>
      <c r="Z556" s="127" t="n">
        <f aca="false" ca="false" dt2D="false" dtr="false" t="normal">+(J556*12.71+K556*25.41)*12</f>
        <v>952504.6800000002</v>
      </c>
      <c r="AA556" s="127" t="n">
        <f aca="false" ca="false" dt2D="false" dtr="false" t="normal">+(J556*12.71+K556*25.41)*12*30-'[5]Лист1'!$AQ$140</f>
        <v>8543319.970000006</v>
      </c>
      <c r="AB556" s="124" t="n">
        <f aca="false" ca="false" dt2D="false" dtr="false" t="normal">SUM(AC556:AQ556)</f>
        <v>7051501.12</v>
      </c>
      <c r="AC556" s="124" t="n"/>
      <c r="AD556" s="124" t="n"/>
      <c r="AE556" s="124" t="n"/>
      <c r="AF556" s="132" t="n">
        <v>7051501.12</v>
      </c>
      <c r="AG556" s="124" t="n"/>
      <c r="AH556" s="124" t="n"/>
      <c r="AI556" s="124" t="n"/>
      <c r="AJ556" s="124" t="n"/>
      <c r="AK556" s="124" t="n"/>
      <c r="AL556" s="124" t="n"/>
      <c r="AM556" s="124" t="n"/>
      <c r="AN556" s="124" t="n"/>
      <c r="AO556" s="124" t="n"/>
      <c r="AP556" s="124" t="n"/>
      <c r="AQ556" s="124" t="n"/>
      <c r="AR556" s="128" t="n">
        <f aca="false" ca="false" dt2D="false" dtr="false" t="normal">COUNTIF(AC556:AN556, "&gt;0")</f>
        <v>1</v>
      </c>
      <c r="AS556" s="128" t="n">
        <f aca="false" ca="false" dt2D="false" dtr="false" t="normal">COUNTIF(AO556:AQ556, "&gt;0")</f>
        <v>0</v>
      </c>
      <c r="AT556" s="128" t="n">
        <f aca="false" ca="false" dt2D="false" dtr="false" t="normal">+AR556+AS556</f>
        <v>1</v>
      </c>
      <c r="AZ556" s="66" t="n"/>
    </row>
    <row customHeight="true" ht="12.75" outlineLevel="0" r="557">
      <c r="A557" s="115" t="n">
        <f aca="false" ca="false" dt2D="false" dtr="false" t="normal">+A556+1</f>
        <v>431</v>
      </c>
      <c r="B557" s="115" t="n">
        <f aca="false" ca="false" dt2D="false" dtr="false" t="normal">B556+1</f>
        <v>315</v>
      </c>
      <c r="C557" s="116" t="s">
        <v>229</v>
      </c>
      <c r="D557" s="115" t="s">
        <v>867</v>
      </c>
      <c r="E557" s="119" t="s">
        <v>149</v>
      </c>
      <c r="F557" s="118" t="s">
        <v>62</v>
      </c>
      <c r="G557" s="118" t="n">
        <v>4</v>
      </c>
      <c r="H557" s="118" t="n">
        <v>1</v>
      </c>
      <c r="I557" s="119" t="n">
        <v>1247</v>
      </c>
      <c r="J557" s="119" t="n">
        <v>929.1</v>
      </c>
      <c r="K557" s="119" t="n">
        <v>317.9</v>
      </c>
      <c r="L557" s="117" t="n">
        <v>43</v>
      </c>
      <c r="M557" s="120" t="n">
        <f aca="false" ca="false" dt2D="false" dtr="false" t="normal">SUM(N557:R557)</f>
        <v>6759201.390000001</v>
      </c>
      <c r="N557" s="120" t="n"/>
      <c r="O557" s="120" t="n">
        <v>5142419.67</v>
      </c>
      <c r="P557" s="120" t="n"/>
      <c r="Q557" s="120" t="n">
        <v>238640.4</v>
      </c>
      <c r="R557" s="120" t="n">
        <v>1378141.32</v>
      </c>
      <c r="S557" s="120" t="n"/>
      <c r="T557" s="120" t="n">
        <f aca="false" ca="false" dt2D="false" dtr="false" t="normal">$M557/($J557+$K557)</f>
        <v>5420.370000000001</v>
      </c>
      <c r="U557" s="120" t="n">
        <f aca="false" ca="false" dt2D="false" dtr="false" t="normal">$M557/($J557+$K557)</f>
        <v>5420.370000000001</v>
      </c>
      <c r="V557" s="118" t="n">
        <v>2026</v>
      </c>
      <c r="W557" s="120" t="n"/>
      <c r="X557" s="121" t="n">
        <f aca="false" ca="false" dt2D="false" dtr="false" t="normal">AA557-R557</f>
        <v>0</v>
      </c>
      <c r="Y557" s="127" t="n">
        <v>0</v>
      </c>
      <c r="Z557" s="127" t="n">
        <f aca="false" ca="false" dt2D="false" dtr="false" t="normal">+(J557*12.71+K557*25.41)*12</f>
        <v>238640.40000000002</v>
      </c>
      <c r="AA557" s="127" t="n">
        <f aca="false" ca="false" dt2D="false" dtr="false" t="normal">+(J557*12.71+K557*25.41)*12*30-'[5]Лист1'!$AQ$141</f>
        <v>1378141.3200000012</v>
      </c>
      <c r="AB557" s="124" t="n">
        <f aca="false" ca="true" dt2D="false" dtr="false" t="normal">SUBTOTAL(9, AC557:AQ557)</f>
        <v>6759201.390000001</v>
      </c>
      <c r="AC557" s="124" t="n"/>
      <c r="AD557" s="124" t="n"/>
      <c r="AE557" s="124" t="n"/>
      <c r="AF557" s="124" t="n"/>
      <c r="AG557" s="124" t="n"/>
      <c r="AH557" s="124" t="n"/>
      <c r="AI557" s="124" t="n">
        <v>0</v>
      </c>
      <c r="AJ557" s="124" t="n"/>
      <c r="AK557" s="124" t="n"/>
      <c r="AL557" s="124" t="n"/>
      <c r="AM557" s="124" t="n">
        <v>6387778.44</v>
      </c>
      <c r="AN557" s="124" t="n"/>
      <c r="AO557" s="124" t="n">
        <v>202776.04</v>
      </c>
      <c r="AP557" s="124" t="n">
        <v>24000</v>
      </c>
      <c r="AQ557" s="124" t="n">
        <v>144646.91</v>
      </c>
      <c r="AR557" s="128" t="n">
        <f aca="false" ca="false" dt2D="false" dtr="false" t="normal">COUNTIF(AC557:AN557, "&gt;0")</f>
        <v>1</v>
      </c>
      <c r="AS557" s="128" t="n">
        <f aca="false" ca="false" dt2D="false" dtr="false" t="normal">COUNTIF(AO557:AQ557, "&gt;0")</f>
        <v>3</v>
      </c>
      <c r="AT557" s="128" t="n">
        <f aca="false" ca="false" dt2D="false" dtr="false" t="normal">+AR557+AS557</f>
        <v>4</v>
      </c>
      <c r="AW557" s="3" t="n"/>
      <c r="AY557" s="129" t="n"/>
    </row>
    <row customHeight="true" ht="12.75" outlineLevel="0" r="558">
      <c r="A558" s="115" t="n">
        <f aca="false" ca="false" dt2D="false" dtr="false" t="normal">+A557+1</f>
        <v>432</v>
      </c>
      <c r="B558" s="115" t="n">
        <f aca="false" ca="false" dt2D="false" dtr="false" t="normal">B557+1</f>
        <v>316</v>
      </c>
      <c r="C558" s="116" t="s">
        <v>229</v>
      </c>
      <c r="D558" s="115" t="s">
        <v>870</v>
      </c>
      <c r="E558" s="117" t="s">
        <v>210</v>
      </c>
      <c r="F558" s="118" t="s">
        <v>62</v>
      </c>
      <c r="G558" s="118" t="n">
        <v>3</v>
      </c>
      <c r="H558" s="118" t="n">
        <v>3</v>
      </c>
      <c r="I558" s="119" t="n">
        <v>934.1</v>
      </c>
      <c r="J558" s="119" t="n">
        <v>851.4</v>
      </c>
      <c r="K558" s="119" t="n">
        <v>82.7</v>
      </c>
      <c r="L558" s="117" t="n">
        <v>38</v>
      </c>
      <c r="M558" s="120" t="n">
        <f aca="false" ca="false" dt2D="false" dtr="false" t="normal">SUM(N558:S558)</f>
        <v>5116065.75</v>
      </c>
      <c r="N558" s="120" t="n"/>
      <c r="O558" s="120" t="n">
        <v>309819.53</v>
      </c>
      <c r="P558" s="120" t="n"/>
      <c r="Q558" s="120" t="n">
        <v>155072.41</v>
      </c>
      <c r="R558" s="120" t="n">
        <v>4651173.81</v>
      </c>
      <c r="S558" s="120" t="n"/>
      <c r="T558" s="120" t="n">
        <f aca="false" ca="false" dt2D="false" dtr="false" t="normal">$M558/($J558+$K558)</f>
        <v>5477.000053527459</v>
      </c>
      <c r="U558" s="120" t="n">
        <f aca="false" ca="false" dt2D="false" dtr="false" t="normal">$M558/($J558+$K558)</f>
        <v>5477.000053527459</v>
      </c>
      <c r="V558" s="118" t="n">
        <v>2026</v>
      </c>
      <c r="W558" s="120" t="n"/>
      <c r="X558" s="121" t="n">
        <f aca="false" ca="false" dt2D="false" dtr="false" t="normal">AA558-R558</f>
        <v>0</v>
      </c>
      <c r="Y558" s="127" t="n">
        <v>0</v>
      </c>
      <c r="Z558" s="127" t="n">
        <f aca="false" ca="false" dt2D="false" dtr="false" t="normal">+(J558*12.71+K558*25.41)*12</f>
        <v>155072.412</v>
      </c>
      <c r="AA558" s="127" t="n">
        <f aca="false" ca="false" dt2D="false" dtr="false" t="normal">+(J558*12.71+K558*25.41)*12*30-'[5]Лист1'!$AQ$144</f>
        <v>4651173.8100000005</v>
      </c>
      <c r="AB558" s="124" t="n">
        <f aca="false" ca="true" dt2D="false" dtr="false" t="normal">SUBTOTAL(9, AC558:AQ558)</f>
        <v>5116065.75</v>
      </c>
      <c r="AC558" s="124" t="n">
        <v>3902056.78</v>
      </c>
      <c r="AD558" s="124" t="n"/>
      <c r="AE558" s="124" t="n">
        <v>1162534.3</v>
      </c>
      <c r="AF558" s="124" t="n"/>
      <c r="AG558" s="124" t="n"/>
      <c r="AH558" s="124" t="n"/>
      <c r="AI558" s="124" t="n"/>
      <c r="AJ558" s="124" t="n"/>
      <c r="AK558" s="124" t="n"/>
      <c r="AL558" s="124" t="n"/>
      <c r="AM558" s="124" t="n"/>
      <c r="AN558" s="124" t="n"/>
      <c r="AO558" s="124" t="n">
        <v>27474.67</v>
      </c>
      <c r="AP558" s="124" t="n">
        <v>24000</v>
      </c>
      <c r="AQ558" s="124" t="n"/>
      <c r="AR558" s="128" t="n">
        <f aca="false" ca="false" dt2D="false" dtr="false" t="normal">COUNTIF(AC558:AN558, "&gt;0")</f>
        <v>2</v>
      </c>
      <c r="AS558" s="128" t="n">
        <f aca="false" ca="false" dt2D="false" dtr="false" t="normal">COUNTIF(AO558:AQ558, "&gt;0")</f>
        <v>2</v>
      </c>
      <c r="AT558" s="128" t="n">
        <f aca="false" ca="false" dt2D="false" dtr="false" t="normal">+AR558+AS558</f>
        <v>4</v>
      </c>
      <c r="AZ558" s="66" t="n"/>
    </row>
    <row customHeight="true" ht="12.75" outlineLevel="0" r="559">
      <c r="A559" s="115" t="n">
        <f aca="false" ca="false" dt2D="false" dtr="false" t="normal">+A558+1</f>
        <v>433</v>
      </c>
      <c r="B559" s="115" t="n">
        <f aca="false" ca="false" dt2D="false" dtr="false" t="normal">B558+1</f>
        <v>317</v>
      </c>
      <c r="C559" s="116" t="s">
        <v>229</v>
      </c>
      <c r="D559" s="115" t="s">
        <v>236</v>
      </c>
      <c r="E559" s="119" t="s">
        <v>258</v>
      </c>
      <c r="F559" s="118" t="s">
        <v>62</v>
      </c>
      <c r="G559" s="118" t="n">
        <v>4</v>
      </c>
      <c r="H559" s="118" t="n">
        <v>4</v>
      </c>
      <c r="I559" s="119" t="n">
        <v>1206.1</v>
      </c>
      <c r="J559" s="119" t="n">
        <v>1206.1</v>
      </c>
      <c r="K559" s="119" t="n">
        <v>0</v>
      </c>
      <c r="L559" s="117" t="n">
        <v>55</v>
      </c>
      <c r="M559" s="120" t="n">
        <f aca="false" ca="false" dt2D="false" dtr="false" t="normal">SUM(N559:R559)</f>
        <v>5241770.91</v>
      </c>
      <c r="N559" s="120" t="n"/>
      <c r="O559" s="120" t="n">
        <v>3113452.16</v>
      </c>
      <c r="P559" s="120" t="n"/>
      <c r="Q559" s="120" t="n">
        <v>183954.37</v>
      </c>
      <c r="R559" s="120" t="n">
        <v>1944364.38</v>
      </c>
      <c r="S559" s="120" t="n"/>
      <c r="T559" s="120" t="n">
        <f aca="false" ca="false" dt2D="false" dtr="false" t="normal">$M559/($J559+$K559)</f>
        <v>4346.050004145593</v>
      </c>
      <c r="U559" s="120" t="n">
        <f aca="false" ca="false" dt2D="false" dtr="false" t="normal">$M559/($J559+$K559)</f>
        <v>4346.050004145593</v>
      </c>
      <c r="V559" s="118" t="n">
        <v>2026</v>
      </c>
      <c r="W559" s="120" t="n"/>
      <c r="X559" s="121" t="n">
        <f aca="false" ca="false" dt2D="false" dtr="false" t="normal">AA559-R559</f>
        <v>0</v>
      </c>
      <c r="Y559" s="127" t="n">
        <v>0</v>
      </c>
      <c r="Z559" s="127" t="n">
        <f aca="false" ca="false" dt2D="false" dtr="false" t="normal">+(J559*12.71+K559*25.41)*12</f>
        <v>183954.37199999997</v>
      </c>
      <c r="AA559" s="127" t="n">
        <f aca="false" ca="false" dt2D="false" dtr="false" t="normal">+(J559*12.71+K559*25.41)*12*30-'[5]Лист1'!$AQ$145</f>
        <v>1944364.3799999994</v>
      </c>
      <c r="AB559" s="124" t="n">
        <f aca="false" ca="true" dt2D="false" dtr="false" t="normal">SUBTOTAL(9, AC559:AQ559)</f>
        <v>5241770.91</v>
      </c>
      <c r="AC559" s="124" t="n">
        <v>4948343.88</v>
      </c>
      <c r="AD559" s="124" t="n"/>
      <c r="AE559" s="124" t="n"/>
      <c r="AF559" s="124" t="n"/>
      <c r="AG559" s="124" t="n"/>
      <c r="AH559" s="124" t="n"/>
      <c r="AI559" s="124" t="n">
        <v>0</v>
      </c>
      <c r="AJ559" s="124" t="n"/>
      <c r="AK559" s="124" t="n"/>
      <c r="AL559" s="124" t="n"/>
      <c r="AM559" s="124" t="n"/>
      <c r="AN559" s="124" t="n"/>
      <c r="AO559" s="124" t="n">
        <v>157253.13</v>
      </c>
      <c r="AP559" s="124" t="n">
        <v>24000</v>
      </c>
      <c r="AQ559" s="124" t="n">
        <v>112173.9</v>
      </c>
      <c r="AR559" s="128" t="n">
        <f aca="false" ca="false" dt2D="false" dtr="false" t="normal">COUNTIF(AC559:AN559, "&gt;0")</f>
        <v>1</v>
      </c>
      <c r="AS559" s="128" t="n">
        <f aca="false" ca="false" dt2D="false" dtr="false" t="normal">COUNTIF(AO559:AQ559, "&gt;0")</f>
        <v>3</v>
      </c>
      <c r="AT559" s="128" t="n">
        <f aca="false" ca="false" dt2D="false" dtr="false" t="normal">+AR559+AS559</f>
        <v>4</v>
      </c>
      <c r="AW559" s="3" t="n"/>
      <c r="AY559" s="129" t="n"/>
    </row>
    <row customHeight="true" ht="12.75" outlineLevel="0" r="560">
      <c r="A560" s="115" t="n">
        <f aca="false" ca="false" dt2D="false" dtr="false" t="normal">+A559+1</f>
        <v>434</v>
      </c>
      <c r="B560" s="115" t="n">
        <f aca="false" ca="false" dt2D="false" dtr="false" t="normal">B559+1</f>
        <v>318</v>
      </c>
      <c r="C560" s="116" t="s">
        <v>229</v>
      </c>
      <c r="D560" s="115" t="s">
        <v>238</v>
      </c>
      <c r="E560" s="119" t="s">
        <v>149</v>
      </c>
      <c r="F560" s="118" t="s">
        <v>62</v>
      </c>
      <c r="G560" s="118" t="n">
        <v>4</v>
      </c>
      <c r="H560" s="118" t="n">
        <v>4</v>
      </c>
      <c r="I560" s="119" t="n">
        <v>1261.56</v>
      </c>
      <c r="J560" s="119" t="n">
        <v>1195.16</v>
      </c>
      <c r="K560" s="119" t="n">
        <v>66.3999999999999</v>
      </c>
      <c r="L560" s="117" t="n">
        <v>42</v>
      </c>
      <c r="M560" s="120" t="n">
        <f aca="false" ca="false" dt2D="false" dtr="false" t="normal">SUM(N560:R560)</f>
        <v>6838121.98</v>
      </c>
      <c r="N560" s="120" t="n"/>
      <c r="O560" s="120" t="n">
        <v>5087834.61</v>
      </c>
      <c r="P560" s="120" t="n"/>
      <c r="Q560" s="120" t="n">
        <v>202532.49</v>
      </c>
      <c r="R560" s="120" t="n">
        <v>1547754.88</v>
      </c>
      <c r="S560" s="120" t="n"/>
      <c r="T560" s="120" t="n">
        <f aca="false" ca="false" dt2D="false" dtr="false" t="normal">$M560/($J560+$K560)</f>
        <v>5420.370002219475</v>
      </c>
      <c r="U560" s="120" t="n">
        <f aca="false" ca="false" dt2D="false" dtr="false" t="normal">$M560/($J560+$K560)</f>
        <v>5420.370002219475</v>
      </c>
      <c r="V560" s="118" t="n">
        <v>2026</v>
      </c>
      <c r="W560" s="120" t="n"/>
      <c r="X560" s="121" t="n">
        <f aca="false" ca="false" dt2D="false" dtr="false" t="normal">AA560-R560</f>
        <v>-0.0040000006556510925</v>
      </c>
      <c r="Y560" s="127" t="n">
        <v>0</v>
      </c>
      <c r="Z560" s="127" t="n">
        <f aca="false" ca="false" dt2D="false" dtr="false" t="normal">+(J560*12.71+K560*25.41)*12</f>
        <v>202532.4912</v>
      </c>
      <c r="AA560" s="127" t="n">
        <f aca="false" ca="false" dt2D="false" dtr="false" t="normal">+(J560*12.71+K560*25.41)*12*30-'[5]Лист1'!$AQ$146</f>
        <v>1547754.8759999992</v>
      </c>
      <c r="AB560" s="124" t="n">
        <f aca="false" ca="true" dt2D="false" dtr="false" t="normal">SUBTOTAL(9, AC560:AQ560)</f>
        <v>6838121.9799999995</v>
      </c>
      <c r="AC560" s="124" t="n"/>
      <c r="AD560" s="124" t="n"/>
      <c r="AE560" s="124" t="n"/>
      <c r="AF560" s="124" t="n"/>
      <c r="AG560" s="124" t="n"/>
      <c r="AH560" s="124" t="n"/>
      <c r="AI560" s="124" t="n">
        <v>0</v>
      </c>
      <c r="AJ560" s="124" t="n"/>
      <c r="AK560" s="124" t="n"/>
      <c r="AL560" s="124" t="n"/>
      <c r="AM560" s="124" t="n">
        <v>6462642.51</v>
      </c>
      <c r="AN560" s="124" t="n"/>
      <c r="AO560" s="124" t="n">
        <v>205143.66</v>
      </c>
      <c r="AP560" s="124" t="n">
        <v>24000</v>
      </c>
      <c r="AQ560" s="124" t="n">
        <v>146335.81</v>
      </c>
      <c r="AR560" s="128" t="n">
        <f aca="false" ca="false" dt2D="false" dtr="false" t="normal">COUNTIF(AC560:AN560, "&gt;0")</f>
        <v>1</v>
      </c>
      <c r="AS560" s="128" t="n">
        <f aca="false" ca="false" dt2D="false" dtr="false" t="normal">COUNTIF(AO560:AQ560, "&gt;0")</f>
        <v>3</v>
      </c>
      <c r="AT560" s="128" t="n">
        <f aca="false" ca="false" dt2D="false" dtr="false" t="normal">+AR560+AS560</f>
        <v>4</v>
      </c>
      <c r="AW560" s="3" t="n"/>
      <c r="AY560" s="129" t="n"/>
    </row>
    <row customHeight="true" ht="12.75" outlineLevel="0" r="561">
      <c r="A561" s="115" t="n">
        <f aca="false" ca="false" dt2D="false" dtr="false" t="normal">+A560+1</f>
        <v>435</v>
      </c>
      <c r="B561" s="115" t="n">
        <f aca="false" ca="false" dt2D="false" dtr="false" t="normal">B560+1</f>
        <v>319</v>
      </c>
      <c r="C561" s="116" t="s">
        <v>229</v>
      </c>
      <c r="D561" s="115" t="s">
        <v>871</v>
      </c>
      <c r="E561" s="119" t="s">
        <v>90</v>
      </c>
      <c r="F561" s="118" t="s">
        <v>62</v>
      </c>
      <c r="G561" s="118" t="n">
        <v>5</v>
      </c>
      <c r="H561" s="118" t="n">
        <v>4</v>
      </c>
      <c r="I561" s="119" t="n">
        <v>1903.3</v>
      </c>
      <c r="J561" s="119" t="n">
        <v>1722.7</v>
      </c>
      <c r="K561" s="119" t="n">
        <v>180.6</v>
      </c>
      <c r="L561" s="117" t="n">
        <v>76</v>
      </c>
      <c r="M561" s="120" t="n">
        <f aca="false" ca="false" dt2D="false" dtr="false" t="normal">SUM(N561:R561)</f>
        <v>10316590.219999997</v>
      </c>
      <c r="N561" s="120" t="n"/>
      <c r="O561" s="120" t="n">
        <v>647137.359999998</v>
      </c>
      <c r="P561" s="120" t="n"/>
      <c r="Q561" s="120" t="n">
        <v>317814.76</v>
      </c>
      <c r="R561" s="120" t="n">
        <v>9351638.1</v>
      </c>
      <c r="S561" s="120" t="n"/>
      <c r="T561" s="120" t="n">
        <f aca="false" ca="false" dt2D="false" dtr="false" t="normal">$M561/($J561+$K561)</f>
        <v>5420.369999474596</v>
      </c>
      <c r="U561" s="120" t="n">
        <f aca="false" ca="false" dt2D="false" dtr="false" t="normal">$M561/($J561+$K561)</f>
        <v>5420.369999474596</v>
      </c>
      <c r="V561" s="118" t="n">
        <v>2026</v>
      </c>
      <c r="W561" s="120" t="n"/>
      <c r="X561" s="121" t="n">
        <f aca="false" ca="false" dt2D="false" dtr="false" t="normal">AA561-R561</f>
        <v>0</v>
      </c>
      <c r="Y561" s="127" t="n">
        <v>0</v>
      </c>
      <c r="Z561" s="127" t="n">
        <f aca="false" ca="false" dt2D="false" dtr="false" t="normal">+(J561*12.71+K561*25.41)*12</f>
        <v>317814.75600000005</v>
      </c>
      <c r="AA561" s="127" t="n">
        <f aca="false" ca="false" dt2D="false" dtr="false" t="normal">+(J561*12.71+K561*25.41)*12*30-'[5]Лист1'!$AQ$147</f>
        <v>9351638.100000001</v>
      </c>
      <c r="AB561" s="124" t="n">
        <f aca="false" ca="true" dt2D="false" dtr="false" t="normal">SUBTOTAL(9, AC561:AQ561)</f>
        <v>10316590.22</v>
      </c>
      <c r="AC561" s="124" t="n"/>
      <c r="AD561" s="124" t="n"/>
      <c r="AE561" s="124" t="n"/>
      <c r="AF561" s="124" t="n"/>
      <c r="AG561" s="124" t="n"/>
      <c r="AH561" s="124" t="n"/>
      <c r="AI561" s="124" t="n"/>
      <c r="AJ561" s="124" t="n"/>
      <c r="AK561" s="124" t="n"/>
      <c r="AL561" s="124" t="n"/>
      <c r="AM561" s="124" t="n">
        <v>9762317.48</v>
      </c>
      <c r="AN561" s="124" t="n"/>
      <c r="AO561" s="124" t="n">
        <v>309497.71</v>
      </c>
      <c r="AP561" s="124" t="n">
        <v>24000</v>
      </c>
      <c r="AQ561" s="124" t="n">
        <v>220775.03</v>
      </c>
      <c r="AR561" s="128" t="n">
        <f aca="false" ca="false" dt2D="false" dtr="false" t="normal">COUNTIF(AC561:AN561, "&gt;0")</f>
        <v>1</v>
      </c>
      <c r="AS561" s="128" t="n">
        <f aca="false" ca="false" dt2D="false" dtr="false" t="normal">COUNTIF(AO561:AQ561, "&gt;0")</f>
        <v>3</v>
      </c>
      <c r="AT561" s="128" t="n">
        <f aca="false" ca="false" dt2D="false" dtr="false" t="normal">+AR561+AS561</f>
        <v>4</v>
      </c>
      <c r="AW561" s="3" t="n"/>
      <c r="AY561" s="129" t="n"/>
    </row>
    <row customHeight="true" ht="12.75" outlineLevel="0" r="562">
      <c r="A562" s="115" t="n">
        <f aca="false" ca="false" dt2D="false" dtr="false" t="normal">+A561+1</f>
        <v>436</v>
      </c>
      <c r="B562" s="115" t="n">
        <f aca="false" ca="false" dt2D="false" dtr="false" t="normal">B561+1</f>
        <v>320</v>
      </c>
      <c r="C562" s="116" t="s">
        <v>229</v>
      </c>
      <c r="D562" s="115" t="s">
        <v>872</v>
      </c>
      <c r="E562" s="119" t="s">
        <v>315</v>
      </c>
      <c r="F562" s="118" t="s">
        <v>62</v>
      </c>
      <c r="G562" s="118" t="n">
        <v>4</v>
      </c>
      <c r="H562" s="118" t="n">
        <v>3</v>
      </c>
      <c r="I562" s="119" t="n">
        <v>1252</v>
      </c>
      <c r="J562" s="119" t="n">
        <v>1211.5</v>
      </c>
      <c r="K562" s="119" t="n">
        <v>40.5</v>
      </c>
      <c r="L562" s="117" t="n">
        <v>40</v>
      </c>
      <c r="M562" s="120" t="n">
        <f aca="false" ca="false" dt2D="false" dtr="false" t="normal">SUM(N562:R562)</f>
        <v>6786303.239999999</v>
      </c>
      <c r="N562" s="120" t="n"/>
      <c r="O562" s="120" t="n">
        <v>2078835.48</v>
      </c>
      <c r="P562" s="120" t="n"/>
      <c r="Q562" s="120" t="n">
        <v>197127.24</v>
      </c>
      <c r="R562" s="120" t="n">
        <v>4510340.52</v>
      </c>
      <c r="S562" s="120" t="n"/>
      <c r="T562" s="120" t="n">
        <f aca="false" ca="false" dt2D="false" dtr="false" t="normal">$M562/($J562+$K562)</f>
        <v>5420.369999999999</v>
      </c>
      <c r="U562" s="120" t="n">
        <f aca="false" ca="false" dt2D="false" dtr="false" t="normal">$M562/($J562+$K562)</f>
        <v>5420.369999999999</v>
      </c>
      <c r="V562" s="118" t="n">
        <v>2026</v>
      </c>
      <c r="W562" s="120" t="n"/>
      <c r="X562" s="121" t="n">
        <f aca="false" ca="false" dt2D="false" dtr="false" t="normal">AA562-R562</f>
        <v>1032984.8499999996</v>
      </c>
      <c r="Y562" s="127" t="n">
        <v>0</v>
      </c>
      <c r="Z562" s="127" t="n">
        <f aca="false" ca="false" dt2D="false" dtr="false" t="normal">+(J562*12.71+K562*25.41)*12</f>
        <v>197127.24</v>
      </c>
      <c r="AA562" s="127" t="n">
        <f aca="false" ca="false" dt2D="false" dtr="false" t="normal">+(J562*12.71+K562*25.41)*12*30-'[5]Лист1'!$AQ$148</f>
        <v>5543325.369999999</v>
      </c>
      <c r="AB562" s="124" t="n">
        <f aca="false" ca="true" dt2D="false" dtr="false" t="normal">SUBTOTAL(9, AC562:AQ562)</f>
        <v>6786303.239999999</v>
      </c>
      <c r="AC562" s="124" t="n"/>
      <c r="AD562" s="124" t="n"/>
      <c r="AE562" s="124" t="n"/>
      <c r="AF562" s="124" t="n"/>
      <c r="AG562" s="124" t="n"/>
      <c r="AH562" s="124" t="n"/>
      <c r="AI562" s="124" t="n"/>
      <c r="AJ562" s="124" t="n"/>
      <c r="AK562" s="124" t="n"/>
      <c r="AL562" s="124" t="n"/>
      <c r="AM562" s="124" t="n">
        <v>6413487.25</v>
      </c>
      <c r="AN562" s="124" t="n"/>
      <c r="AO562" s="124" t="n">
        <v>203589.1</v>
      </c>
      <c r="AP562" s="124" t="n">
        <v>24000</v>
      </c>
      <c r="AQ562" s="124" t="n">
        <v>145226.89</v>
      </c>
      <c r="AR562" s="128" t="n">
        <f aca="false" ca="false" dt2D="false" dtr="false" t="normal">COUNTIF(AC562:AN562, "&gt;0")</f>
        <v>1</v>
      </c>
      <c r="AS562" s="128" t="n">
        <f aca="false" ca="false" dt2D="false" dtr="false" t="normal">COUNTIF(AO562:AQ562, "&gt;0")</f>
        <v>3</v>
      </c>
      <c r="AT562" s="128" t="n">
        <f aca="false" ca="false" dt2D="false" dtr="false" t="normal">+AR562+AS562</f>
        <v>4</v>
      </c>
      <c r="AW562" s="3" t="n"/>
      <c r="AY562" s="129" t="n"/>
    </row>
    <row customHeight="true" ht="12.75" outlineLevel="0" r="563">
      <c r="A563" s="115" t="n">
        <f aca="false" ca="false" dt2D="false" dtr="false" t="normal">+A562+1</f>
        <v>437</v>
      </c>
      <c r="B563" s="115" t="n">
        <f aca="false" ca="false" dt2D="false" dtr="false" t="normal">B562+1</f>
        <v>321</v>
      </c>
      <c r="C563" s="116" t="s">
        <v>229</v>
      </c>
      <c r="D563" s="115" t="s">
        <v>1029</v>
      </c>
      <c r="E563" s="117" t="n">
        <v>1965</v>
      </c>
      <c r="F563" s="118" t="s">
        <v>62</v>
      </c>
      <c r="G563" s="118" t="n">
        <v>3</v>
      </c>
      <c r="H563" s="118" t="n">
        <v>2</v>
      </c>
      <c r="I563" s="119" t="n">
        <v>987.3</v>
      </c>
      <c r="J563" s="119" t="n">
        <v>918.1</v>
      </c>
      <c r="K563" s="119" t="n">
        <v>68.1</v>
      </c>
      <c r="L563" s="117" t="n">
        <v>38</v>
      </c>
      <c r="M563" s="120" t="n">
        <f aca="false" ca="false" dt2D="false" dtr="false" t="normal">SUM(N563:S563)</f>
        <v>8969908.34</v>
      </c>
      <c r="N563" s="120" t="n"/>
      <c r="O563" s="120" t="n">
        <v>7271606.92</v>
      </c>
      <c r="P563" s="120" t="n"/>
      <c r="Q563" s="120" t="n">
        <v>160793.66</v>
      </c>
      <c r="R563" s="120" t="n">
        <v>1537507.76</v>
      </c>
      <c r="S563" s="120" t="n"/>
      <c r="T563" s="120" t="n">
        <f aca="false" ca="false" dt2D="false" dtr="false" t="normal">$M563/($J563+$K563)</f>
        <v>9095.425207868586</v>
      </c>
      <c r="U563" s="120" t="n">
        <f aca="false" ca="false" dt2D="false" dtr="false" t="normal">$M563/($J563+$K563)</f>
        <v>9095.425207868586</v>
      </c>
      <c r="V563" s="118" t="n">
        <v>2026</v>
      </c>
      <c r="W563" s="120" t="n"/>
      <c r="X563" s="121" t="n">
        <f aca="false" ca="false" dt2D="false" dtr="false" t="normal">AA563-R563</f>
        <v>0</v>
      </c>
      <c r="Y563" s="127" t="n">
        <v>0</v>
      </c>
      <c r="Z563" s="127" t="n">
        <f aca="false" ca="false" dt2D="false" dtr="false" t="normal">+(J563*12.71+K563*25.41)*12</f>
        <v>160793.66400000002</v>
      </c>
      <c r="AA563" s="127" t="n">
        <f aca="false" ca="false" dt2D="false" dtr="false" t="normal">+(J563*12.71+K563*25.41)*12*30-'[5]Лист1'!$AQ$149</f>
        <v>1537507.7600000007</v>
      </c>
      <c r="AB563" s="124" t="n">
        <f aca="false" ca="false" dt2D="false" dtr="false" t="normal">SUM(AC563:AQ563)</f>
        <v>8969908.34</v>
      </c>
      <c r="AC563" s="124" t="n">
        <v>4226059.88</v>
      </c>
      <c r="AD563" s="124" t="n">
        <v>2617304.69</v>
      </c>
      <c r="AE563" s="132" t="n">
        <v>1061869.81</v>
      </c>
      <c r="AF563" s="132" t="n">
        <v>998991.17</v>
      </c>
      <c r="AG563" s="124" t="n"/>
      <c r="AH563" s="124" t="n"/>
      <c r="AI563" s="124" t="n"/>
      <c r="AJ563" s="124" t="n"/>
      <c r="AK563" s="124" t="n"/>
      <c r="AL563" s="124" t="n"/>
      <c r="AM563" s="124" t="n"/>
      <c r="AN563" s="124" t="n"/>
      <c r="AO563" s="124" t="n">
        <v>41682.79</v>
      </c>
      <c r="AP563" s="124" t="n">
        <v>24000</v>
      </c>
      <c r="AQ563" s="124" t="n"/>
      <c r="AR563" s="128" t="n">
        <f aca="false" ca="false" dt2D="false" dtr="false" t="normal">COUNTIF(AC563:AN563, "&gt;0")</f>
        <v>4</v>
      </c>
      <c r="AS563" s="128" t="n">
        <f aca="false" ca="false" dt2D="false" dtr="false" t="normal">COUNTIF(AO563:AQ563, "&gt;0")</f>
        <v>2</v>
      </c>
      <c r="AT563" s="128" t="n">
        <f aca="false" ca="false" dt2D="false" dtr="false" t="normal">+AR563+AS563</f>
        <v>6</v>
      </c>
      <c r="AZ563" s="66" t="n"/>
    </row>
    <row customHeight="true" ht="12.75" outlineLevel="0" r="564">
      <c r="A564" s="115" t="n">
        <f aca="false" ca="false" dt2D="false" dtr="false" t="normal">+A563+1</f>
        <v>438</v>
      </c>
      <c r="B564" s="115" t="n">
        <f aca="false" ca="false" dt2D="false" dtr="false" t="normal">B563+1</f>
        <v>322</v>
      </c>
      <c r="C564" s="116" t="s">
        <v>229</v>
      </c>
      <c r="D564" s="115" t="s">
        <v>1031</v>
      </c>
      <c r="E564" s="117" t="n">
        <v>1964</v>
      </c>
      <c r="F564" s="118" t="s">
        <v>62</v>
      </c>
      <c r="G564" s="118" t="n">
        <v>3</v>
      </c>
      <c r="H564" s="118" t="n">
        <v>1</v>
      </c>
      <c r="I564" s="119" t="n">
        <v>998.5</v>
      </c>
      <c r="J564" s="119" t="n">
        <v>928.6</v>
      </c>
      <c r="K564" s="119" t="n">
        <v>69.9</v>
      </c>
      <c r="L564" s="117" t="n">
        <v>43</v>
      </c>
      <c r="M564" s="120" t="n">
        <f aca="false" ca="false" dt2D="false" dtr="false" t="normal">SUM(N564:R564)</f>
        <v>9435515.72</v>
      </c>
      <c r="N564" s="120" t="n"/>
      <c r="O564" s="120" t="n">
        <v>9272571.74</v>
      </c>
      <c r="P564" s="120" t="n"/>
      <c r="Q564" s="120" t="n">
        <v>162943.98</v>
      </c>
      <c r="R564" s="120" t="n"/>
      <c r="S564" s="120" t="n"/>
      <c r="T564" s="120" t="n">
        <f aca="false" ca="false" dt2D="false" dtr="false" t="normal">$M564/($J564+$K564)</f>
        <v>9449.690255383075</v>
      </c>
      <c r="U564" s="120" t="n">
        <f aca="false" ca="false" dt2D="false" dtr="false" t="normal">$M564/($J564+$K564)</f>
        <v>9449.690255383075</v>
      </c>
      <c r="V564" s="118" t="n">
        <v>2026</v>
      </c>
      <c r="W564" s="120" t="n"/>
      <c r="X564" s="121" t="n">
        <f aca="false" ca="false" dt2D="false" dtr="false" t="normal">AA564-R564</f>
        <v>-959900.7599999998</v>
      </c>
      <c r="Y564" s="127" t="n">
        <v>0</v>
      </c>
      <c r="Z564" s="127" t="n">
        <f aca="false" ca="false" dt2D="false" dtr="false" t="normal">+(J564*12.71+K564*25.41)*12</f>
        <v>162943.98</v>
      </c>
      <c r="AA564" s="127" t="n">
        <f aca="false" ca="false" dt2D="false" dtr="false" t="normal">+(J564*12.71+K564*25.41)*12*30-'[5]Лист1'!$AQ$150</f>
        <v>-959900.7599999998</v>
      </c>
      <c r="AB564" s="124" t="n">
        <f aca="false" ca="true" dt2D="false" dtr="false" t="normal">SUBTOTAL(9, AC564:AQ564)</f>
        <v>9435515.72</v>
      </c>
      <c r="AC564" s="124" t="n">
        <v>4215524.84</v>
      </c>
      <c r="AD564" s="124" t="n">
        <v>2619705.61</v>
      </c>
      <c r="AE564" s="132" t="n">
        <v>1061869.81</v>
      </c>
      <c r="AF564" s="124" t="n">
        <v>1084010.06</v>
      </c>
      <c r="AG564" s="124" t="n"/>
      <c r="AH564" s="124" t="n"/>
      <c r="AI564" s="124" t="n"/>
      <c r="AJ564" s="124" t="n"/>
      <c r="AK564" s="124" t="n"/>
      <c r="AL564" s="124" t="n"/>
      <c r="AM564" s="124" t="n"/>
      <c r="AN564" s="124" t="n"/>
      <c r="AO564" s="124" t="n">
        <v>251209.38</v>
      </c>
      <c r="AP564" s="124" t="n">
        <v>24000</v>
      </c>
      <c r="AQ564" s="124" t="n">
        <v>179196.02</v>
      </c>
      <c r="AR564" s="128" t="n">
        <f aca="false" ca="false" dt2D="false" dtr="false" t="normal">COUNTIF(AC564:AN564, "&gt;0")</f>
        <v>4</v>
      </c>
      <c r="AS564" s="128" t="n">
        <f aca="false" ca="false" dt2D="false" dtr="false" t="normal">COUNTIF(AO564:AQ564, "&gt;0")</f>
        <v>3</v>
      </c>
      <c r="AT564" s="128" t="n">
        <f aca="false" ca="false" dt2D="false" dtr="false" t="normal">+AR564+AS564</f>
        <v>7</v>
      </c>
      <c r="AW564" s="3" t="n"/>
      <c r="AY564" s="129" t="n"/>
    </row>
    <row customHeight="true" ht="12.75" outlineLevel="0" r="565">
      <c r="A565" s="115" t="n">
        <f aca="false" ca="false" dt2D="false" dtr="false" t="normal">+A564+1</f>
        <v>439</v>
      </c>
      <c r="B565" s="115" t="n">
        <f aca="false" ca="false" dt2D="false" dtr="false" t="normal">B564+1</f>
        <v>323</v>
      </c>
      <c r="C565" s="116" t="s">
        <v>229</v>
      </c>
      <c r="D565" s="115" t="s">
        <v>874</v>
      </c>
      <c r="E565" s="119" t="s">
        <v>252</v>
      </c>
      <c r="F565" s="118" t="s">
        <v>62</v>
      </c>
      <c r="G565" s="118" t="n">
        <v>4</v>
      </c>
      <c r="H565" s="118" t="n">
        <v>1</v>
      </c>
      <c r="I565" s="119" t="n">
        <v>1377.7</v>
      </c>
      <c r="J565" s="119" t="n">
        <v>1247.2</v>
      </c>
      <c r="K565" s="119" t="n">
        <v>130.5</v>
      </c>
      <c r="L565" s="117" t="n">
        <v>31</v>
      </c>
      <c r="M565" s="120" t="n">
        <f aca="false" ca="false" dt2D="false" dtr="false" t="normal">SUM(N565:R565)</f>
        <v>1124437.4100000001</v>
      </c>
      <c r="N565" s="120" t="n"/>
      <c r="O565" s="120" t="n">
        <v>894422.41</v>
      </c>
      <c r="P565" s="120" t="n"/>
      <c r="Q565" s="120" t="n">
        <v>230015</v>
      </c>
      <c r="R565" s="120" t="n"/>
      <c r="S565" s="120" t="n"/>
      <c r="T565" s="120" t="n">
        <f aca="false" ca="false" dt2D="false" dtr="false" t="normal">$M565/($J565+$K565)</f>
        <v>816.1700007258476</v>
      </c>
      <c r="U565" s="120" t="n">
        <f aca="false" ca="false" dt2D="false" dtr="false" t="normal">$M565/($J565+$K565)</f>
        <v>816.1700007258476</v>
      </c>
      <c r="V565" s="118" t="n">
        <v>2026</v>
      </c>
      <c r="W565" s="120" t="n"/>
      <c r="X565" s="121" t="n">
        <f aca="false" ca="false" dt2D="false" dtr="false" t="normal">AA565-R565</f>
        <v>391988.61000000034</v>
      </c>
      <c r="Y565" s="127" t="n">
        <v>0</v>
      </c>
      <c r="Z565" s="127" t="n">
        <f aca="false" ca="false" dt2D="false" dtr="false" t="normal">+(J565*12.71+K565*25.41)*12</f>
        <v>230015.00400000002</v>
      </c>
      <c r="AA565" s="127" t="n">
        <f aca="false" ca="false" dt2D="false" dtr="false" t="normal">+(J565*12.71+K565*25.41)*12*30-'[5]Лист1'!$AQ$151</f>
        <v>391988.61000000034</v>
      </c>
      <c r="AB565" s="124" t="n">
        <f aca="false" ca="true" dt2D="false" dtr="false" t="normal">SUBTOTAL(9, AC565:AQ565)</f>
        <v>1124437.41</v>
      </c>
      <c r="AC565" s="124" t="n"/>
      <c r="AD565" s="124" t="n"/>
      <c r="AE565" s="124" t="n"/>
      <c r="AF565" s="124" t="n"/>
      <c r="AG565" s="124" t="n"/>
      <c r="AH565" s="124" t="n"/>
      <c r="AI565" s="124" t="n">
        <v>0</v>
      </c>
      <c r="AJ565" s="124" t="n"/>
      <c r="AK565" s="124" t="n"/>
      <c r="AL565" s="124" t="n">
        <v>1042641.33</v>
      </c>
      <c r="AM565" s="124" t="n"/>
      <c r="AN565" s="124" t="n"/>
      <c r="AO565" s="124" t="n">
        <v>33733.12</v>
      </c>
      <c r="AP565" s="124" t="n">
        <v>24000</v>
      </c>
      <c r="AQ565" s="124" t="n">
        <v>24062.96</v>
      </c>
      <c r="AR565" s="128" t="n">
        <f aca="false" ca="false" dt2D="false" dtr="false" t="normal">COUNTIF(AC565:AN565, "&gt;0")</f>
        <v>1</v>
      </c>
      <c r="AS565" s="128" t="n">
        <f aca="false" ca="false" dt2D="false" dtr="false" t="normal">COUNTIF(AO565:AQ565, "&gt;0")</f>
        <v>3</v>
      </c>
      <c r="AT565" s="128" t="n">
        <f aca="false" ca="false" dt2D="false" dtr="false" t="normal">+AR565+AS565</f>
        <v>4</v>
      </c>
      <c r="AW565" s="3" t="n"/>
      <c r="AY565" s="129" t="n"/>
    </row>
    <row customHeight="true" ht="12.75" outlineLevel="0" r="566">
      <c r="A566" s="115" t="n">
        <f aca="false" ca="false" dt2D="false" dtr="false" t="normal">+A565+1</f>
        <v>440</v>
      </c>
      <c r="B566" s="115" t="n">
        <f aca="false" ca="false" dt2D="false" dtr="false" t="normal">B565+1</f>
        <v>324</v>
      </c>
      <c r="C566" s="116" t="s">
        <v>229</v>
      </c>
      <c r="D566" s="115" t="s">
        <v>386</v>
      </c>
      <c r="E566" s="117" t="n">
        <v>1976</v>
      </c>
      <c r="F566" s="118" t="s">
        <v>62</v>
      </c>
      <c r="G566" s="118" t="n">
        <v>5</v>
      </c>
      <c r="H566" s="118" t="n">
        <v>5</v>
      </c>
      <c r="I566" s="119" t="n">
        <v>3760.4</v>
      </c>
      <c r="J566" s="119" t="n">
        <v>2861.4</v>
      </c>
      <c r="K566" s="119" t="n">
        <v>798.2</v>
      </c>
      <c r="L566" s="117" t="n">
        <v>103</v>
      </c>
      <c r="M566" s="120" t="n">
        <f aca="false" ca="false" dt2D="false" dtr="false" t="normal">SUM(N566:S566)</f>
        <v>10058678.15</v>
      </c>
      <c r="N566" s="120" t="n"/>
      <c r="O566" s="120" t="n"/>
      <c r="P566" s="120" t="n"/>
      <c r="Q566" s="120" t="n">
        <v>551089.17</v>
      </c>
      <c r="R566" s="120" t="n">
        <v>9507588.98</v>
      </c>
      <c r="S566" s="120" t="n"/>
      <c r="T566" s="120" t="n">
        <f aca="false" ca="false" dt2D="false" dtr="false" t="normal">$M566/($J566+$K566)</f>
        <v>2748.5731090829595</v>
      </c>
      <c r="U566" s="120" t="n">
        <f aca="false" ca="false" dt2D="false" dtr="false" t="normal">$M566/($J566+$K566)</f>
        <v>2748.5731090829595</v>
      </c>
      <c r="V566" s="118" t="n">
        <v>2026</v>
      </c>
      <c r="W566" s="120" t="n"/>
      <c r="X566" s="121" t="n">
        <f aca="false" ca="false" dt2D="false" dtr="false" t="normal">AA566-R566</f>
        <v>10886647.18</v>
      </c>
      <c r="Y566" s="127" t="n">
        <v>1397604.56</v>
      </c>
      <c r="Z566" s="127" t="n">
        <f aca="false" ca="false" dt2D="false" dtr="false" t="normal">+(J566*12.71+K566*25.41)*12</f>
        <v>679807.872</v>
      </c>
      <c r="AA566" s="127" t="n">
        <f aca="false" ca="false" dt2D="false" dtr="false" t="normal">+(J566*12.71+K566*25.41)*12*30</f>
        <v>20394236.16</v>
      </c>
      <c r="AB566" s="124" t="n">
        <f aca="false" ca="false" dt2D="false" dtr="false" t="normal">SUM(AC566:AQ566)</f>
        <v>10058678.15</v>
      </c>
      <c r="AC566" s="132" t="n"/>
      <c r="AD566" s="132" t="n"/>
      <c r="AE566" s="132" t="n">
        <v>3297622.32</v>
      </c>
      <c r="AF566" s="132" t="n"/>
      <c r="AG566" s="124" t="n"/>
      <c r="AH566" s="124" t="n"/>
      <c r="AI566" s="124" t="n"/>
      <c r="AJ566" s="124" t="n"/>
      <c r="AK566" s="132" t="n">
        <v>6761055.83</v>
      </c>
      <c r="AL566" s="124" t="n"/>
      <c r="AM566" s="124" t="n"/>
      <c r="AN566" s="124" t="n"/>
      <c r="AO566" s="124" t="n"/>
      <c r="AP566" s="124" t="n"/>
      <c r="AQ566" s="124" t="n"/>
      <c r="AR566" s="128" t="n">
        <f aca="false" ca="false" dt2D="false" dtr="false" t="normal">COUNTIF(AC566:AN566, "&gt;0")</f>
        <v>2</v>
      </c>
      <c r="AS566" s="128" t="n">
        <f aca="false" ca="false" dt2D="false" dtr="false" t="normal">COUNTIF(AO566:AQ566, "&gt;0")</f>
        <v>0</v>
      </c>
      <c r="AT566" s="128" t="n">
        <f aca="false" ca="false" dt2D="false" dtr="false" t="normal">+AR566+AS566</f>
        <v>2</v>
      </c>
    </row>
    <row customHeight="true" ht="12.75" outlineLevel="0" r="567">
      <c r="A567" s="115" t="n">
        <f aca="false" ca="false" dt2D="false" dtr="false" t="normal">+A566+1</f>
        <v>441</v>
      </c>
      <c r="B567" s="115" t="n">
        <f aca="false" ca="false" dt2D="false" dtr="false" t="normal">B566+1</f>
        <v>325</v>
      </c>
      <c r="C567" s="116" t="s">
        <v>229</v>
      </c>
      <c r="D567" s="115" t="s">
        <v>240</v>
      </c>
      <c r="E567" s="117" t="n">
        <v>1967</v>
      </c>
      <c r="F567" s="118" t="s">
        <v>62</v>
      </c>
      <c r="G567" s="118" t="n">
        <v>3</v>
      </c>
      <c r="H567" s="118" t="n">
        <v>2</v>
      </c>
      <c r="I567" s="119" t="n">
        <v>994.3</v>
      </c>
      <c r="J567" s="119" t="n">
        <v>775.2</v>
      </c>
      <c r="K567" s="119" t="n">
        <v>168.7</v>
      </c>
      <c r="L567" s="117" t="n">
        <v>26</v>
      </c>
      <c r="M567" s="120" t="n">
        <f aca="false" ca="false" dt2D="false" dtr="false" t="normal">SUM(N567:S567)</f>
        <v>3248635.84</v>
      </c>
      <c r="N567" s="120" t="n"/>
      <c r="O567" s="120" t="n">
        <v>3078962.33</v>
      </c>
      <c r="P567" s="120" t="n"/>
      <c r="Q567" s="120" t="n">
        <v>169673.51</v>
      </c>
      <c r="R567" s="120" t="n">
        <v>0</v>
      </c>
      <c r="S567" s="120" t="n"/>
      <c r="T567" s="120" t="n">
        <f aca="false" ca="false" dt2D="false" dtr="false" t="normal">$M567/($J567+$K567)</f>
        <v>3441.7161139951263</v>
      </c>
      <c r="U567" s="120" t="n">
        <f aca="false" ca="false" dt2D="false" dtr="false" t="normal">$M567/($J567+$K567)</f>
        <v>3441.7161139951263</v>
      </c>
      <c r="V567" s="118" t="n">
        <v>2026</v>
      </c>
      <c r="W567" s="120" t="n"/>
      <c r="X567" s="121" t="n">
        <f aca="false" ca="false" dt2D="false" dtr="false" t="normal">AA567-R567</f>
        <v>-5610679.1</v>
      </c>
      <c r="Y567" s="127" t="n">
        <v>0</v>
      </c>
      <c r="Z567" s="127" t="n">
        <f aca="false" ca="false" dt2D="false" dtr="false" t="normal">+(J567*12.71+K567*25.41)*12</f>
        <v>169673.508</v>
      </c>
      <c r="AA567" s="127" t="n">
        <f aca="false" ca="false" dt2D="false" dtr="false" t="normal">+(J567*12.71+K567*25.41)*12*30-'[5]Лист1'!$AQ$154</f>
        <v>-5610679.1</v>
      </c>
      <c r="AB567" s="124" t="n">
        <f aca="false" ca="false" dt2D="false" dtr="false" t="normal">SUM(AC567:AQ567)</f>
        <v>3248635.84</v>
      </c>
      <c r="AC567" s="124" t="n"/>
      <c r="AD567" s="132" t="n">
        <v>1314847.2</v>
      </c>
      <c r="AE567" s="124" t="n"/>
      <c r="AF567" s="124" t="n"/>
      <c r="AG567" s="124" t="n"/>
      <c r="AH567" s="124" t="n"/>
      <c r="AI567" s="124" t="n"/>
      <c r="AJ567" s="124" t="n"/>
      <c r="AK567" s="124" t="n"/>
      <c r="AL567" s="124" t="n"/>
      <c r="AM567" s="124" t="n"/>
      <c r="AN567" s="132" t="n">
        <v>1933788.64</v>
      </c>
      <c r="AO567" s="124" t="n"/>
      <c r="AP567" s="124" t="n"/>
      <c r="AQ567" s="124" t="n"/>
      <c r="AR567" s="128" t="n">
        <f aca="false" ca="false" dt2D="false" dtr="false" t="normal">COUNTIF(AC567:AN567, "&gt;0")</f>
        <v>2</v>
      </c>
      <c r="AS567" s="128" t="n">
        <f aca="false" ca="false" dt2D="false" dtr="false" t="normal">COUNTIF(AO567:AQ567, "&gt;0")</f>
        <v>0</v>
      </c>
      <c r="AT567" s="128" t="n">
        <f aca="false" ca="false" dt2D="false" dtr="false" t="normal">+AR567+AS567</f>
        <v>2</v>
      </c>
      <c r="AZ567" s="66" t="n"/>
    </row>
    <row customHeight="true" ht="12.75" outlineLevel="0" r="568">
      <c r="A568" s="115" t="n">
        <f aca="false" ca="false" dt2D="false" dtr="false" t="normal">+A567+1</f>
        <v>442</v>
      </c>
      <c r="B568" s="115" t="n">
        <f aca="false" ca="false" dt2D="false" dtr="false" t="normal">B567+1</f>
        <v>326</v>
      </c>
      <c r="C568" s="116" t="s">
        <v>229</v>
      </c>
      <c r="D568" s="115" t="s">
        <v>1034</v>
      </c>
      <c r="E568" s="117" t="n">
        <v>1970</v>
      </c>
      <c r="F568" s="118" t="s">
        <v>62</v>
      </c>
      <c r="G568" s="118" t="n">
        <v>3</v>
      </c>
      <c r="H568" s="118" t="n">
        <v>3</v>
      </c>
      <c r="I568" s="119" t="n">
        <v>1002.4</v>
      </c>
      <c r="J568" s="119" t="n">
        <v>930.4</v>
      </c>
      <c r="K568" s="119" t="n">
        <v>71.8</v>
      </c>
      <c r="L568" s="117" t="n">
        <v>40</v>
      </c>
      <c r="M568" s="120" t="n">
        <f aca="false" ca="false" dt2D="false" dtr="false" t="normal">SUM(N568:S568)</f>
        <v>9059216.03</v>
      </c>
      <c r="N568" s="120" t="n"/>
      <c r="O568" s="120" t="n">
        <v>8549543.3</v>
      </c>
      <c r="P568" s="120" t="n"/>
      <c r="Q568" s="120" t="n">
        <v>163797.86</v>
      </c>
      <c r="R568" s="120" t="n">
        <v>345874.87</v>
      </c>
      <c r="S568" s="120" t="n"/>
      <c r="T568" s="120" t="n">
        <f aca="false" ca="false" dt2D="false" dtr="false" t="normal">$M568/($J568+$K568)</f>
        <v>9039.329505088805</v>
      </c>
      <c r="U568" s="120" t="n">
        <f aca="false" ca="false" dt2D="false" dtr="false" t="normal">$M568/($J568+$K568)</f>
        <v>9039.329505088805</v>
      </c>
      <c r="V568" s="118" t="n">
        <v>2026</v>
      </c>
      <c r="W568" s="120" t="n"/>
      <c r="X568" s="121" t="n">
        <f aca="false" ca="false" dt2D="false" dtr="false" t="normal">AA568-R568</f>
        <v>0</v>
      </c>
      <c r="Y568" s="127" t="n">
        <v>0</v>
      </c>
      <c r="Z568" s="127" t="n">
        <f aca="false" ca="false" dt2D="false" dtr="false" t="normal">+(J568*12.71+K568*25.41)*12</f>
        <v>163797.864</v>
      </c>
      <c r="AA568" s="127" t="n">
        <f aca="false" ca="false" dt2D="false" dtr="false" t="normal">+(J568*12.71+K568*25.41)*12*30-'[5]Лист1'!$AQ$155</f>
        <v>345874.8700000001</v>
      </c>
      <c r="AB568" s="124" t="n">
        <f aca="false" ca="false" dt2D="false" dtr="false" t="normal">SUM(AC568:AQ568)</f>
        <v>9059216.03</v>
      </c>
      <c r="AC568" s="124" t="n">
        <v>4295449.64</v>
      </c>
      <c r="AD568" s="124" t="n">
        <v>2660153.07</v>
      </c>
      <c r="AE568" s="124" t="n">
        <v>1061504.32</v>
      </c>
      <c r="AF568" s="124" t="n">
        <v>976962.82</v>
      </c>
      <c r="AG568" s="124" t="n"/>
      <c r="AH568" s="124" t="n"/>
      <c r="AI568" s="124" t="n"/>
      <c r="AJ568" s="124" t="n"/>
      <c r="AK568" s="124" t="n"/>
      <c r="AL568" s="124" t="n"/>
      <c r="AM568" s="124" t="n"/>
      <c r="AN568" s="124" t="n"/>
      <c r="AO568" s="124" t="n">
        <v>41146.18</v>
      </c>
      <c r="AP568" s="124" t="n">
        <v>24000</v>
      </c>
      <c r="AQ568" s="124" t="n"/>
      <c r="AR568" s="128" t="n">
        <f aca="false" ca="false" dt2D="false" dtr="false" t="normal">COUNTIF(AC568:AN568, "&gt;0")</f>
        <v>4</v>
      </c>
      <c r="AS568" s="128" t="n">
        <f aca="false" ca="false" dt2D="false" dtr="false" t="normal">COUNTIF(AO568:AQ568, "&gt;0")</f>
        <v>2</v>
      </c>
      <c r="AT568" s="128" t="n">
        <f aca="false" ca="false" dt2D="false" dtr="false" t="normal">+AR568+AS568</f>
        <v>6</v>
      </c>
      <c r="AZ568" s="66" t="n"/>
    </row>
    <row customHeight="true" ht="12.75" outlineLevel="0" r="569">
      <c r="A569" s="115" t="n">
        <f aca="false" ca="false" dt2D="false" dtr="false" t="normal">+A568+1</f>
        <v>443</v>
      </c>
      <c r="B569" s="115" t="n">
        <f aca="false" ca="false" dt2D="false" dtr="false" t="normal">B568+1</f>
        <v>327</v>
      </c>
      <c r="C569" s="116" t="s">
        <v>229</v>
      </c>
      <c r="D569" s="115" t="s">
        <v>876</v>
      </c>
      <c r="E569" s="119" t="s">
        <v>315</v>
      </c>
      <c r="F569" s="118" t="s">
        <v>62</v>
      </c>
      <c r="G569" s="118" t="n">
        <v>4</v>
      </c>
      <c r="H569" s="118" t="n">
        <v>1</v>
      </c>
      <c r="I569" s="119" t="n">
        <v>1336.7</v>
      </c>
      <c r="J569" s="119" t="n">
        <v>1239.6</v>
      </c>
      <c r="K569" s="119" t="n">
        <v>97.1000000000001</v>
      </c>
      <c r="L569" s="117" t="n">
        <v>56</v>
      </c>
      <c r="M569" s="120" t="n">
        <f aca="false" ca="false" dt2D="false" dtr="false" t="normal">SUM(N569:R569)</f>
        <v>10429294.309999999</v>
      </c>
      <c r="N569" s="120" t="n"/>
      <c r="O569" s="120" t="n">
        <v>4118418.44</v>
      </c>
      <c r="P569" s="120" t="n"/>
      <c r="Q569" s="120" t="n">
        <v>218671.52</v>
      </c>
      <c r="R569" s="120" t="n">
        <v>6092204.35</v>
      </c>
      <c r="S569" s="120" t="n"/>
      <c r="T569" s="120" t="n">
        <f aca="false" ca="false" dt2D="false" dtr="false" t="normal">$M569/($J569+$K569)</f>
        <v>7802.27000074811</v>
      </c>
      <c r="U569" s="120" t="n">
        <f aca="false" ca="false" dt2D="false" dtr="false" t="normal">$M569/($J569+$K569)</f>
        <v>7802.27000074811</v>
      </c>
      <c r="V569" s="118" t="n">
        <v>2026</v>
      </c>
      <c r="W569" s="120" t="n"/>
      <c r="X569" s="121" t="n">
        <f aca="false" ca="false" dt2D="false" dtr="false" t="normal">AA569-R569</f>
        <v>323822.11000000127</v>
      </c>
      <c r="Y569" s="127" t="n">
        <v>0</v>
      </c>
      <c r="Z569" s="127" t="n">
        <f aca="false" ca="false" dt2D="false" dtr="false" t="normal">+(J569*12.71+K569*25.41)*12</f>
        <v>218671.52400000003</v>
      </c>
      <c r="AA569" s="127" t="n">
        <f aca="false" ca="false" dt2D="false" dtr="false" t="normal">+(J569*12.71+K569*25.41)*12*30-'[5]Лист1'!$AQ$156</f>
        <v>6416026.460000001</v>
      </c>
      <c r="AB569" s="124" t="n">
        <f aca="false" ca="true" dt2D="false" dtr="false" t="normal">SUBTOTAL(9, AC569:AQ569)</f>
        <v>10429294.31</v>
      </c>
      <c r="AC569" s="124" t="n">
        <v>5502763.67</v>
      </c>
      <c r="AD569" s="124" t="n">
        <v>2603762.54</v>
      </c>
      <c r="AE569" s="124" t="n"/>
      <c r="AF569" s="124" t="n">
        <v>1762702.37</v>
      </c>
      <c r="AG569" s="124" t="n"/>
      <c r="AH569" s="124" t="n"/>
      <c r="AI569" s="124" t="n">
        <v>0</v>
      </c>
      <c r="AJ569" s="124" t="n"/>
      <c r="AK569" s="124" t="n"/>
      <c r="AL569" s="124" t="n"/>
      <c r="AM569" s="124" t="n"/>
      <c r="AN569" s="124" t="n"/>
      <c r="AO569" s="124" t="n">
        <v>312878.83</v>
      </c>
      <c r="AP569" s="124" t="n">
        <v>24000</v>
      </c>
      <c r="AQ569" s="124" t="n">
        <v>223186.9</v>
      </c>
      <c r="AR569" s="128" t="n">
        <f aca="false" ca="false" dt2D="false" dtr="false" t="normal">COUNTIF(AC569:AN569, "&gt;0")</f>
        <v>3</v>
      </c>
      <c r="AS569" s="128" t="n">
        <f aca="false" ca="false" dt2D="false" dtr="false" t="normal">COUNTIF(AO569:AQ569, "&gt;0")</f>
        <v>3</v>
      </c>
      <c r="AT569" s="128" t="n">
        <f aca="false" ca="false" dt2D="false" dtr="false" t="normal">+AR569+AS569</f>
        <v>6</v>
      </c>
      <c r="AW569" s="3" t="n"/>
      <c r="AY569" s="129" t="n"/>
    </row>
    <row customHeight="true" ht="12.75" outlineLevel="0" r="570">
      <c r="A570" s="115" t="n">
        <f aca="false" ca="false" dt2D="false" dtr="false" t="normal">+A569+1</f>
        <v>444</v>
      </c>
      <c r="B570" s="115" t="n">
        <f aca="false" ca="false" dt2D="false" dtr="false" t="normal">B569+1</f>
        <v>328</v>
      </c>
      <c r="C570" s="116" t="s">
        <v>229</v>
      </c>
      <c r="D570" s="115" t="s">
        <v>878</v>
      </c>
      <c r="E570" s="119" t="s">
        <v>243</v>
      </c>
      <c r="F570" s="118" t="s">
        <v>62</v>
      </c>
      <c r="G570" s="118" t="n">
        <v>4</v>
      </c>
      <c r="H570" s="118" t="n">
        <v>1</v>
      </c>
      <c r="I570" s="119" t="n">
        <v>1245.4</v>
      </c>
      <c r="J570" s="119" t="n">
        <v>1045.1</v>
      </c>
      <c r="K570" s="119" t="n">
        <v>200.3</v>
      </c>
      <c r="L570" s="117" t="n">
        <v>44</v>
      </c>
      <c r="M570" s="120" t="n">
        <f aca="false" ca="false" dt2D="false" dtr="false" t="normal">SUM(N570:R570)</f>
        <v>9716947.059999999</v>
      </c>
      <c r="N570" s="120" t="n"/>
      <c r="O570" s="120" t="n">
        <v>3362390.21</v>
      </c>
      <c r="P570" s="120" t="n"/>
      <c r="Q570" s="120" t="n">
        <v>220474.13</v>
      </c>
      <c r="R570" s="120" t="n">
        <v>6134082.72</v>
      </c>
      <c r="S570" s="120" t="n"/>
      <c r="T570" s="120" t="n">
        <f aca="false" ca="false" dt2D="false" dtr="false" t="normal">$M570/($J570+$K570)</f>
        <v>7802.27000160591</v>
      </c>
      <c r="U570" s="120" t="n">
        <f aca="false" ca="false" dt2D="false" dtr="false" t="normal">$M570/($J570+$K570)</f>
        <v>7802.27000160591</v>
      </c>
      <c r="V570" s="118" t="n">
        <v>2026</v>
      </c>
      <c r="W570" s="120" t="n"/>
      <c r="X570" s="121" t="n">
        <f aca="false" ca="false" dt2D="false" dtr="false" t="normal">AA570-R570</f>
        <v>301704.2600000007</v>
      </c>
      <c r="Y570" s="127" t="n">
        <v>0</v>
      </c>
      <c r="Z570" s="127" t="n">
        <f aca="false" ca="false" dt2D="false" dtr="false" t="normal">+(J570*12.71+K570*25.41)*12</f>
        <v>220474.12800000003</v>
      </c>
      <c r="AA570" s="127" t="n">
        <f aca="false" ca="false" dt2D="false" dtr="false" t="normal">+(J570*12.71+K570*25.41)*12*30-'[5]Лист1'!$AQ$157</f>
        <v>6435786.98</v>
      </c>
      <c r="AB570" s="124" t="n">
        <f aca="false" ca="true" dt2D="false" dtr="false" t="normal">SUBTOTAL(9, AC570:AQ570)</f>
        <v>9716947.06</v>
      </c>
      <c r="AC570" s="124" t="n">
        <v>5126364.54</v>
      </c>
      <c r="AD570" s="124" t="n">
        <v>2425372.53</v>
      </c>
      <c r="AE570" s="124" t="n"/>
      <c r="AF570" s="124" t="n">
        <v>1641758.91</v>
      </c>
      <c r="AG570" s="124" t="n"/>
      <c r="AH570" s="124" t="n"/>
      <c r="AI570" s="124" t="n">
        <v>0</v>
      </c>
      <c r="AJ570" s="124" t="n"/>
      <c r="AK570" s="124" t="n"/>
      <c r="AL570" s="124" t="n"/>
      <c r="AM570" s="124" t="n"/>
      <c r="AN570" s="124" t="n"/>
      <c r="AO570" s="124" t="n">
        <v>291508.41</v>
      </c>
      <c r="AP570" s="124" t="n">
        <v>24000</v>
      </c>
      <c r="AQ570" s="124" t="n">
        <v>207942.67</v>
      </c>
      <c r="AR570" s="128" t="n">
        <f aca="false" ca="false" dt2D="false" dtr="false" t="normal">COUNTIF(AC570:AN570, "&gt;0")</f>
        <v>3</v>
      </c>
      <c r="AS570" s="128" t="n">
        <f aca="false" ca="false" dt2D="false" dtr="false" t="normal">COUNTIF(AO570:AQ570, "&gt;0")</f>
        <v>3</v>
      </c>
      <c r="AT570" s="128" t="n">
        <f aca="false" ca="false" dt2D="false" dtr="false" t="normal">+AR570+AS570</f>
        <v>6</v>
      </c>
      <c r="AW570" s="3" t="n"/>
      <c r="AY570" s="129" t="n"/>
    </row>
    <row customHeight="true" ht="12.75" outlineLevel="0" r="571">
      <c r="A571" s="115" t="n">
        <f aca="false" ca="false" dt2D="false" dtr="false" t="normal">+A570+1</f>
        <v>445</v>
      </c>
      <c r="B571" s="115" t="s">
        <v>226</v>
      </c>
      <c r="C571" s="116" t="s">
        <v>229</v>
      </c>
      <c r="D571" s="115" t="s">
        <v>548</v>
      </c>
      <c r="E571" s="119" t="s">
        <v>159</v>
      </c>
      <c r="F571" s="118" t="s">
        <v>62</v>
      </c>
      <c r="G571" s="118" t="n">
        <v>4</v>
      </c>
      <c r="H571" s="118" t="n">
        <v>3</v>
      </c>
      <c r="I571" s="119" t="n">
        <v>1380.9</v>
      </c>
      <c r="J571" s="119" t="n">
        <v>1261.1</v>
      </c>
      <c r="K571" s="119" t="n">
        <v>0</v>
      </c>
      <c r="L571" s="117" t="n">
        <v>43</v>
      </c>
      <c r="M571" s="120" t="n">
        <f aca="false" ca="false" dt2D="false" dtr="false" t="normal">SUM(N571:R571)</f>
        <v>13618697.46</v>
      </c>
      <c r="N571" s="120" t="n"/>
      <c r="O571" s="120" t="n">
        <v>12187709.67</v>
      </c>
      <c r="P571" s="120" t="n"/>
      <c r="Q571" s="120" t="n">
        <v>113670.89</v>
      </c>
      <c r="R571" s="120" t="n">
        <v>1317316.9</v>
      </c>
      <c r="S571" s="120" t="n"/>
      <c r="T571" s="120" t="n">
        <f aca="false" ca="false" dt2D="false" dtr="false" t="normal">$M571/($J571+$K571)</f>
        <v>10799.062294821983</v>
      </c>
      <c r="U571" s="120" t="n">
        <f aca="false" ca="false" dt2D="false" dtr="false" t="normal">$M571/($J571+$K571)</f>
        <v>10799.062294821983</v>
      </c>
      <c r="V571" s="118" t="n">
        <v>2026</v>
      </c>
      <c r="W571" s="120" t="n"/>
      <c r="X571" s="121" t="n">
        <f aca="false" ca="false" dt2D="false" dtr="false" t="normal">AA571-R571</f>
        <v>0</v>
      </c>
      <c r="Y571" s="127" t="n">
        <v>0</v>
      </c>
      <c r="Z571" s="127" t="n">
        <f aca="false" ca="false" dt2D="false" dtr="false" t="normal">+(J571*12.71+K571*25.41)*12</f>
        <v>192342.972</v>
      </c>
      <c r="AA571" s="127" t="n">
        <f aca="false" ca="false" dt2D="false" dtr="false" t="normal">+(J571*12.71+K571*25.41)*12*30-'[5]Лист1'!$AQ$158-R186</f>
        <v>1317316.9000000004</v>
      </c>
      <c r="AB571" s="124" t="n">
        <f aca="false" ca="true" dt2D="false" dtr="false" t="normal">SUBTOTAL(9, AC571:AQ571)</f>
        <v>13618697.459999999</v>
      </c>
      <c r="AC571" s="124" t="n">
        <v>5249683.56</v>
      </c>
      <c r="AD571" s="124" t="n"/>
      <c r="AE571" s="124" t="n">
        <v>1494294.24</v>
      </c>
      <c r="AF571" s="124" t="n"/>
      <c r="AG571" s="124" t="n"/>
      <c r="AH571" s="124" t="n"/>
      <c r="AI571" s="124" t="n">
        <v>0</v>
      </c>
      <c r="AJ571" s="124" t="n"/>
      <c r="AK571" s="124" t="n"/>
      <c r="AL571" s="124" t="n"/>
      <c r="AM571" s="124" t="n">
        <v>6460277.3</v>
      </c>
      <c r="AN571" s="124" t="n"/>
      <c r="AO571" s="124" t="n">
        <v>244159.91</v>
      </c>
      <c r="AP571" s="124" t="n">
        <v>24000</v>
      </c>
      <c r="AQ571" s="124" t="n">
        <v>146282.45</v>
      </c>
      <c r="AR571" s="128" t="n">
        <f aca="false" ca="false" dt2D="false" dtr="false" t="normal">COUNTIF(AC571:AN571, "&gt;0")</f>
        <v>3</v>
      </c>
      <c r="AS571" s="128" t="n">
        <f aca="false" ca="false" dt2D="false" dtr="false" t="normal">COUNTIF(AO571:AQ571, "&gt;0")</f>
        <v>3</v>
      </c>
      <c r="AT571" s="128" t="n">
        <f aca="false" ca="false" dt2D="false" dtr="false" t="normal">+AR571+AS571</f>
        <v>6</v>
      </c>
      <c r="AW571" s="3" t="n"/>
      <c r="AY571" s="129" t="n"/>
    </row>
    <row customHeight="true" ht="12.75" outlineLevel="0" r="572">
      <c r="A572" s="115" t="n">
        <f aca="false" ca="false" dt2D="false" dtr="false" t="normal">+A571+1</f>
        <v>446</v>
      </c>
      <c r="B572" s="115" t="n">
        <f aca="false" ca="false" dt2D="false" dtr="false" t="normal">B570+1</f>
        <v>329</v>
      </c>
      <c r="C572" s="116" t="s">
        <v>229</v>
      </c>
      <c r="D572" s="115" t="s">
        <v>880</v>
      </c>
      <c r="E572" s="119" t="s">
        <v>170</v>
      </c>
      <c r="F572" s="118" t="s">
        <v>62</v>
      </c>
      <c r="G572" s="118" t="n">
        <v>4</v>
      </c>
      <c r="H572" s="118" t="n">
        <v>1</v>
      </c>
      <c r="I572" s="119" t="n">
        <v>1261.7</v>
      </c>
      <c r="J572" s="119" t="n">
        <v>1131.8</v>
      </c>
      <c r="K572" s="119" t="n">
        <v>129.9</v>
      </c>
      <c r="L572" s="117" t="n">
        <v>56</v>
      </c>
      <c r="M572" s="120" t="n">
        <f aca="false" ca="false" dt2D="false" dtr="false" t="normal">SUM(N572:R572)</f>
        <v>1029761.69</v>
      </c>
      <c r="N572" s="120" t="n"/>
      <c r="O572" s="120" t="n">
        <v>817530.45</v>
      </c>
      <c r="P572" s="120" t="n"/>
      <c r="Q572" s="120" t="n">
        <v>212231.24</v>
      </c>
      <c r="R572" s="120" t="n"/>
      <c r="S572" s="120" t="n"/>
      <c r="T572" s="120" t="n">
        <f aca="false" ca="false" dt2D="false" dtr="false" t="normal">$M572/($J572+$K572)</f>
        <v>816.1700007925814</v>
      </c>
      <c r="U572" s="120" t="n">
        <f aca="false" ca="false" dt2D="false" dtr="false" t="normal">$M572/($J572+$K572)</f>
        <v>816.1700007925814</v>
      </c>
      <c r="V572" s="118" t="n">
        <v>2026</v>
      </c>
      <c r="W572" s="120" t="n"/>
      <c r="X572" s="121" t="n">
        <f aca="false" ca="false" dt2D="false" dtr="false" t="normal">AA572-R572</f>
        <v>384817.52999999933</v>
      </c>
      <c r="Y572" s="127" t="n">
        <v>0</v>
      </c>
      <c r="Z572" s="127" t="n">
        <f aca="false" ca="false" dt2D="false" dtr="false" t="normal">+(J572*12.71+K572*25.41)*12</f>
        <v>212231.24399999998</v>
      </c>
      <c r="AA572" s="127" t="n">
        <f aca="false" ca="false" dt2D="false" dtr="false" t="normal">+(J572*12.71+K572*25.41)*12*30-'[5]Лист1'!$AQ$160</f>
        <v>384817.52999999933</v>
      </c>
      <c r="AB572" s="124" t="n">
        <f aca="false" ca="true" dt2D="false" dtr="false" t="normal">SUBTOTAL(9, AC572:AQ572)</f>
        <v>1029761.69</v>
      </c>
      <c r="AC572" s="124" t="n"/>
      <c r="AD572" s="124" t="n"/>
      <c r="AE572" s="124" t="n"/>
      <c r="AF572" s="124" t="n"/>
      <c r="AG572" s="124" t="n"/>
      <c r="AH572" s="124" t="n"/>
      <c r="AI572" s="124" t="n">
        <v>0</v>
      </c>
      <c r="AJ572" s="124" t="n"/>
      <c r="AK572" s="124" t="n"/>
      <c r="AL572" s="124" t="n">
        <v>952831.94</v>
      </c>
      <c r="AM572" s="124" t="n"/>
      <c r="AN572" s="124" t="n"/>
      <c r="AO572" s="124" t="n">
        <v>30892.85</v>
      </c>
      <c r="AP572" s="124" t="n">
        <v>24000</v>
      </c>
      <c r="AQ572" s="124" t="n">
        <v>22036.9</v>
      </c>
      <c r="AR572" s="128" t="n">
        <f aca="false" ca="false" dt2D="false" dtr="false" t="normal">COUNTIF(AC572:AN572, "&gt;0")</f>
        <v>1</v>
      </c>
      <c r="AS572" s="128" t="n">
        <f aca="false" ca="false" dt2D="false" dtr="false" t="normal">COUNTIF(AO572:AQ572, "&gt;0")</f>
        <v>3</v>
      </c>
      <c r="AT572" s="128" t="n">
        <f aca="false" ca="false" dt2D="false" dtr="false" t="normal">+AR572+AS572</f>
        <v>4</v>
      </c>
      <c r="AW572" s="3" t="n"/>
      <c r="AY572" s="129" t="n"/>
    </row>
    <row customHeight="true" ht="12.75" outlineLevel="0" r="573">
      <c r="A573" s="115" t="n">
        <f aca="false" ca="false" dt2D="false" dtr="false" t="normal">+A572+1</f>
        <v>447</v>
      </c>
      <c r="B573" s="115" t="n">
        <f aca="false" ca="false" dt2D="false" dtr="false" t="normal">+B572+1</f>
        <v>330</v>
      </c>
      <c r="C573" s="116" t="s">
        <v>229</v>
      </c>
      <c r="D573" s="115" t="s">
        <v>881</v>
      </c>
      <c r="E573" s="117" t="n">
        <v>1973</v>
      </c>
      <c r="F573" s="118" t="s">
        <v>62</v>
      </c>
      <c r="G573" s="118" t="n">
        <v>4</v>
      </c>
      <c r="H573" s="118" t="n">
        <v>1</v>
      </c>
      <c r="I573" s="119" t="n">
        <v>1419.3</v>
      </c>
      <c r="J573" s="119" t="n">
        <v>1084.2</v>
      </c>
      <c r="K573" s="119" t="n">
        <v>165.8</v>
      </c>
      <c r="L573" s="117" t="n">
        <v>48</v>
      </c>
      <c r="M573" s="120" t="n">
        <f aca="false" ca="false" dt2D="false" dtr="false" t="normal">SUM(N573:S573)</f>
        <v>4703053.29</v>
      </c>
      <c r="N573" s="120" t="n"/>
      <c r="O573" s="120" t="n">
        <v>2543325.48</v>
      </c>
      <c r="P573" s="120" t="n"/>
      <c r="Q573" s="120" t="n">
        <v>215917.92</v>
      </c>
      <c r="R573" s="120" t="n">
        <v>1943809.89</v>
      </c>
      <c r="S573" s="120" t="n"/>
      <c r="T573" s="120" t="n">
        <f aca="false" ca="false" dt2D="false" dtr="false" t="normal">$M573/($J573+$K573)</f>
        <v>3762.4426320000002</v>
      </c>
      <c r="U573" s="120" t="n">
        <f aca="false" ca="false" dt2D="false" dtr="false" t="normal">$M573/($J573+$K573)</f>
        <v>3762.4426320000002</v>
      </c>
      <c r="V573" s="118" t="n">
        <v>2026</v>
      </c>
      <c r="W573" s="120" t="n"/>
      <c r="X573" s="121" t="n">
        <f aca="false" ca="false" dt2D="false" dtr="false" t="normal">AA573-R573</f>
        <v>0</v>
      </c>
      <c r="Y573" s="127" t="n"/>
      <c r="Z573" s="127" t="n">
        <f aca="false" ca="false" dt2D="false" dtr="false" t="normal">+(J573*12.71+K573*25.41)*12</f>
        <v>215917.91999999998</v>
      </c>
      <c r="AA573" s="127" t="n">
        <f aca="false" ca="false" dt2D="false" dtr="false" t="normal">+(J573*12.71+K573*25.41)*12*30-'[5]Лист1'!$AQ$161</f>
        <v>1943809.8899999997</v>
      </c>
      <c r="AB573" s="124" t="n">
        <f aca="false" ca="false" dt2D="false" dtr="false" t="normal">SUM(AC573:AQ573)</f>
        <v>4703053.29</v>
      </c>
      <c r="AC573" s="124" t="n"/>
      <c r="AD573" s="124" t="n">
        <v>2414132.16</v>
      </c>
      <c r="AE573" s="124" t="n"/>
      <c r="AF573" s="124" t="n">
        <v>1238332.92</v>
      </c>
      <c r="AG573" s="124" t="n"/>
      <c r="AH573" s="124" t="n"/>
      <c r="AI573" s="124" t="n"/>
      <c r="AJ573" s="124" t="n"/>
      <c r="AK573" s="124" t="n"/>
      <c r="AL573" s="124" t="n">
        <v>943773.58</v>
      </c>
      <c r="AM573" s="124" t="n"/>
      <c r="AN573" s="124" t="n"/>
      <c r="AO573" s="124" t="n">
        <v>60982.08</v>
      </c>
      <c r="AP573" s="124" t="n">
        <v>24000</v>
      </c>
      <c r="AQ573" s="124" t="n">
        <v>21832.55</v>
      </c>
      <c r="AR573" s="128" t="n">
        <f aca="false" ca="false" dt2D="false" dtr="false" t="normal">COUNTIF(AC573:AN573, "&gt;0")</f>
        <v>3</v>
      </c>
      <c r="AS573" s="128" t="n">
        <f aca="false" ca="false" dt2D="false" dtr="false" t="normal">COUNTIF(AO573:AQ573, "&gt;0")</f>
        <v>3</v>
      </c>
      <c r="AT573" s="128" t="n">
        <f aca="false" ca="false" dt2D="false" dtr="false" t="normal">+AR573+AS573</f>
        <v>6</v>
      </c>
      <c r="AW573" s="66" t="n"/>
      <c r="AZ573" s="66" t="n"/>
    </row>
    <row customHeight="true" ht="12.75" outlineLevel="0" r="574">
      <c r="A574" s="115" t="n">
        <f aca="false" ca="false" dt2D="false" dtr="false" t="normal">+A573+1</f>
        <v>448</v>
      </c>
      <c r="B574" s="115" t="n">
        <f aca="false" ca="false" dt2D="false" dtr="false" t="normal">+B573+1</f>
        <v>331</v>
      </c>
      <c r="C574" s="116" t="s">
        <v>229</v>
      </c>
      <c r="D574" s="115" t="s">
        <v>883</v>
      </c>
      <c r="E574" s="119" t="s">
        <v>258</v>
      </c>
      <c r="F574" s="118" t="s">
        <v>62</v>
      </c>
      <c r="G574" s="118" t="n">
        <v>4</v>
      </c>
      <c r="H574" s="118" t="n">
        <v>4</v>
      </c>
      <c r="I574" s="119" t="n">
        <v>1243.5</v>
      </c>
      <c r="J574" s="119" t="n">
        <v>1046.6</v>
      </c>
      <c r="K574" s="119" t="n">
        <v>196.9</v>
      </c>
      <c r="L574" s="117" t="n">
        <v>44</v>
      </c>
      <c r="M574" s="120" t="n">
        <f aca="false" ca="false" dt2D="false" dtr="false" t="normal">SUM(N574:R574)</f>
        <v>7998502.880000001</v>
      </c>
      <c r="N574" s="120" t="n"/>
      <c r="O574" s="120" t="n">
        <v>2077626.12</v>
      </c>
      <c r="P574" s="120" t="n"/>
      <c r="Q574" s="120" t="n">
        <v>219666.18</v>
      </c>
      <c r="R574" s="120" t="n">
        <v>5701210.58</v>
      </c>
      <c r="S574" s="120" t="n"/>
      <c r="T574" s="120" t="n">
        <f aca="false" ca="false" dt2D="false" dtr="false" t="normal">$M574/($J574+$K574)</f>
        <v>6432.25000402091</v>
      </c>
      <c r="U574" s="120" t="n">
        <f aca="false" ca="false" dt2D="false" dtr="false" t="normal">$M574/($J574+$K574)</f>
        <v>6432.25000402091</v>
      </c>
      <c r="V574" s="118" t="n">
        <v>2026</v>
      </c>
      <c r="W574" s="120" t="n"/>
      <c r="X574" s="121" t="n">
        <f aca="false" ca="false" dt2D="false" dtr="false" t="normal">AA574-R574</f>
        <v>853270.5699999994</v>
      </c>
      <c r="Y574" s="127" t="n">
        <v>0</v>
      </c>
      <c r="Z574" s="127" t="n">
        <f aca="false" ca="false" dt2D="false" dtr="false" t="normal">+(J574*12.71+K574*25.41)*12</f>
        <v>219666.18</v>
      </c>
      <c r="AA574" s="127" t="n">
        <f aca="false" ca="false" dt2D="false" dtr="false" t="normal">+(J574*12.71+K574*25.41)*12*30-'[5]Лист1'!$AQ$162</f>
        <v>6554481.149999999</v>
      </c>
      <c r="AB574" s="124" t="n">
        <f aca="false" ca="true" dt2D="false" dtr="false" t="normal">SUBTOTAL(9, AC574:AQ574)</f>
        <v>7998502.88</v>
      </c>
      <c r="AC574" s="124" t="n">
        <v>5114531.48</v>
      </c>
      <c r="AD574" s="124" t="n"/>
      <c r="AE574" s="124" t="n">
        <v>2448848.35</v>
      </c>
      <c r="AF574" s="124" t="n"/>
      <c r="AG574" s="124" t="n"/>
      <c r="AH574" s="124" t="n"/>
      <c r="AI574" s="124" t="n">
        <v>0</v>
      </c>
      <c r="AJ574" s="124" t="n"/>
      <c r="AK574" s="124" t="n"/>
      <c r="AL574" s="124" t="n"/>
      <c r="AM574" s="124" t="n"/>
      <c r="AN574" s="124" t="n"/>
      <c r="AO574" s="124" t="n">
        <v>239955.09</v>
      </c>
      <c r="AP574" s="124" t="n">
        <v>24000</v>
      </c>
      <c r="AQ574" s="124" t="n">
        <v>171167.96</v>
      </c>
      <c r="AR574" s="128" t="n">
        <f aca="false" ca="false" dt2D="false" dtr="false" t="normal">COUNTIF(AC574:AN574, "&gt;0")</f>
        <v>2</v>
      </c>
      <c r="AS574" s="128" t="n">
        <f aca="false" ca="false" dt2D="false" dtr="false" t="normal">COUNTIF(AO574:AQ574, "&gt;0")</f>
        <v>3</v>
      </c>
      <c r="AT574" s="128" t="n">
        <f aca="false" ca="false" dt2D="false" dtr="false" t="normal">+AR574+AS574</f>
        <v>5</v>
      </c>
      <c r="AW574" s="3" t="n"/>
      <c r="AY574" s="129" t="n"/>
    </row>
    <row customHeight="true" ht="12.75" outlineLevel="0" r="575">
      <c r="A575" s="115" t="n">
        <f aca="false" ca="false" dt2D="false" dtr="false" t="normal">+A574+1</f>
        <v>449</v>
      </c>
      <c r="B575" s="115" t="s">
        <v>226</v>
      </c>
      <c r="C575" s="116" t="s">
        <v>229</v>
      </c>
      <c r="D575" s="115" t="s">
        <v>551</v>
      </c>
      <c r="E575" s="117" t="n">
        <v>1962</v>
      </c>
      <c r="F575" s="118" t="s">
        <v>62</v>
      </c>
      <c r="G575" s="118" t="n">
        <v>3</v>
      </c>
      <c r="H575" s="118" t="n">
        <v>2</v>
      </c>
      <c r="I575" s="119" t="n">
        <v>937.1</v>
      </c>
      <c r="J575" s="119" t="n">
        <v>723.7</v>
      </c>
      <c r="K575" s="119" t="n">
        <v>213.4</v>
      </c>
      <c r="L575" s="117" t="n">
        <v>26</v>
      </c>
      <c r="M575" s="120" t="n">
        <f aca="false" ca="false" dt2D="false" dtr="false" t="normal">SUM(N575:S575)</f>
        <v>1945537.2</v>
      </c>
      <c r="N575" s="120" t="n"/>
      <c r="O575" s="120" t="n">
        <v>1904541.44</v>
      </c>
      <c r="P575" s="120" t="n"/>
      <c r="Q575" s="120" t="n"/>
      <c r="R575" s="120" t="n">
        <v>40995.76</v>
      </c>
      <c r="S575" s="120" t="n"/>
      <c r="T575" s="120" t="n">
        <f aca="false" ca="false" dt2D="false" dtr="false" t="normal">$M575/($J575+$K575)</f>
        <v>2076.125493543912</v>
      </c>
      <c r="U575" s="120" t="n">
        <f aca="false" ca="false" dt2D="false" dtr="false" t="normal">$M575/($J575+$K575)</f>
        <v>2076.125493543912</v>
      </c>
      <c r="V575" s="118" t="n">
        <v>2026</v>
      </c>
      <c r="W575" s="120" t="n"/>
      <c r="X575" s="121" t="n">
        <f aca="false" ca="false" dt2D="false" dtr="false" t="normal">AA575-R575</f>
        <v>714780.7500000007</v>
      </c>
      <c r="Y575" s="127" t="n"/>
      <c r="Z575" s="127" t="n">
        <f aca="false" ca="false" dt2D="false" dtr="false" t="normal">+(J575*12.71+K575*25.41)*12</f>
        <v>175448.652</v>
      </c>
      <c r="AA575" s="127" t="n">
        <f aca="false" ca="false" dt2D="false" dtr="false" t="normal">+(J575*12.71+K575*25.41)*12*30-'[3]Лист1'!$AQ$62</f>
        <v>755776.5100000007</v>
      </c>
      <c r="AB575" s="124" t="n">
        <f aca="false" ca="false" dt2D="false" dtr="false" t="normal">SUM(AC575:AQ575)</f>
        <v>1945537.2</v>
      </c>
      <c r="AC575" s="124" t="n"/>
      <c r="AD575" s="124" t="n"/>
      <c r="AE575" s="124" t="n"/>
      <c r="AF575" s="124" t="n"/>
      <c r="AG575" s="124" t="n"/>
      <c r="AH575" s="124" t="n"/>
      <c r="AI575" s="124" t="n"/>
      <c r="AJ575" s="124" t="n"/>
      <c r="AK575" s="124" t="n"/>
      <c r="AL575" s="124" t="n"/>
      <c r="AM575" s="124" t="n"/>
      <c r="AN575" s="132" t="n">
        <v>1945537.2</v>
      </c>
      <c r="AO575" s="124" t="n"/>
      <c r="AP575" s="124" t="n"/>
      <c r="AQ575" s="124" t="n"/>
      <c r="AR575" s="128" t="n">
        <f aca="false" ca="false" dt2D="false" dtr="false" t="normal">COUNTIF(AC575:AN575, "&gt;0")</f>
        <v>1</v>
      </c>
      <c r="AS575" s="128" t="n">
        <f aca="false" ca="false" dt2D="false" dtr="false" t="normal">COUNTIF(AO575:AQ575, "&gt;0")</f>
        <v>0</v>
      </c>
      <c r="AT575" s="128" t="n">
        <f aca="false" ca="false" dt2D="false" dtr="false" t="normal">+AR575+AS575</f>
        <v>1</v>
      </c>
    </row>
    <row customHeight="true" ht="12.75" outlineLevel="0" r="576">
      <c r="A576" s="115" t="n">
        <f aca="false" ca="false" dt2D="false" dtr="false" t="normal">+A575+1</f>
        <v>450</v>
      </c>
      <c r="B576" s="115" t="n">
        <f aca="false" ca="false" dt2D="false" dtr="false" t="normal">B574+1</f>
        <v>332</v>
      </c>
      <c r="C576" s="116" t="s">
        <v>229</v>
      </c>
      <c r="D576" s="115" t="s">
        <v>1039</v>
      </c>
      <c r="E576" s="117" t="s">
        <v>891</v>
      </c>
      <c r="F576" s="118" t="s">
        <v>62</v>
      </c>
      <c r="G576" s="118" t="n">
        <v>9</v>
      </c>
      <c r="H576" s="118" t="n">
        <v>3</v>
      </c>
      <c r="I576" s="119" t="n">
        <v>7292.6</v>
      </c>
      <c r="J576" s="119" t="n">
        <v>7292.6</v>
      </c>
      <c r="K576" s="119" t="n">
        <v>0</v>
      </c>
      <c r="L576" s="117" t="n">
        <v>273</v>
      </c>
      <c r="M576" s="120" t="n">
        <f aca="false" ca="false" dt2D="false" dtr="false" t="normal">SUM(N576:S576)</f>
        <v>9624945.62</v>
      </c>
      <c r="N576" s="120" t="n"/>
      <c r="O576" s="120" t="n"/>
      <c r="P576" s="120" t="n"/>
      <c r="Q576" s="120" t="n">
        <v>7953836.05</v>
      </c>
      <c r="R576" s="120" t="n">
        <v>1671109.57</v>
      </c>
      <c r="S576" s="120" t="n"/>
      <c r="T576" s="120" t="n">
        <f aca="false" ca="false" dt2D="false" dtr="false" t="normal">$M576/($J576+$K576)</f>
        <v>1319.8236047500204</v>
      </c>
      <c r="U576" s="120" t="n">
        <f aca="false" ca="false" dt2D="false" dtr="false" t="normal">$M576/($J576+$K576)</f>
        <v>1319.8236047500204</v>
      </c>
      <c r="V576" s="118" t="n">
        <v>2026</v>
      </c>
      <c r="W576" s="120" t="n"/>
      <c r="X576" s="121" t="n">
        <f aca="false" ca="false" dt2D="false" dtr="false" t="normal">AA576-R576</f>
        <v>42670815.47</v>
      </c>
      <c r="Y576" s="127" t="n">
        <v>6475771.88</v>
      </c>
      <c r="Z576" s="127" t="n">
        <f aca="false" ca="false" dt2D="false" dtr="false" t="normal">+(J576*16.89+K576*28.62)*12</f>
        <v>1478064.168</v>
      </c>
      <c r="AA576" s="127" t="n">
        <f aca="false" ca="false" dt2D="false" dtr="false" t="normal">+(J576*16.89+K576*28.62)*12*30</f>
        <v>44341925.04</v>
      </c>
      <c r="AB576" s="124" t="n">
        <f aca="false" ca="false" dt2D="false" dtr="false" t="normal">SUM(AC576:AQ576)</f>
        <v>9624945.620000001</v>
      </c>
      <c r="AC576" s="124" t="n"/>
      <c r="AD576" s="124" t="n"/>
      <c r="AE576" s="124" t="n"/>
      <c r="AF576" s="124" t="n"/>
      <c r="AG576" s="124" t="n"/>
      <c r="AH576" s="124" t="n"/>
      <c r="AI576" s="124" t="n"/>
      <c r="AJ576" s="132" t="n">
        <v>9017443.46</v>
      </c>
      <c r="AK576" s="124" t="n"/>
      <c r="AL576" s="124" t="n"/>
      <c r="AM576" s="124" t="n"/>
      <c r="AN576" s="124" t="n"/>
      <c r="AO576" s="132" t="n">
        <v>583502.16</v>
      </c>
      <c r="AP576" s="124" t="n">
        <v>24000</v>
      </c>
      <c r="AQ576" s="124" t="n"/>
      <c r="AR576" s="128" t="n">
        <f aca="false" ca="false" dt2D="false" dtr="false" t="normal">COUNTIF(AC576:AN576, "&gt;0")</f>
        <v>1</v>
      </c>
      <c r="AS576" s="128" t="n">
        <f aca="false" ca="false" dt2D="false" dtr="false" t="normal">COUNTIF(AO576:AQ576, "&gt;0")</f>
        <v>2</v>
      </c>
      <c r="AT576" s="128" t="n">
        <f aca="false" ca="false" dt2D="false" dtr="false" t="normal">+AR576+AS576</f>
        <v>3</v>
      </c>
      <c r="AZ576" s="66" t="n"/>
    </row>
    <row customHeight="true" ht="12.75" outlineLevel="0" r="577">
      <c r="A577" s="115" t="n">
        <f aca="false" ca="false" dt2D="false" dtr="false" t="normal">+A576+1</f>
        <v>451</v>
      </c>
      <c r="B577" s="115" t="n">
        <f aca="false" ca="false" dt2D="false" dtr="false" t="normal">+B576+1</f>
        <v>333</v>
      </c>
      <c r="C577" s="116" t="s">
        <v>249</v>
      </c>
      <c r="D577" s="115" t="s">
        <v>884</v>
      </c>
      <c r="E577" s="117" t="s">
        <v>243</v>
      </c>
      <c r="F577" s="118" t="s">
        <v>62</v>
      </c>
      <c r="G577" s="118" t="n">
        <v>4</v>
      </c>
      <c r="H577" s="118" t="n">
        <v>6</v>
      </c>
      <c r="I577" s="119" t="n">
        <v>3691.8</v>
      </c>
      <c r="J577" s="119" t="n">
        <v>3283.1</v>
      </c>
      <c r="K577" s="119" t="n">
        <v>408.7</v>
      </c>
      <c r="L577" s="117" t="n">
        <v>166</v>
      </c>
      <c r="M577" s="120" t="n">
        <f aca="false" ca="false" dt2D="false" dtr="false" t="normal">SUM(N577:S577)</f>
        <v>14652929.18</v>
      </c>
      <c r="N577" s="120" t="n"/>
      <c r="O577" s="120" t="n"/>
      <c r="P577" s="120" t="n"/>
      <c r="Q577" s="120" t="n">
        <v>2958155.54</v>
      </c>
      <c r="R577" s="120" t="n">
        <v>11694773.64</v>
      </c>
      <c r="S577" s="120" t="n"/>
      <c r="T577" s="120" t="n">
        <f aca="false" ca="false" dt2D="false" dtr="false" t="normal">$M577/($J577+$K577)</f>
        <v>3969.0473969337454</v>
      </c>
      <c r="U577" s="120" t="n">
        <f aca="false" ca="false" dt2D="false" dtr="false" t="normal">$M577/($J577+$K577)</f>
        <v>3969.0473969337454</v>
      </c>
      <c r="V577" s="118" t="n">
        <v>2026</v>
      </c>
      <c r="W577" s="120" t="n"/>
      <c r="X577" s="121" t="n">
        <f aca="false" ca="false" dt2D="false" dtr="false" t="normal">AA577-R577</f>
        <v>7066002.84</v>
      </c>
      <c r="Y577" s="127" t="n">
        <v>2332796.32</v>
      </c>
      <c r="Z577" s="127" t="n">
        <f aca="false" ca="false" dt2D="false" dtr="false" t="normal">+(J577*12.71+K577*25.41)*12</f>
        <v>625359.216</v>
      </c>
      <c r="AA577" s="127" t="n">
        <f aca="false" ca="false" dt2D="false" dtr="false" t="normal">+(J577*12.71+K577*25.41)*12*30</f>
        <v>18760776.48</v>
      </c>
      <c r="AB577" s="124" t="n">
        <f aca="false" ca="true" dt2D="false" dtr="false" t="normal">SUBTOTAL(9, AC577:AQ577)</f>
        <v>14652929.180000002</v>
      </c>
      <c r="AC577" s="132" t="n">
        <v>7876450.69</v>
      </c>
      <c r="AD577" s="124" t="n"/>
      <c r="AE577" s="132" t="n">
        <v>6733981.93</v>
      </c>
      <c r="AF577" s="124" t="n"/>
      <c r="AG577" s="124" t="n"/>
      <c r="AH577" s="124" t="n"/>
      <c r="AI577" s="124" t="n"/>
      <c r="AJ577" s="124" t="n"/>
      <c r="AK577" s="124" t="n"/>
      <c r="AL577" s="124" t="n"/>
      <c r="AM577" s="124" t="n"/>
      <c r="AN577" s="124" t="n"/>
      <c r="AO577" s="124" t="n">
        <v>18496.56</v>
      </c>
      <c r="AP577" s="124" t="n">
        <v>24000</v>
      </c>
      <c r="AQ577" s="124" t="n"/>
      <c r="AR577" s="128" t="n">
        <f aca="false" ca="false" dt2D="false" dtr="false" t="normal">COUNTIF(AC577:AN577, "&gt;0")</f>
        <v>2</v>
      </c>
      <c r="AS577" s="128" t="n">
        <f aca="false" ca="false" dt2D="false" dtr="false" t="normal">COUNTIF(AO577:AQ577, "&gt;0")</f>
        <v>2</v>
      </c>
      <c r="AT577" s="128" t="n">
        <f aca="false" ca="false" dt2D="false" dtr="false" t="normal">+AR577+AS577</f>
        <v>4</v>
      </c>
      <c r="AZ577" s="66" t="n"/>
    </row>
    <row customHeight="true" ht="12.75" outlineLevel="0" r="578">
      <c r="A578" s="115" t="n">
        <f aca="false" ca="false" dt2D="false" dtr="false" t="normal">+A577+1</f>
        <v>452</v>
      </c>
      <c r="B578" s="115" t="n">
        <f aca="false" ca="false" dt2D="false" dtr="false" t="normal">+B577+1</f>
        <v>334</v>
      </c>
      <c r="C578" s="116" t="s">
        <v>249</v>
      </c>
      <c r="D578" s="115" t="s">
        <v>1042</v>
      </c>
      <c r="E578" s="117" t="s">
        <v>306</v>
      </c>
      <c r="F578" s="118" t="s">
        <v>62</v>
      </c>
      <c r="G578" s="118" t="n">
        <v>9</v>
      </c>
      <c r="H578" s="118" t="n">
        <v>2</v>
      </c>
      <c r="I578" s="119" t="n">
        <v>4144.4</v>
      </c>
      <c r="J578" s="119" t="n">
        <v>4141.3</v>
      </c>
      <c r="K578" s="119" t="n">
        <v>0</v>
      </c>
      <c r="L578" s="117" t="n">
        <v>82</v>
      </c>
      <c r="M578" s="120" t="n">
        <f aca="false" ca="false" dt2D="false" dtr="false" t="normal">SUM(N578:R578)</f>
        <v>7029009.79</v>
      </c>
      <c r="N578" s="120" t="n"/>
      <c r="O578" s="120" t="n"/>
      <c r="P578" s="120" t="n"/>
      <c r="Q578" s="120" t="n">
        <v>5025022.83</v>
      </c>
      <c r="R578" s="120" t="n">
        <v>2003986.96</v>
      </c>
      <c r="S578" s="120" t="n"/>
      <c r="T578" s="120" t="n">
        <f aca="false" ca="false" dt2D="false" dtr="false" t="normal">$M578/($J578+$K578)</f>
        <v>1697.295484509695</v>
      </c>
      <c r="U578" s="120" t="n">
        <f aca="false" ca="false" dt2D="false" dtr="false" t="normal">$M578/($J578+$K578)</f>
        <v>1697.295484509695</v>
      </c>
      <c r="V578" s="118" t="n">
        <v>2026</v>
      </c>
      <c r="W578" s="120" t="n"/>
      <c r="X578" s="121" t="n">
        <f aca="false" ca="false" dt2D="false" dtr="false" t="normal">AA578-R578</f>
        <v>23176773.56</v>
      </c>
      <c r="Y578" s="127" t="n"/>
      <c r="Z578" s="127" t="n">
        <f aca="false" ca="false" dt2D="false" dtr="false" t="normal">+(J578*16.89+K578*28.62)*12</f>
        <v>839358.684</v>
      </c>
      <c r="AA578" s="127" t="n">
        <f aca="false" ca="false" dt2D="false" dtr="false" t="normal">+(J578*16.89+K578*28.62)*12*30</f>
        <v>25180760.52</v>
      </c>
      <c r="AB578" s="124" t="n">
        <f aca="false" ca="true" dt2D="false" dtr="false" t="normal">SUBTOTAL(9, AC578:AQ578)</f>
        <v>7029009.79</v>
      </c>
      <c r="AC578" s="124" t="n"/>
      <c r="AD578" s="124" t="n"/>
      <c r="AE578" s="124" t="n"/>
      <c r="AF578" s="124" t="n"/>
      <c r="AG578" s="124" t="n"/>
      <c r="AH578" s="124" t="n"/>
      <c r="AI578" s="124" t="n"/>
      <c r="AJ578" s="124" t="n">
        <v>6789528.19</v>
      </c>
      <c r="AK578" s="124" t="n"/>
      <c r="AL578" s="124" t="n"/>
      <c r="AM578" s="124" t="n"/>
      <c r="AN578" s="124" t="n"/>
      <c r="AO578" s="124" t="n">
        <v>215481.6</v>
      </c>
      <c r="AP578" s="124" t="n">
        <v>24000</v>
      </c>
      <c r="AQ578" s="124" t="n"/>
      <c r="AR578" s="128" t="n">
        <f aca="false" ca="false" dt2D="false" dtr="false" t="normal">COUNTIF(AC578:AN578, "&gt;0")</f>
        <v>1</v>
      </c>
      <c r="AS578" s="128" t="n">
        <f aca="false" ca="false" dt2D="false" dtr="false" t="normal">COUNTIF(AO578:AQ578, "&gt;0")</f>
        <v>2</v>
      </c>
      <c r="AT578" s="128" t="n">
        <f aca="false" ca="false" dt2D="false" dtr="false" t="normal">+AR578+AS578</f>
        <v>3</v>
      </c>
      <c r="BA578" s="66" t="n"/>
    </row>
    <row customHeight="true" ht="12.75" outlineLevel="0" r="579">
      <c r="A579" s="115" t="n">
        <f aca="false" ca="false" dt2D="false" dtr="false" t="normal">+A578+1</f>
        <v>453</v>
      </c>
      <c r="B579" s="115" t="n">
        <f aca="false" ca="false" dt2D="false" dtr="false" t="normal">+B578+1</f>
        <v>335</v>
      </c>
      <c r="C579" s="116" t="s">
        <v>249</v>
      </c>
      <c r="D579" s="115" t="s">
        <v>1044</v>
      </c>
      <c r="E579" s="119" t="s">
        <v>320</v>
      </c>
      <c r="F579" s="118" t="s">
        <v>62</v>
      </c>
      <c r="G579" s="118" t="n">
        <v>4</v>
      </c>
      <c r="H579" s="118" t="n">
        <v>2</v>
      </c>
      <c r="I579" s="119" t="n">
        <v>2388.3</v>
      </c>
      <c r="J579" s="119" t="n">
        <v>2088.4</v>
      </c>
      <c r="K579" s="119" t="n">
        <v>299.9</v>
      </c>
      <c r="L579" s="117" t="n">
        <v>79</v>
      </c>
      <c r="M579" s="120" t="n">
        <f aca="false" ca="false" dt2D="false" dtr="false" t="normal">SUM(N579:R579)</f>
        <v>11685163.75</v>
      </c>
      <c r="N579" s="120" t="n"/>
      <c r="O579" s="120" t="n">
        <v>4875458.04</v>
      </c>
      <c r="P579" s="120" t="n"/>
      <c r="Q579" s="120" t="n">
        <v>409968.28</v>
      </c>
      <c r="R579" s="120" t="n">
        <v>6399737.43</v>
      </c>
      <c r="S579" s="120" t="n"/>
      <c r="T579" s="120" t="n">
        <f aca="false" ca="false" dt2D="false" dtr="false" t="normal">$M579/($J579+$K579)</f>
        <v>4892.669995394213</v>
      </c>
      <c r="U579" s="120" t="n">
        <f aca="false" ca="false" dt2D="false" dtr="false" t="normal">$M579/($J579+$K579)</f>
        <v>4892.669995394213</v>
      </c>
      <c r="V579" s="118" t="n">
        <v>2026</v>
      </c>
      <c r="W579" s="120" t="n"/>
      <c r="X579" s="121" t="n">
        <f aca="false" ca="false" dt2D="false" dtr="false" t="normal">AA579-R579</f>
        <v>0.010000001639127731</v>
      </c>
      <c r="Y579" s="127" t="n">
        <v>0</v>
      </c>
      <c r="Z579" s="127" t="n">
        <f aca="false" ca="false" dt2D="false" dtr="false" t="normal">+(J579*12.71+K579*25.41)*12</f>
        <v>409968.276</v>
      </c>
      <c r="AA579" s="127" t="n">
        <f aca="false" ca="false" dt2D="false" dtr="false" t="normal">+(J579*12.71+K579*25.41)*12*30-'[5]Лист1'!$AQ$168</f>
        <v>6399737.440000001</v>
      </c>
      <c r="AB579" s="124" t="n">
        <f aca="false" ca="true" dt2D="false" dtr="false" t="normal">SUBTOTAL(9, AC579:AQ579)</f>
        <v>11685163.75</v>
      </c>
      <c r="AC579" s="124" t="n"/>
      <c r="AD579" s="124" t="n"/>
      <c r="AE579" s="124" t="n"/>
      <c r="AF579" s="124" t="n"/>
      <c r="AG579" s="124" t="n"/>
      <c r="AH579" s="124" t="n"/>
      <c r="AI579" s="124" t="n">
        <v>0</v>
      </c>
      <c r="AJ579" s="124" t="n"/>
      <c r="AK579" s="124" t="n"/>
      <c r="AL579" s="124" t="n"/>
      <c r="AM579" s="124" t="n">
        <v>11060546.34</v>
      </c>
      <c r="AN579" s="124" t="n"/>
      <c r="AO579" s="124" t="n">
        <v>350554.91</v>
      </c>
      <c r="AP579" s="124" t="n">
        <v>24000</v>
      </c>
      <c r="AQ579" s="124" t="n">
        <v>250062.5</v>
      </c>
      <c r="AR579" s="128" t="n">
        <f aca="false" ca="false" dt2D="false" dtr="false" t="normal">COUNTIF(AC579:AN579, "&gt;0")</f>
        <v>1</v>
      </c>
      <c r="AS579" s="128" t="n">
        <f aca="false" ca="false" dt2D="false" dtr="false" t="normal">COUNTIF(AO579:AQ579, "&gt;0")</f>
        <v>3</v>
      </c>
      <c r="AT579" s="128" t="n">
        <f aca="false" ca="false" dt2D="false" dtr="false" t="normal">+AR579+AS579</f>
        <v>4</v>
      </c>
      <c r="AW579" s="3" t="n"/>
      <c r="AY579" s="129" t="n"/>
    </row>
    <row customHeight="true" ht="12.75" outlineLevel="0" r="580">
      <c r="A580" s="115" t="n">
        <f aca="false" ca="false" dt2D="false" dtr="false" t="normal">+A579+1</f>
        <v>454</v>
      </c>
      <c r="B580" s="115" t="n">
        <f aca="false" ca="false" dt2D="false" dtr="false" t="normal">+B579+1</f>
        <v>336</v>
      </c>
      <c r="C580" s="116" t="s">
        <v>249</v>
      </c>
      <c r="D580" s="115" t="s">
        <v>1045</v>
      </c>
      <c r="E580" s="117" t="n">
        <v>1986</v>
      </c>
      <c r="F580" s="118" t="s">
        <v>62</v>
      </c>
      <c r="G580" s="118" t="n">
        <v>9</v>
      </c>
      <c r="H580" s="118" t="n">
        <v>1</v>
      </c>
      <c r="I580" s="119" t="n">
        <v>2272.3</v>
      </c>
      <c r="J580" s="119" t="n">
        <v>2002.9</v>
      </c>
      <c r="K580" s="119" t="n">
        <v>0</v>
      </c>
      <c r="L580" s="117" t="n">
        <v>70</v>
      </c>
      <c r="M580" s="120" t="n">
        <f aca="false" ca="false" dt2D="false" dtr="false" t="normal">SUM(N580:S580)</f>
        <v>10429395.94</v>
      </c>
      <c r="N580" s="120" t="n"/>
      <c r="O580" s="120" t="n">
        <v>2830004.53</v>
      </c>
      <c r="P580" s="120" t="n"/>
      <c r="Q580" s="120" t="n">
        <v>405947.77</v>
      </c>
      <c r="R580" s="120" t="n">
        <v>7193443.64</v>
      </c>
      <c r="S580" s="120" t="n"/>
      <c r="T580" s="120" t="n">
        <f aca="false" ca="false" dt2D="false" dtr="false" t="normal">$M580/($J580+$K580)</f>
        <v>5207.147605971341</v>
      </c>
      <c r="U580" s="120" t="n">
        <f aca="false" ca="false" dt2D="false" dtr="false" t="normal">$M580/($J580+$K580)</f>
        <v>5207.147605971341</v>
      </c>
      <c r="V580" s="118" t="n">
        <v>2026</v>
      </c>
      <c r="W580" s="120" t="n"/>
      <c r="X580" s="121" t="n">
        <f aca="false" ca="false" dt2D="false" dtr="false" t="normal">AA580-R580</f>
        <v>0</v>
      </c>
      <c r="Y580" s="127" t="n">
        <v>0</v>
      </c>
      <c r="Z580" s="127" t="n">
        <f aca="false" ca="false" dt2D="false" dtr="false" t="normal">+(J580*16.89+K580*28.62)*12</f>
        <v>405947.772</v>
      </c>
      <c r="AA580" s="127" t="n">
        <f aca="false" ca="false" dt2D="false" dtr="false" t="normal">+(J580*16.89+K580*28.62)*12*30-'[5]Лист1'!$AQ$171</f>
        <v>7193443.640000001</v>
      </c>
      <c r="AB580" s="124" t="n">
        <f aca="false" ca="false" dt2D="false" dtr="false" t="normal">SUM(AC580:AQ580)</f>
        <v>10429395.94</v>
      </c>
      <c r="AC580" s="124" t="n"/>
      <c r="AD580" s="124" t="n"/>
      <c r="AE580" s="132" t="n">
        <v>1246713</v>
      </c>
      <c r="AF580" s="132" t="n">
        <v>2424640.48</v>
      </c>
      <c r="AG580" s="124" t="n"/>
      <c r="AH580" s="124" t="n"/>
      <c r="AI580" s="124" t="n"/>
      <c r="AJ580" s="124" t="n"/>
      <c r="AK580" s="124" t="n"/>
      <c r="AL580" s="124" t="n"/>
      <c r="AM580" s="124" t="n"/>
      <c r="AN580" s="132" t="n">
        <v>6758042.46</v>
      </c>
      <c r="AO580" s="124" t="n"/>
      <c r="AP580" s="124" t="n"/>
      <c r="AQ580" s="124" t="n"/>
      <c r="AR580" s="128" t="n">
        <f aca="false" ca="false" dt2D="false" dtr="false" t="normal">COUNTIF(AC580:AN580, "&gt;0")</f>
        <v>3</v>
      </c>
      <c r="AS580" s="128" t="n">
        <f aca="false" ca="false" dt2D="false" dtr="false" t="normal">COUNTIF(AO580:AQ580, "&gt;0")</f>
        <v>0</v>
      </c>
      <c r="AT580" s="128" t="n">
        <f aca="false" ca="false" dt2D="false" dtr="false" t="normal">+AR580+AS580</f>
        <v>3</v>
      </c>
    </row>
    <row customHeight="true" ht="12.75" outlineLevel="0" r="581">
      <c r="A581" s="115" t="n">
        <f aca="false" ca="false" dt2D="false" dtr="false" t="normal">+A580+1</f>
        <v>455</v>
      </c>
      <c r="B581" s="115" t="s">
        <v>226</v>
      </c>
      <c r="C581" s="116" t="s">
        <v>249</v>
      </c>
      <c r="D581" s="115" t="s">
        <v>555</v>
      </c>
      <c r="E581" s="117" t="s">
        <v>159</v>
      </c>
      <c r="F581" s="118" t="s">
        <v>62</v>
      </c>
      <c r="G581" s="118" t="n">
        <v>9</v>
      </c>
      <c r="H581" s="118" t="n">
        <v>1</v>
      </c>
      <c r="I581" s="119" t="n">
        <v>1882.91</v>
      </c>
      <c r="J581" s="119" t="n">
        <v>1882.91</v>
      </c>
      <c r="K581" s="119" t="n">
        <v>0</v>
      </c>
      <c r="L581" s="117" t="n">
        <v>77</v>
      </c>
      <c r="M581" s="120" t="n">
        <f aca="false" ca="false" dt2D="false" dtr="false" t="normal">SUM(N581:S581)</f>
        <v>6144540.12</v>
      </c>
      <c r="N581" s="120" t="n"/>
      <c r="O581" s="120" t="n"/>
      <c r="P581" s="120" t="n"/>
      <c r="Q581" s="120" t="n">
        <v>335771.65</v>
      </c>
      <c r="R581" s="120" t="n">
        <v>5808768.47</v>
      </c>
      <c r="S581" s="120" t="n"/>
      <c r="T581" s="120" t="n">
        <f aca="false" ca="false" dt2D="false" dtr="false" t="normal">$M581/($J581+$K581)</f>
        <v>3263.3211996324835</v>
      </c>
      <c r="U581" s="120" t="n">
        <f aca="false" ca="false" dt2D="false" dtr="false" t="normal">$M581/($J581+$K581)</f>
        <v>3263.3211996324835</v>
      </c>
      <c r="V581" s="118" t="n">
        <v>2026</v>
      </c>
      <c r="W581" s="120" t="n"/>
      <c r="X581" s="121" t="n">
        <f aca="false" ca="false" dt2D="false" dtr="false" t="normal">AA581-R581</f>
        <v>2768103.534000001</v>
      </c>
      <c r="Y581" s="127" t="n">
        <v>0</v>
      </c>
      <c r="Z581" s="127" t="n">
        <f aca="false" ca="false" dt2D="false" dtr="false" t="normal">+(J581*16.89+K581*28.62)*12</f>
        <v>381628.1988</v>
      </c>
      <c r="AA581" s="127" t="n">
        <f aca="false" ca="false" dt2D="false" dtr="false" t="normal">+(J581*16.89+K581*28.62)*12*30-'[5]Лист1'!$AQ$176</f>
        <v>8576872.004</v>
      </c>
      <c r="AB581" s="124" t="n">
        <f aca="false" ca="false" dt2D="false" dtr="false" t="normal">SUM(AC581:AQ581)</f>
        <v>6144540.119999999</v>
      </c>
      <c r="AC581" s="124" t="n"/>
      <c r="AD581" s="124" t="n"/>
      <c r="AE581" s="124" t="n"/>
      <c r="AF581" s="124" t="n"/>
      <c r="AG581" s="124" t="n"/>
      <c r="AH581" s="124" t="n"/>
      <c r="AI581" s="124" t="n"/>
      <c r="AJ581" s="124" t="n"/>
      <c r="AK581" s="124" t="n"/>
      <c r="AL581" s="124" t="n"/>
      <c r="AM581" s="124" t="n"/>
      <c r="AN581" s="132" t="n">
        <v>5908883.31</v>
      </c>
      <c r="AO581" s="124" t="n">
        <v>211656.81</v>
      </c>
      <c r="AP581" s="124" t="n">
        <v>24000</v>
      </c>
      <c r="AQ581" s="124" t="n"/>
      <c r="AR581" s="128" t="n">
        <f aca="false" ca="false" dt2D="false" dtr="false" t="normal">COUNTIF(AC581:AN581, "&gt;0")</f>
        <v>1</v>
      </c>
      <c r="AS581" s="128" t="n">
        <f aca="false" ca="false" dt2D="false" dtr="false" t="normal">COUNTIF(AO581:AQ581, "&gt;0")</f>
        <v>2</v>
      </c>
      <c r="AT581" s="128" t="n">
        <f aca="false" ca="false" dt2D="false" dtr="false" t="normal">+AR581+AS581</f>
        <v>3</v>
      </c>
      <c r="AZ581" s="66" t="n"/>
    </row>
    <row customHeight="true" ht="12.75" outlineLevel="0" r="582">
      <c r="A582" s="115" t="n">
        <f aca="false" ca="false" dt2D="false" dtr="false" t="normal">+A581+1</f>
        <v>456</v>
      </c>
      <c r="B582" s="115" t="n">
        <f aca="false" ca="false" dt2D="false" dtr="false" t="normal">B580+1</f>
        <v>337</v>
      </c>
      <c r="C582" s="116" t="s">
        <v>249</v>
      </c>
      <c r="D582" s="115" t="s">
        <v>885</v>
      </c>
      <c r="E582" s="117" t="s">
        <v>159</v>
      </c>
      <c r="F582" s="118" t="s">
        <v>62</v>
      </c>
      <c r="G582" s="118" t="n">
        <v>9</v>
      </c>
      <c r="H582" s="118" t="n">
        <v>1</v>
      </c>
      <c r="I582" s="119" t="n">
        <v>1995.96</v>
      </c>
      <c r="J582" s="119" t="n">
        <v>1951.96</v>
      </c>
      <c r="K582" s="119" t="n">
        <v>44</v>
      </c>
      <c r="L582" s="117" t="n">
        <v>70</v>
      </c>
      <c r="M582" s="120" t="n">
        <f aca="false" ca="false" dt2D="false" dtr="false" t="normal">SUM(N582:S582)</f>
        <v>9242111.83</v>
      </c>
      <c r="N582" s="120" t="n"/>
      <c r="O582" s="120" t="n"/>
      <c r="P582" s="120" t="n"/>
      <c r="Q582" s="120" t="n">
        <v>410734.61</v>
      </c>
      <c r="R582" s="120" t="n">
        <v>8831377.22</v>
      </c>
      <c r="S582" s="120" t="n"/>
      <c r="T582" s="120" t="n">
        <f aca="false" ca="false" dt2D="false" dtr="false" t="normal">$M582/($J582+$K582)</f>
        <v>4630.409341870579</v>
      </c>
      <c r="U582" s="120" t="n">
        <f aca="false" ca="false" dt2D="false" dtr="false" t="normal">$M582/($J582+$K582)</f>
        <v>4630.409341870579</v>
      </c>
      <c r="V582" s="118" t="n">
        <v>2026</v>
      </c>
      <c r="W582" s="120" t="n"/>
      <c r="X582" s="121" t="n">
        <f aca="false" ca="false" dt2D="false" dtr="false" t="normal">AA582-R582</f>
        <v>2969217.573999999</v>
      </c>
      <c r="Y582" s="127" t="n">
        <v>0</v>
      </c>
      <c r="Z582" s="127" t="n">
        <f aca="false" ca="false" dt2D="false" dtr="false" t="normal">+(J582*16.89+K582*28.62)*12</f>
        <v>410734.6128</v>
      </c>
      <c r="AA582" s="127" t="n">
        <f aca="false" ca="false" dt2D="false" dtr="false" t="normal">+(J582*16.89+K582*28.62)*12*30-'[5]Лист1'!$AQ$177</f>
        <v>11800594.794</v>
      </c>
      <c r="AB582" s="124" t="n">
        <f aca="false" ca="true" dt2D="false" dtr="false" t="normal">SUBTOTAL(9, AC582:AQ582)</f>
        <v>9242111.83</v>
      </c>
      <c r="AC582" s="132" t="n">
        <v>6141625.11</v>
      </c>
      <c r="AD582" s="124" t="n"/>
      <c r="AE582" s="132" t="n">
        <v>3022527.11</v>
      </c>
      <c r="AF582" s="124" t="n"/>
      <c r="AG582" s="124" t="n"/>
      <c r="AH582" s="124" t="n"/>
      <c r="AI582" s="124" t="n"/>
      <c r="AJ582" s="124" t="n"/>
      <c r="AK582" s="124" t="n"/>
      <c r="AL582" s="124" t="n"/>
      <c r="AM582" s="124" t="n"/>
      <c r="AN582" s="124" t="n"/>
      <c r="AO582" s="124" t="n">
        <v>53959.61</v>
      </c>
      <c r="AP582" s="124" t="n">
        <v>24000</v>
      </c>
      <c r="AQ582" s="124" t="n"/>
      <c r="AR582" s="128" t="n">
        <f aca="false" ca="false" dt2D="false" dtr="false" t="normal">COUNTIF(AC582:AN582, "&gt;0")</f>
        <v>2</v>
      </c>
      <c r="AS582" s="128" t="n">
        <f aca="false" ca="false" dt2D="false" dtr="false" t="normal">COUNTIF(AO582:AQ582, "&gt;0")</f>
        <v>2</v>
      </c>
      <c r="AT582" s="128" t="n">
        <f aca="false" ca="false" dt2D="false" dtr="false" t="normal">+AR582+AS582</f>
        <v>4</v>
      </c>
      <c r="AZ582" s="66" t="n"/>
      <c r="BA582" s="66" t="n"/>
    </row>
    <row customHeight="true" ht="12.75" outlineLevel="0" r="583">
      <c r="A583" s="115" t="n">
        <f aca="false" ca="false" dt2D="false" dtr="false" t="normal">+A582+1</f>
        <v>457</v>
      </c>
      <c r="B583" s="115" t="n">
        <f aca="false" ca="false" dt2D="false" dtr="false" t="normal">+B582+1</f>
        <v>338</v>
      </c>
      <c r="C583" s="116" t="s">
        <v>249</v>
      </c>
      <c r="D583" s="115" t="s">
        <v>886</v>
      </c>
      <c r="E583" s="117" t="s">
        <v>87</v>
      </c>
      <c r="F583" s="118" t="s">
        <v>62</v>
      </c>
      <c r="G583" s="118" t="n">
        <v>9</v>
      </c>
      <c r="H583" s="118" t="n">
        <v>1</v>
      </c>
      <c r="I583" s="119" t="n">
        <v>1988.05</v>
      </c>
      <c r="J583" s="119" t="n">
        <v>1988.05</v>
      </c>
      <c r="K583" s="119" t="n">
        <v>0</v>
      </c>
      <c r="L583" s="117" t="n">
        <v>92</v>
      </c>
      <c r="M583" s="120" t="n">
        <f aca="false" ca="false" dt2D="false" dtr="false" t="normal">SUM(N583:S583)</f>
        <v>11441627.75</v>
      </c>
      <c r="N583" s="120" t="n"/>
      <c r="O583" s="120" t="n"/>
      <c r="P583" s="120" t="n"/>
      <c r="Q583" s="120" t="n">
        <v>402937.97</v>
      </c>
      <c r="R583" s="120" t="n">
        <v>11038689.78</v>
      </c>
      <c r="S583" s="120" t="n"/>
      <c r="T583" s="120" t="n">
        <f aca="false" ca="false" dt2D="false" dtr="false" t="normal">$M583/($J583+$K583)</f>
        <v>5755.201202183044</v>
      </c>
      <c r="U583" s="120" t="n">
        <f aca="false" ca="false" dt2D="false" dtr="false" t="normal">$M583/($J583+$K583)</f>
        <v>5755.201202183044</v>
      </c>
      <c r="V583" s="118" t="n">
        <v>2026</v>
      </c>
      <c r="W583" s="120" t="n"/>
      <c r="X583" s="121" t="n">
        <f aca="false" ca="false" dt2D="false" dtr="false" t="normal">AA583-R583</f>
        <v>417947.9299999997</v>
      </c>
      <c r="Y583" s="127" t="n">
        <v>0</v>
      </c>
      <c r="Z583" s="127" t="n">
        <f aca="false" ca="false" dt2D="false" dtr="false" t="normal">+(J583*16.89+K583*28.62)*12</f>
        <v>402937.974</v>
      </c>
      <c r="AA583" s="127" t="n">
        <f aca="false" ca="false" dt2D="false" dtr="false" t="normal">+(J583*16.89+K583*28.62)*12*30-'[5]Лист1'!$AQ$178</f>
        <v>11456637.709999999</v>
      </c>
      <c r="AB583" s="124" t="n">
        <f aca="false" ca="true" dt2D="false" dtr="false" t="normal">SUBTOTAL(9, AC583:AQ583)</f>
        <v>11441627.749999998</v>
      </c>
      <c r="AC583" s="132" t="n">
        <v>5677686.59</v>
      </c>
      <c r="AD583" s="124" t="n"/>
      <c r="AE583" s="132" t="n">
        <v>3146755.38</v>
      </c>
      <c r="AF583" s="132" t="n">
        <v>2446105.24</v>
      </c>
      <c r="AG583" s="124" t="n"/>
      <c r="AH583" s="124" t="n"/>
      <c r="AI583" s="124" t="n"/>
      <c r="AJ583" s="124" t="n"/>
      <c r="AK583" s="124" t="n"/>
      <c r="AL583" s="124" t="n"/>
      <c r="AM583" s="124" t="n"/>
      <c r="AN583" s="124" t="n"/>
      <c r="AO583" s="124" t="n">
        <v>147080.54</v>
      </c>
      <c r="AP583" s="124" t="n">
        <v>24000</v>
      </c>
      <c r="AQ583" s="124" t="n"/>
      <c r="AR583" s="128" t="n">
        <f aca="false" ca="false" dt2D="false" dtr="false" t="normal">COUNTIF(AC583:AN583, "&gt;0")</f>
        <v>3</v>
      </c>
      <c r="AS583" s="128" t="n">
        <f aca="false" ca="false" dt2D="false" dtr="false" t="normal">COUNTIF(AO583:AQ583, "&gt;0")</f>
        <v>2</v>
      </c>
      <c r="AT583" s="128" t="n">
        <f aca="false" ca="false" dt2D="false" dtr="false" t="normal">+AR583+AS583</f>
        <v>5</v>
      </c>
      <c r="AZ583" s="66" t="n"/>
    </row>
    <row customHeight="true" ht="12.75" outlineLevel="0" r="584">
      <c r="A584" s="115" t="n">
        <f aca="false" ca="false" dt2D="false" dtr="false" t="normal">+A583+1</f>
        <v>458</v>
      </c>
      <c r="B584" s="115" t="s">
        <v>226</v>
      </c>
      <c r="C584" s="116" t="s">
        <v>249</v>
      </c>
      <c r="D584" s="115" t="s">
        <v>561</v>
      </c>
      <c r="E584" s="119" t="s">
        <v>221</v>
      </c>
      <c r="F584" s="118" t="s">
        <v>62</v>
      </c>
      <c r="G584" s="118" t="n">
        <v>4</v>
      </c>
      <c r="H584" s="118" t="n">
        <v>4</v>
      </c>
      <c r="I584" s="119" t="n">
        <v>2465.3</v>
      </c>
      <c r="J584" s="119" t="n">
        <v>2238.1</v>
      </c>
      <c r="K584" s="119" t="n">
        <v>227.2</v>
      </c>
      <c r="L584" s="117" t="n">
        <v>104</v>
      </c>
      <c r="M584" s="120" t="n">
        <f aca="false" ca="false" dt2D="false" dtr="false" t="normal">SUM(N584:R584)</f>
        <v>18046892.19</v>
      </c>
      <c r="N584" s="120" t="n"/>
      <c r="O584" s="120" t="n">
        <v>7287903.97</v>
      </c>
      <c r="P584" s="120" t="n"/>
      <c r="Q584" s="120" t="n">
        <v>410632.84</v>
      </c>
      <c r="R584" s="120" t="n">
        <v>10348355.38</v>
      </c>
      <c r="S584" s="120" t="n"/>
      <c r="T584" s="120" t="n">
        <f aca="false" ca="false" dt2D="false" dtr="false" t="normal">$M584/($J584+$K584)</f>
        <v>7320.3635216809325</v>
      </c>
      <c r="U584" s="120" t="n">
        <f aca="false" ca="false" dt2D="false" dtr="false" t="normal">$M584/($J584+$K584)</f>
        <v>7320.3635216809325</v>
      </c>
      <c r="V584" s="118" t="n">
        <v>2026</v>
      </c>
      <c r="W584" s="120" t="n"/>
      <c r="X584" s="121" t="n">
        <f aca="false" ca="false" dt2D="false" dtr="false" t="normal">AA584-R584</f>
        <v>0</v>
      </c>
      <c r="Y584" s="127" t="n">
        <v>0</v>
      </c>
      <c r="Z584" s="127" t="n">
        <f aca="false" ca="false" dt2D="false" dtr="false" t="normal">+(J584*12.71+K584*25.41)*12</f>
        <v>410632.836</v>
      </c>
      <c r="AA584" s="127" t="n">
        <f aca="false" ca="false" dt2D="false" dtr="false" t="normal">+(J584*12.71+K584*25.41)*12*30-'[5]Лист1'!$AQ$180</f>
        <v>10348355.38</v>
      </c>
      <c r="AB584" s="124" t="n">
        <f aca="false" ca="true" dt2D="false" dtr="false" t="normal">SUBTOTAL(9, AC584:AQ584)</f>
        <v>18046892.19</v>
      </c>
      <c r="AC584" s="124" t="n">
        <v>5984992.84</v>
      </c>
      <c r="AD584" s="124" t="n"/>
      <c r="AE584" s="124" t="n"/>
      <c r="AF584" s="124" t="n"/>
      <c r="AG584" s="124" t="n"/>
      <c r="AH584" s="124" t="n"/>
      <c r="AI584" s="124" t="n">
        <v>0</v>
      </c>
      <c r="AJ584" s="124" t="n"/>
      <c r="AK584" s="124" t="n"/>
      <c r="AL584" s="124" t="n"/>
      <c r="AM584" s="124" t="n">
        <v>11417917.72</v>
      </c>
      <c r="AN584" s="124" t="n"/>
      <c r="AO584" s="124" t="n">
        <v>361856.98</v>
      </c>
      <c r="AP584" s="124" t="n">
        <v>24000</v>
      </c>
      <c r="AQ584" s="124" t="n">
        <v>258124.65</v>
      </c>
      <c r="AR584" s="128" t="n">
        <f aca="false" ca="false" dt2D="false" dtr="false" t="normal">COUNTIF(AC584:AN584, "&gt;0")</f>
        <v>2</v>
      </c>
      <c r="AS584" s="128" t="n">
        <f aca="false" ca="false" dt2D="false" dtr="false" t="normal">COUNTIF(AO584:AQ584, "&gt;0")</f>
        <v>3</v>
      </c>
      <c r="AT584" s="128" t="n">
        <f aca="false" ca="false" dt2D="false" dtr="false" t="normal">+AR584+AS584</f>
        <v>5</v>
      </c>
      <c r="AW584" s="3" t="n"/>
      <c r="AY584" s="129" t="n"/>
    </row>
    <row customHeight="true" ht="12.75" outlineLevel="0" r="585">
      <c r="A585" s="115" t="n">
        <f aca="false" ca="false" dt2D="false" dtr="false" t="normal">+A584+1</f>
        <v>459</v>
      </c>
      <c r="B585" s="115" t="n">
        <f aca="false" ca="false" dt2D="false" dtr="false" t="normal">B583+1</f>
        <v>339</v>
      </c>
      <c r="C585" s="116" t="s">
        <v>249</v>
      </c>
      <c r="D585" s="115" t="s">
        <v>1048</v>
      </c>
      <c r="E585" s="119" t="s">
        <v>100</v>
      </c>
      <c r="F585" s="118" t="s">
        <v>62</v>
      </c>
      <c r="G585" s="118" t="n">
        <v>9</v>
      </c>
      <c r="H585" s="118" t="n">
        <v>1</v>
      </c>
      <c r="I585" s="119" t="n">
        <v>2021.3</v>
      </c>
      <c r="J585" s="119" t="n">
        <v>2021.3</v>
      </c>
      <c r="K585" s="119" t="n">
        <v>0</v>
      </c>
      <c r="L585" s="117" t="n">
        <v>76</v>
      </c>
      <c r="M585" s="120" t="n">
        <f aca="false" ca="false" dt2D="false" dtr="false" t="normal">SUM(N585:R585)</f>
        <v>15505110.08</v>
      </c>
      <c r="N585" s="120" t="n"/>
      <c r="O585" s="120" t="n">
        <v>2805120.48</v>
      </c>
      <c r="P585" s="120" t="n"/>
      <c r="Q585" s="120" t="n">
        <v>409677.08</v>
      </c>
      <c r="R585" s="120" t="n">
        <v>12290312.52</v>
      </c>
      <c r="S585" s="120" t="n"/>
      <c r="T585" s="120" t="n">
        <f aca="false" ca="false" dt2D="false" dtr="false" t="normal">$M585/($J585+$K585)</f>
        <v>7670.860376985109</v>
      </c>
      <c r="U585" s="120" t="n">
        <f aca="false" ca="false" dt2D="false" dtr="false" t="normal">$M585/($J585+$K585)</f>
        <v>7670.860376985109</v>
      </c>
      <c r="V585" s="118" t="n">
        <v>2026</v>
      </c>
      <c r="W585" s="120" t="n"/>
      <c r="X585" s="121" t="n">
        <f aca="false" ca="false" dt2D="false" dtr="false" t="normal">AA585-R585</f>
        <v>0</v>
      </c>
      <c r="Y585" s="127" t="n">
        <v>0</v>
      </c>
      <c r="Z585" s="127" t="n">
        <f aca="false" ca="false" dt2D="false" dtr="false" t="normal">+(J585*16.89+K585*28.62)*12</f>
        <v>409677.084</v>
      </c>
      <c r="AA585" s="127" t="n">
        <f aca="false" ca="false" dt2D="false" dtr="false" t="normal">+(J585*16.89+K585*28.62)*12*30</f>
        <v>12290312.52</v>
      </c>
      <c r="AB585" s="124" t="n">
        <f aca="false" ca="true" dt2D="false" dtr="false" t="normal">SUBTOTAL(9, AC585:AQ585)</f>
        <v>15505110.08</v>
      </c>
      <c r="AC585" s="124" t="n">
        <v>5913276.93</v>
      </c>
      <c r="AD585" s="124" t="n">
        <v>4147113.84</v>
      </c>
      <c r="AE585" s="124" t="n"/>
      <c r="AF585" s="124" t="n">
        <v>2353614.45</v>
      </c>
      <c r="AG585" s="124" t="n"/>
      <c r="AH585" s="124" t="n"/>
      <c r="AI585" s="124" t="n">
        <v>0</v>
      </c>
      <c r="AJ585" s="124" t="n"/>
      <c r="AK585" s="124" t="n">
        <v>2393150.12</v>
      </c>
      <c r="AL585" s="124" t="n"/>
      <c r="AM585" s="124" t="n"/>
      <c r="AN585" s="124" t="n"/>
      <c r="AO585" s="124" t="n">
        <v>393358.8</v>
      </c>
      <c r="AP585" s="124" t="n">
        <v>24000</v>
      </c>
      <c r="AQ585" s="124" t="n">
        <v>280595.94</v>
      </c>
      <c r="AR585" s="128" t="n">
        <f aca="false" ca="false" dt2D="false" dtr="false" t="normal">COUNTIF(AC585:AN585, "&gt;0")</f>
        <v>4</v>
      </c>
      <c r="AS585" s="128" t="n">
        <f aca="false" ca="false" dt2D="false" dtr="false" t="normal">COUNTIF(AO585:AQ585, "&gt;0")</f>
        <v>3</v>
      </c>
      <c r="AT585" s="128" t="n">
        <f aca="false" ca="false" dt2D="false" dtr="false" t="normal">+AR585+AS585</f>
        <v>7</v>
      </c>
      <c r="AW585" s="3" t="n"/>
      <c r="AY585" s="129" t="n"/>
    </row>
    <row customHeight="true" ht="12.75" outlineLevel="0" r="586">
      <c r="A586" s="115" t="n">
        <f aca="false" ca="false" dt2D="false" dtr="false" t="normal">+A585+1</f>
        <v>460</v>
      </c>
      <c r="B586" s="115" t="n">
        <f aca="false" ca="false" dt2D="false" dtr="false" t="normal">B585+1</f>
        <v>340</v>
      </c>
      <c r="C586" s="116" t="s">
        <v>249</v>
      </c>
      <c r="D586" s="115" t="s">
        <v>259</v>
      </c>
      <c r="E586" s="119" t="s">
        <v>221</v>
      </c>
      <c r="F586" s="118" t="s">
        <v>62</v>
      </c>
      <c r="G586" s="118" t="n">
        <v>4</v>
      </c>
      <c r="H586" s="118" t="n">
        <v>2</v>
      </c>
      <c r="I586" s="119" t="n">
        <v>1250.5</v>
      </c>
      <c r="J586" s="119" t="n">
        <v>1132</v>
      </c>
      <c r="K586" s="119" t="n">
        <v>118.5</v>
      </c>
      <c r="L586" s="117" t="n">
        <v>46</v>
      </c>
      <c r="M586" s="120" t="n">
        <f aca="false" ca="false" dt2D="false" dtr="false" t="normal">SUM(N586:R586)</f>
        <v>5764592.41</v>
      </c>
      <c r="N586" s="120" t="n"/>
      <c r="O586" s="120" t="n">
        <v>1153572.19</v>
      </c>
      <c r="P586" s="120" t="n"/>
      <c r="Q586" s="120" t="n">
        <v>514232.41</v>
      </c>
      <c r="R586" s="120" t="n">
        <v>4096787.81</v>
      </c>
      <c r="S586" s="120" t="n"/>
      <c r="T586" s="120" t="n">
        <f aca="false" ca="false" dt2D="false" dtr="false" t="normal">$M586/($J586+$K586)</f>
        <v>4609.829996001599</v>
      </c>
      <c r="U586" s="120" t="n">
        <f aca="false" ca="false" dt2D="false" dtr="false" t="normal">$M586/($J586+$K586)</f>
        <v>4609.829996001599</v>
      </c>
      <c r="V586" s="118" t="n">
        <v>2026</v>
      </c>
      <c r="W586" s="120" t="n"/>
      <c r="X586" s="121" t="n">
        <f aca="false" ca="false" dt2D="false" dtr="false" t="normal">AA586-R586</f>
        <v>2166781.9899999998</v>
      </c>
      <c r="Y586" s="127" t="n">
        <v>305446.75</v>
      </c>
      <c r="Z586" s="127" t="n">
        <f aca="false" ca="false" dt2D="false" dtr="false" t="normal">+(J586*12.71+K586*25.41)*12</f>
        <v>208785.66</v>
      </c>
      <c r="AA586" s="127" t="n">
        <f aca="false" ca="false" dt2D="false" dtr="false" t="normal">+(J586*12.71+K586*25.41)*12*30</f>
        <v>6263569.8</v>
      </c>
      <c r="AB586" s="124" t="n">
        <f aca="false" ca="true" dt2D="false" dtr="false" t="normal">SUBTOTAL(9, AC586:AQ586)</f>
        <v>5764592.41</v>
      </c>
      <c r="AC586" s="124" t="n"/>
      <c r="AD586" s="124" t="n"/>
      <c r="AE586" s="124" t="n"/>
      <c r="AF586" s="124" t="n"/>
      <c r="AG586" s="124" t="n"/>
      <c r="AH586" s="124" t="n"/>
      <c r="AI586" s="124" t="n">
        <v>0</v>
      </c>
      <c r="AJ586" s="124" t="n"/>
      <c r="AK586" s="124" t="n"/>
      <c r="AL586" s="124" t="n"/>
      <c r="AM586" s="124" t="n"/>
      <c r="AN586" s="124" t="n">
        <v>5444292.36</v>
      </c>
      <c r="AO586" s="124" t="n">
        <v>172937.77</v>
      </c>
      <c r="AP586" s="124" t="n">
        <v>24000</v>
      </c>
      <c r="AQ586" s="124" t="n">
        <v>123362.28</v>
      </c>
      <c r="AR586" s="128" t="n">
        <f aca="false" ca="false" dt2D="false" dtr="false" t="normal">COUNTIF(AC586:AN586, "&gt;0")</f>
        <v>1</v>
      </c>
      <c r="AS586" s="128" t="n">
        <f aca="false" ca="false" dt2D="false" dtr="false" t="normal">COUNTIF(AO586:AQ586, "&gt;0")</f>
        <v>3</v>
      </c>
      <c r="AT586" s="128" t="n">
        <f aca="false" ca="false" dt2D="false" dtr="false" t="normal">+AR586+AS586</f>
        <v>4</v>
      </c>
      <c r="AW586" s="3" t="n"/>
      <c r="AY586" s="129" t="n"/>
    </row>
    <row customHeight="true" ht="12.75" outlineLevel="0" r="587">
      <c r="A587" s="115" t="n">
        <f aca="false" ca="false" dt2D="false" dtr="false" t="normal">+A586+1</f>
        <v>461</v>
      </c>
      <c r="B587" s="115" t="n">
        <f aca="false" ca="false" dt2D="false" dtr="false" t="normal">B586+1</f>
        <v>341</v>
      </c>
      <c r="C587" s="116" t="s">
        <v>249</v>
      </c>
      <c r="D587" s="115" t="s">
        <v>894</v>
      </c>
      <c r="E587" s="119" t="s">
        <v>221</v>
      </c>
      <c r="F587" s="118" t="s">
        <v>62</v>
      </c>
      <c r="G587" s="118" t="n">
        <v>4</v>
      </c>
      <c r="H587" s="118" t="n">
        <v>2</v>
      </c>
      <c r="I587" s="119" t="n">
        <v>1261.9</v>
      </c>
      <c r="J587" s="119" t="n">
        <v>1220.6</v>
      </c>
      <c r="K587" s="119" t="n">
        <v>41.3000000000002</v>
      </c>
      <c r="L587" s="117" t="n">
        <v>46</v>
      </c>
      <c r="M587" s="120" t="n">
        <f aca="false" ca="false" dt2D="false" dtr="false" t="normal">SUM(N587:R587)</f>
        <v>6353981.970000001</v>
      </c>
      <c r="N587" s="120" t="n"/>
      <c r="O587" s="120" t="n">
        <v>1743239.21</v>
      </c>
      <c r="P587" s="120" t="n"/>
      <c r="Q587" s="120" t="n">
        <v>198759.11</v>
      </c>
      <c r="R587" s="120" t="n">
        <v>4411983.65</v>
      </c>
      <c r="S587" s="120" t="n"/>
      <c r="T587" s="120" t="n">
        <f aca="false" ca="false" dt2D="false" dtr="false" t="normal">$M587/($J587+$K587)</f>
        <v>5035.249996037721</v>
      </c>
      <c r="U587" s="120" t="n">
        <f aca="false" ca="false" dt2D="false" dtr="false" t="normal">$M587/($J587+$K587)</f>
        <v>5035.249996037721</v>
      </c>
      <c r="V587" s="118" t="n">
        <v>2026</v>
      </c>
      <c r="W587" s="120" t="n"/>
      <c r="X587" s="121" t="n">
        <f aca="false" ca="false" dt2D="false" dtr="false" t="normal">AA587-R587</f>
        <v>1372256.5500000017</v>
      </c>
      <c r="Y587" s="127" t="n">
        <v>0</v>
      </c>
      <c r="Z587" s="127" t="n">
        <f aca="false" ca="false" dt2D="false" dtr="false" t="normal">+(J587*12.71+K587*25.41)*12</f>
        <v>198759.10800000007</v>
      </c>
      <c r="AA587" s="127" t="n">
        <f aca="false" ca="false" dt2D="false" dtr="false" t="normal">+(J587*12.71+K587*25.41)*12*30-'[5]Лист1'!$AQ$184</f>
        <v>5784240.200000002</v>
      </c>
      <c r="AB587" s="124" t="n">
        <f aca="false" ca="true" dt2D="false" dtr="false" t="normal">SUBTOTAL(9, AC587:AQ587)</f>
        <v>6353981.97</v>
      </c>
      <c r="AC587" s="124" t="n">
        <v>4295997.34</v>
      </c>
      <c r="AD587" s="124" t="n"/>
      <c r="AE587" s="124" t="n"/>
      <c r="AF587" s="124" t="n">
        <v>1707389.96</v>
      </c>
      <c r="AG587" s="124" t="n"/>
      <c r="AH587" s="124" t="n"/>
      <c r="AI587" s="124" t="n">
        <v>0</v>
      </c>
      <c r="AJ587" s="124" t="n"/>
      <c r="AK587" s="124" t="n"/>
      <c r="AL587" s="124" t="n"/>
      <c r="AM587" s="124" t="n"/>
      <c r="AN587" s="124" t="n"/>
      <c r="AO587" s="124" t="n">
        <v>190619.46</v>
      </c>
      <c r="AP587" s="124" t="n">
        <v>24000</v>
      </c>
      <c r="AQ587" s="124" t="n">
        <v>135975.21</v>
      </c>
      <c r="AR587" s="128" t="n">
        <f aca="false" ca="false" dt2D="false" dtr="false" t="normal">COUNTIF(AC587:AN587, "&gt;0")</f>
        <v>2</v>
      </c>
      <c r="AS587" s="128" t="n">
        <f aca="false" ca="false" dt2D="false" dtr="false" t="normal">COUNTIF(AO587:AQ587, "&gt;0")</f>
        <v>3</v>
      </c>
      <c r="AT587" s="128" t="n">
        <f aca="false" ca="false" dt2D="false" dtr="false" t="normal">+AR587+AS587</f>
        <v>5</v>
      </c>
      <c r="AW587" s="3" t="n"/>
      <c r="AY587" s="129" t="n"/>
    </row>
    <row customHeight="true" ht="12.75" outlineLevel="0" r="588">
      <c r="A588" s="115" t="n">
        <f aca="false" ca="false" dt2D="false" dtr="false" t="normal">+A587+1</f>
        <v>462</v>
      </c>
      <c r="B588" s="115" t="n">
        <f aca="false" ca="false" dt2D="false" dtr="false" t="normal">B587+1</f>
        <v>342</v>
      </c>
      <c r="C588" s="116" t="s">
        <v>249</v>
      </c>
      <c r="D588" s="115" t="s">
        <v>1051</v>
      </c>
      <c r="E588" s="119" t="s">
        <v>137</v>
      </c>
      <c r="F588" s="118" t="s">
        <v>62</v>
      </c>
      <c r="G588" s="118" t="n">
        <v>9</v>
      </c>
      <c r="H588" s="118" t="n">
        <v>1</v>
      </c>
      <c r="I588" s="119" t="n">
        <v>2007.5</v>
      </c>
      <c r="J588" s="119" t="n">
        <v>2007.5</v>
      </c>
      <c r="K588" s="119" t="n">
        <v>0</v>
      </c>
      <c r="L588" s="117" t="n">
        <v>78</v>
      </c>
      <c r="M588" s="120" t="n">
        <f aca="false" ca="false" dt2D="false" dtr="false" t="normal">SUM(N588:R588)</f>
        <v>13847386.989999998</v>
      </c>
      <c r="N588" s="120" t="n"/>
      <c r="O588" s="120" t="n">
        <v>7535203.84</v>
      </c>
      <c r="P588" s="120" t="n"/>
      <c r="Q588" s="120" t="n">
        <v>1761398.86</v>
      </c>
      <c r="R588" s="120" t="n">
        <v>4550784.29</v>
      </c>
      <c r="S588" s="120" t="n"/>
      <c r="T588" s="120" t="n">
        <f aca="false" ca="false" dt2D="false" dtr="false" t="normal">$M588/($J588+$K588)</f>
        <v>6897.826645080946</v>
      </c>
      <c r="U588" s="120" t="n">
        <f aca="false" ca="false" dt2D="false" dtr="false" t="normal">$M588/($J588+$K588)</f>
        <v>6897.826645080946</v>
      </c>
      <c r="V588" s="118" t="n">
        <v>2026</v>
      </c>
      <c r="W588" s="120" t="n"/>
      <c r="X588" s="121" t="n">
        <f aca="false" ca="false" dt2D="false" dtr="false" t="normal">AA588-R588</f>
        <v>7655618.710000002</v>
      </c>
      <c r="Y588" s="127" t="n">
        <v>1354518.76</v>
      </c>
      <c r="Z588" s="127" t="n">
        <f aca="false" ca="false" dt2D="false" dtr="false" t="normal">+(J588*16.89+K588*28.62)*12</f>
        <v>406880.10000000003</v>
      </c>
      <c r="AA588" s="127" t="n">
        <f aca="false" ca="false" dt2D="false" dtr="false" t="normal">+(J588*16.89+K588*28.62)*12*30</f>
        <v>12206403.000000002</v>
      </c>
      <c r="AB588" s="124" t="n">
        <f aca="false" ca="true" dt2D="false" dtr="false" t="normal">SUBTOTAL(9, AC588:AQ588)</f>
        <v>13847386.99</v>
      </c>
      <c r="AC588" s="124" t="n">
        <v>5872850.66</v>
      </c>
      <c r="AD588" s="124" t="n">
        <v>4118745.68</v>
      </c>
      <c r="AE588" s="124" t="n">
        <v>3120034.96</v>
      </c>
      <c r="AF588" s="124" t="n"/>
      <c r="AG588" s="124" t="n"/>
      <c r="AH588" s="124" t="n"/>
      <c r="AI588" s="124" t="n">
        <v>0</v>
      </c>
      <c r="AJ588" s="124" t="n"/>
      <c r="AK588" s="124" t="n"/>
      <c r="AL588" s="124" t="n"/>
      <c r="AM588" s="124" t="n"/>
      <c r="AN588" s="124" t="n"/>
      <c r="AO588" s="124" t="n">
        <v>415421.61</v>
      </c>
      <c r="AP588" s="124" t="n">
        <v>24000</v>
      </c>
      <c r="AQ588" s="124" t="n">
        <v>296334.08</v>
      </c>
      <c r="AR588" s="128" t="n">
        <f aca="false" ca="false" dt2D="false" dtr="false" t="normal">COUNTIF(AC588:AN588, "&gt;0")</f>
        <v>3</v>
      </c>
      <c r="AS588" s="128" t="n">
        <f aca="false" ca="false" dt2D="false" dtr="false" t="normal">COUNTIF(AO588:AQ588, "&gt;0")</f>
        <v>3</v>
      </c>
      <c r="AT588" s="128" t="n">
        <f aca="false" ca="false" dt2D="false" dtr="false" t="normal">+AR588+AS588</f>
        <v>6</v>
      </c>
      <c r="AW588" s="3" t="n"/>
      <c r="AY588" s="129" t="n"/>
    </row>
    <row customHeight="true" ht="12.75" outlineLevel="0" r="589">
      <c r="A589" s="115" t="n">
        <f aca="false" ca="false" dt2D="false" dtr="false" t="normal">+A588+1</f>
        <v>463</v>
      </c>
      <c r="B589" s="115" t="n">
        <f aca="false" ca="false" dt2D="false" dtr="false" t="normal">B588+1</f>
        <v>343</v>
      </c>
      <c r="C589" s="116" t="s">
        <v>249</v>
      </c>
      <c r="D589" s="115" t="s">
        <v>263</v>
      </c>
      <c r="E589" s="119" t="s">
        <v>258</v>
      </c>
      <c r="F589" s="118" t="s">
        <v>62</v>
      </c>
      <c r="G589" s="118" t="n">
        <v>4</v>
      </c>
      <c r="H589" s="118" t="n">
        <v>2</v>
      </c>
      <c r="I589" s="119" t="n">
        <v>1240.7</v>
      </c>
      <c r="J589" s="119" t="n">
        <v>1089.9</v>
      </c>
      <c r="K589" s="119" t="n">
        <v>150.8</v>
      </c>
      <c r="L589" s="117" t="n">
        <v>48</v>
      </c>
      <c r="M589" s="120" t="n">
        <f aca="false" ca="false" dt2D="false" dtr="false" t="normal">SUM(N589:R589)</f>
        <v>10353722.07</v>
      </c>
      <c r="N589" s="120" t="n"/>
      <c r="O589" s="120" t="n">
        <v>4635824.29</v>
      </c>
      <c r="P589" s="120" t="n"/>
      <c r="Q589" s="120" t="n">
        <v>212213.48</v>
      </c>
      <c r="R589" s="120" t="n">
        <v>5505684.3</v>
      </c>
      <c r="S589" s="120" t="n"/>
      <c r="T589" s="120" t="n">
        <f aca="false" ca="false" dt2D="false" dtr="false" t="normal">$M589/($J589+$K589)</f>
        <v>8345.064939147256</v>
      </c>
      <c r="U589" s="120" t="n">
        <f aca="false" ca="false" dt2D="false" dtr="false" t="normal">$M589/($J589+$K589)</f>
        <v>8345.064939147256</v>
      </c>
      <c r="V589" s="118" t="n">
        <v>2026</v>
      </c>
      <c r="W589" s="120" t="n"/>
      <c r="X589" s="121" t="n">
        <f aca="false" ca="false" dt2D="false" dtr="false" t="normal">AA589-R589</f>
        <v>0</v>
      </c>
      <c r="Y589" s="127" t="n">
        <v>0</v>
      </c>
      <c r="Z589" s="127" t="n">
        <f aca="false" ca="false" dt2D="false" dtr="false" t="normal">+(J589*12.71+K589*25.41)*12</f>
        <v>212213.48400000003</v>
      </c>
      <c r="AA589" s="127" t="n">
        <f aca="false" ca="false" dt2D="false" dtr="false" t="normal">+(J589*12.71+K589*25.41)*12*30-'[5]Лист1'!$AQ$187</f>
        <v>5505684.300000001</v>
      </c>
      <c r="AB589" s="124" t="n">
        <f aca="false" ca="true" dt2D="false" dtr="false" t="normal">SUBTOTAL(9, AC589:AQ589)</f>
        <v>10353722.07</v>
      </c>
      <c r="AC589" s="132" t="n">
        <v>4283386.4</v>
      </c>
      <c r="AD589" s="124" t="n"/>
      <c r="AE589" s="124" t="n"/>
      <c r="AF589" s="124" t="n"/>
      <c r="AG589" s="124" t="n"/>
      <c r="AH589" s="124" t="n"/>
      <c r="AI589" s="124" t="n">
        <v>0</v>
      </c>
      <c r="AJ589" s="124" t="n"/>
      <c r="AK589" s="124" t="n"/>
      <c r="AL589" s="124" t="n"/>
      <c r="AM589" s="124" t="n">
        <v>5734320.42</v>
      </c>
      <c r="AN589" s="124" t="n"/>
      <c r="AO589" s="124" t="n">
        <v>182110.07</v>
      </c>
      <c r="AP589" s="124" t="n">
        <v>24000</v>
      </c>
      <c r="AQ589" s="124" t="n">
        <v>129905.18</v>
      </c>
      <c r="AR589" s="128" t="n">
        <f aca="false" ca="false" dt2D="false" dtr="false" t="normal">COUNTIF(AC589:AN589, "&gt;0")</f>
        <v>2</v>
      </c>
      <c r="AS589" s="128" t="n">
        <f aca="false" ca="false" dt2D="false" dtr="false" t="normal">COUNTIF(AO589:AQ589, "&gt;0")</f>
        <v>3</v>
      </c>
      <c r="AT589" s="128" t="n">
        <f aca="false" ca="false" dt2D="false" dtr="false" t="normal">+AR589+AS589</f>
        <v>5</v>
      </c>
      <c r="AW589" s="3" t="n"/>
      <c r="AY589" s="129" t="n"/>
    </row>
    <row customHeight="true" ht="12.75" outlineLevel="0" r="590">
      <c r="A590" s="115" t="n">
        <f aca="false" ca="false" dt2D="false" dtr="false" t="normal">+A589+1</f>
        <v>464</v>
      </c>
      <c r="B590" s="115" t="n">
        <f aca="false" ca="false" dt2D="false" dtr="false" t="normal">B589+1</f>
        <v>344</v>
      </c>
      <c r="C590" s="116" t="s">
        <v>249</v>
      </c>
      <c r="D590" s="115" t="s">
        <v>266</v>
      </c>
      <c r="E590" s="119" t="s">
        <v>243</v>
      </c>
      <c r="F590" s="118" t="s">
        <v>62</v>
      </c>
      <c r="G590" s="118" t="n">
        <v>4</v>
      </c>
      <c r="H590" s="118" t="n">
        <v>2</v>
      </c>
      <c r="I590" s="119" t="n">
        <v>1419.91</v>
      </c>
      <c r="J590" s="119" t="n">
        <v>1089.91</v>
      </c>
      <c r="K590" s="119" t="n">
        <v>330</v>
      </c>
      <c r="L590" s="117" t="n">
        <v>53</v>
      </c>
      <c r="M590" s="120" t="n">
        <f aca="false" ca="false" dt2D="false" dtr="false" t="normal">SUM(N590:R590)</f>
        <v>11431709.620000001</v>
      </c>
      <c r="N590" s="120" t="n"/>
      <c r="O590" s="120" t="n">
        <v>4946834.49</v>
      </c>
      <c r="P590" s="120" t="n"/>
      <c r="Q590" s="120" t="n">
        <v>1057338.1</v>
      </c>
      <c r="R590" s="120" t="n">
        <v>5427537.03</v>
      </c>
      <c r="S590" s="120" t="n"/>
      <c r="T590" s="120" t="n">
        <f aca="false" ca="false" dt2D="false" dtr="false" t="normal">$M590/($J590+$K590)</f>
        <v>8051.010007676543</v>
      </c>
      <c r="U590" s="120" t="n">
        <f aca="false" ca="false" dt2D="false" dtr="false" t="normal">$M590/($J590+$K590)</f>
        <v>8051.010007676543</v>
      </c>
      <c r="V590" s="118" t="n">
        <v>2026</v>
      </c>
      <c r="W590" s="120" t="n"/>
      <c r="X590" s="121" t="n">
        <f aca="false" ca="false" dt2D="false" dtr="false" t="normal">AA590-R590</f>
        <v>2578163.166</v>
      </c>
      <c r="Y590" s="127" t="n">
        <v>790481.43</v>
      </c>
      <c r="Z590" s="127" t="n">
        <f aca="false" ca="false" dt2D="false" dtr="false" t="normal">+(J590*12.71+K590*25.41)*12</f>
        <v>266856.6732</v>
      </c>
      <c r="AA590" s="127" t="n">
        <f aca="false" ca="false" dt2D="false" dtr="false" t="normal">+(J590*12.71+K590*25.41)*12*30</f>
        <v>8005700.196</v>
      </c>
      <c r="AB590" s="124" t="n">
        <f aca="false" ca="true" dt2D="false" dtr="false" t="normal">SUBTOTAL(9, AC590:AQ590)</f>
        <v>11431709.62</v>
      </c>
      <c r="AC590" s="124" t="n"/>
      <c r="AD590" s="124" t="n">
        <v>2311367.24</v>
      </c>
      <c r="AE590" s="124" t="n"/>
      <c r="AF590" s="124" t="n">
        <v>1926685</v>
      </c>
      <c r="AG590" s="124" t="n"/>
      <c r="AH590" s="124" t="n"/>
      <c r="AI590" s="124" t="n">
        <v>0</v>
      </c>
      <c r="AJ590" s="124" t="n"/>
      <c r="AK590" s="124" t="n"/>
      <c r="AL590" s="124" t="n"/>
      <c r="AM590" s="124" t="n">
        <v>6582067.5</v>
      </c>
      <c r="AN590" s="124" t="n"/>
      <c r="AO590" s="124" t="n">
        <v>342951.29</v>
      </c>
      <c r="AP590" s="124" t="n">
        <v>24000</v>
      </c>
      <c r="AQ590" s="124" t="n">
        <v>244638.59</v>
      </c>
      <c r="AR590" s="128" t="n">
        <f aca="false" ca="false" dt2D="false" dtr="false" t="normal">COUNTIF(AC590:AN590, "&gt;0")</f>
        <v>3</v>
      </c>
      <c r="AS590" s="128" t="n">
        <f aca="false" ca="false" dt2D="false" dtr="false" t="normal">COUNTIF(AO590:AQ590, "&gt;0")</f>
        <v>3</v>
      </c>
      <c r="AT590" s="128" t="n">
        <f aca="false" ca="false" dt2D="false" dtr="false" t="normal">+AR590+AS590</f>
        <v>6</v>
      </c>
      <c r="AW590" s="3" t="n"/>
      <c r="AY590" s="129" t="n"/>
    </row>
    <row customHeight="true" ht="12.75" outlineLevel="0" r="591">
      <c r="A591" s="115" t="n">
        <f aca="false" ca="false" dt2D="false" dtr="false" t="normal">+A590+1</f>
        <v>465</v>
      </c>
      <c r="B591" s="115" t="n">
        <f aca="false" ca="false" dt2D="false" dtr="false" t="normal">B590+1</f>
        <v>345</v>
      </c>
      <c r="C591" s="116" t="s">
        <v>249</v>
      </c>
      <c r="D591" s="115" t="s">
        <v>268</v>
      </c>
      <c r="E591" s="119" t="s">
        <v>258</v>
      </c>
      <c r="F591" s="118" t="s">
        <v>62</v>
      </c>
      <c r="G591" s="118" t="n">
        <v>4</v>
      </c>
      <c r="H591" s="118" t="n">
        <v>2</v>
      </c>
      <c r="I591" s="119" t="n">
        <v>1257.1</v>
      </c>
      <c r="J591" s="119" t="n">
        <v>1257.1</v>
      </c>
      <c r="K591" s="119" t="n">
        <v>0</v>
      </c>
      <c r="L591" s="117" t="n">
        <v>53</v>
      </c>
      <c r="M591" s="120" t="n">
        <f aca="false" ca="false" dt2D="false" dtr="false" t="normal">SUM(N591:R591)</f>
        <v>6150575.449999999</v>
      </c>
      <c r="N591" s="120" t="n"/>
      <c r="O591" s="120" t="n">
        <v>621795.49</v>
      </c>
      <c r="P591" s="120" t="n"/>
      <c r="Q591" s="120" t="n">
        <v>1009686.16</v>
      </c>
      <c r="R591" s="120" t="n">
        <v>4519093.8</v>
      </c>
      <c r="S591" s="120" t="n"/>
      <c r="T591" s="120" t="n">
        <f aca="false" ca="false" dt2D="false" dtr="false" t="normal">$M591/($J591+$K591)</f>
        <v>4892.669994431628</v>
      </c>
      <c r="U591" s="120" t="n">
        <f aca="false" ca="false" dt2D="false" dtr="false" t="normal">$M591/($J591+$K591)</f>
        <v>4892.669994431628</v>
      </c>
      <c r="V591" s="118" t="n">
        <v>2026</v>
      </c>
      <c r="W591" s="120" t="n"/>
      <c r="X591" s="121" t="n">
        <f aca="false" ca="false" dt2D="false" dtr="false" t="normal">AA591-R591</f>
        <v>1232892.96</v>
      </c>
      <c r="Y591" s="127" t="n">
        <v>817953.27</v>
      </c>
      <c r="Z591" s="127" t="n">
        <f aca="false" ca="false" dt2D="false" dtr="false" t="normal">+(J591*12.71+K591*25.41)*12</f>
        <v>191732.892</v>
      </c>
      <c r="AA591" s="127" t="n">
        <f aca="false" ca="false" dt2D="false" dtr="false" t="normal">+(J591*12.71+K591*25.41)*12*30</f>
        <v>5751986.76</v>
      </c>
      <c r="AB591" s="124" t="n">
        <f aca="false" ca="true" dt2D="false" dtr="false" t="normal">SUBTOTAL(9, AC591:AQ591)</f>
        <v>6150575.449999999</v>
      </c>
      <c r="AC591" s="124" t="n"/>
      <c r="AD591" s="124" t="n"/>
      <c r="AE591" s="124" t="n"/>
      <c r="AF591" s="124" t="n"/>
      <c r="AG591" s="124" t="n"/>
      <c r="AH591" s="124" t="n"/>
      <c r="AI591" s="124" t="n">
        <v>0</v>
      </c>
      <c r="AJ591" s="124" t="n"/>
      <c r="AK591" s="124" t="n"/>
      <c r="AL591" s="124" t="n"/>
      <c r="AM591" s="124" t="n">
        <v>5810435.88</v>
      </c>
      <c r="AN591" s="124" t="n"/>
      <c r="AO591" s="124" t="n">
        <v>184517.26</v>
      </c>
      <c r="AP591" s="124" t="n">
        <v>24000</v>
      </c>
      <c r="AQ591" s="124" t="n">
        <v>131622.31</v>
      </c>
      <c r="AR591" s="128" t="n">
        <f aca="false" ca="false" dt2D="false" dtr="false" t="normal">COUNTIF(AC591:AN591, "&gt;0")</f>
        <v>1</v>
      </c>
      <c r="AS591" s="128" t="n">
        <f aca="false" ca="false" dt2D="false" dtr="false" t="normal">COUNTIF(AO591:AQ591, "&gt;0")</f>
        <v>3</v>
      </c>
      <c r="AT591" s="128" t="n">
        <f aca="false" ca="false" dt2D="false" dtr="false" t="normal">+AR591+AS591</f>
        <v>4</v>
      </c>
      <c r="AW591" s="3" t="n"/>
      <c r="AY591" s="129" t="n"/>
    </row>
    <row customHeight="true" ht="12.75" outlineLevel="0" r="592">
      <c r="A592" s="115" t="n">
        <f aca="false" ca="false" dt2D="false" dtr="false" t="normal">+A591+1</f>
        <v>466</v>
      </c>
      <c r="B592" s="115" t="n">
        <f aca="false" ca="false" dt2D="false" dtr="false" t="normal">B591+1</f>
        <v>346</v>
      </c>
      <c r="C592" s="116" t="s">
        <v>249</v>
      </c>
      <c r="D592" s="115" t="s">
        <v>993</v>
      </c>
      <c r="E592" s="119" t="s">
        <v>83</v>
      </c>
      <c r="F592" s="118" t="s">
        <v>62</v>
      </c>
      <c r="G592" s="118" t="n">
        <v>9</v>
      </c>
      <c r="H592" s="118" t="n">
        <v>1</v>
      </c>
      <c r="I592" s="119" t="n">
        <v>2007</v>
      </c>
      <c r="J592" s="119" t="n">
        <v>2007</v>
      </c>
      <c r="K592" s="119" t="n">
        <v>0</v>
      </c>
      <c r="L592" s="117" t="n">
        <v>82</v>
      </c>
      <c r="M592" s="120" t="n">
        <f aca="false" ca="false" dt2D="false" dtr="false" t="normal">SUM(N592:R592)</f>
        <v>3296706.59</v>
      </c>
      <c r="N592" s="120" t="n"/>
      <c r="O592" s="120" t="n"/>
      <c r="P592" s="120" t="n"/>
      <c r="Q592" s="120" t="n">
        <v>406778.76</v>
      </c>
      <c r="R592" s="120" t="n">
        <v>2889927.83</v>
      </c>
      <c r="S592" s="120" t="n"/>
      <c r="T592" s="120" t="n">
        <f aca="false" ca="false" dt2D="false" dtr="false" t="normal">$M592/($J592+$K592)</f>
        <v>1642.6041803687094</v>
      </c>
      <c r="U592" s="120" t="n">
        <f aca="false" ca="false" dt2D="false" dtr="false" t="normal">$M592/($J592+$K592)</f>
        <v>1642.6041803687094</v>
      </c>
      <c r="V592" s="118" t="n">
        <v>2026</v>
      </c>
      <c r="W592" s="120" t="n"/>
      <c r="X592" s="121" t="n">
        <f aca="false" ca="false" dt2D="false" dtr="false" t="normal">AA592-R592</f>
        <v>7075863.790000001</v>
      </c>
      <c r="Y592" s="127" t="n">
        <v>0</v>
      </c>
      <c r="Z592" s="127" t="n">
        <f aca="false" ca="false" dt2D="false" dtr="false" t="normal">+(J592*16.89+K592*28.62)*12</f>
        <v>406778.76</v>
      </c>
      <c r="AA592" s="127" t="n">
        <f aca="false" ca="false" dt2D="false" dtr="false" t="normal">+(J592*16.89+K592*28.62)*12*30-'[5]Лист1'!$AQ$190</f>
        <v>9965791.620000001</v>
      </c>
      <c r="AB592" s="124" t="n">
        <f aca="false" ca="true" dt2D="false" dtr="false" t="normal">SUBTOTAL(9, AC592:AQ592)</f>
        <v>3296706.5900000003</v>
      </c>
      <c r="AC592" s="124" t="n"/>
      <c r="AD592" s="124" t="n"/>
      <c r="AE592" s="124" t="n">
        <v>3103255.87</v>
      </c>
      <c r="AF592" s="124" t="n"/>
      <c r="AG592" s="124" t="n"/>
      <c r="AH592" s="124" t="n"/>
      <c r="AI592" s="124" t="n">
        <v>0</v>
      </c>
      <c r="AJ592" s="124" t="n"/>
      <c r="AK592" s="124" t="n"/>
      <c r="AL592" s="124" t="n"/>
      <c r="AM592" s="124" t="n"/>
      <c r="AN592" s="124" t="n"/>
      <c r="AO592" s="124" t="n">
        <v>98901.2</v>
      </c>
      <c r="AP592" s="124" t="n">
        <v>24000</v>
      </c>
      <c r="AQ592" s="124" t="n">
        <v>70549.52</v>
      </c>
      <c r="AR592" s="128" t="n">
        <f aca="false" ca="false" dt2D="false" dtr="false" t="normal">COUNTIF(AC592:AN592, "&gt;0")</f>
        <v>1</v>
      </c>
      <c r="AS592" s="128" t="n">
        <f aca="false" ca="false" dt2D="false" dtr="false" t="normal">COUNTIF(AO592:AQ592, "&gt;0")</f>
        <v>3</v>
      </c>
      <c r="AT592" s="128" t="n">
        <f aca="false" ca="false" dt2D="false" dtr="false" t="normal">+AR592+AS592</f>
        <v>4</v>
      </c>
      <c r="AW592" s="3" t="n"/>
      <c r="AY592" s="129" t="n"/>
    </row>
    <row customHeight="true" ht="12.75" outlineLevel="0" r="593">
      <c r="A593" s="115" t="n">
        <f aca="false" ca="false" dt2D="false" dtr="false" t="normal">+A592+1</f>
        <v>467</v>
      </c>
      <c r="B593" s="115" t="n">
        <f aca="false" ca="false" dt2D="false" dtr="false" t="normal">B592+1</f>
        <v>347</v>
      </c>
      <c r="C593" s="116" t="s">
        <v>249</v>
      </c>
      <c r="D593" s="115" t="s">
        <v>995</v>
      </c>
      <c r="E593" s="117" t="s">
        <v>315</v>
      </c>
      <c r="F593" s="118" t="s">
        <v>62</v>
      </c>
      <c r="G593" s="118" t="n">
        <v>4</v>
      </c>
      <c r="H593" s="118" t="n">
        <v>2</v>
      </c>
      <c r="I593" s="119" t="n">
        <v>1409.7</v>
      </c>
      <c r="J593" s="119" t="n">
        <v>1248.2</v>
      </c>
      <c r="K593" s="119" t="n">
        <v>80.8999999999999</v>
      </c>
      <c r="L593" s="117" t="n">
        <v>51</v>
      </c>
      <c r="M593" s="120" t="n">
        <f aca="false" ca="false" dt2D="false" dtr="false" t="normal">SUM(N593:S593)</f>
        <v>2128746.87</v>
      </c>
      <c r="N593" s="120" t="n"/>
      <c r="O593" s="120" t="n"/>
      <c r="P593" s="120" t="n"/>
      <c r="Q593" s="120" t="n">
        <v>215043.49</v>
      </c>
      <c r="R593" s="120" t="n">
        <v>1913703.38</v>
      </c>
      <c r="S593" s="120" t="n"/>
      <c r="T593" s="120" t="n">
        <f aca="false" ca="false" dt2D="false" dtr="false" t="normal">$M593/($J593+$K593)</f>
        <v>1601.645376570612</v>
      </c>
      <c r="U593" s="120" t="n">
        <f aca="false" ca="false" dt2D="false" dtr="false" t="normal">$M593/($J593+$K593)</f>
        <v>1601.645376570612</v>
      </c>
      <c r="V593" s="118" t="n">
        <v>2026</v>
      </c>
      <c r="W593" s="120" t="n"/>
      <c r="X593" s="121" t="n">
        <f aca="false" ca="false" dt2D="false" dtr="false" t="normal">AA593-R593</f>
        <v>4168694.1499999994</v>
      </c>
      <c r="Y593" s="127" t="n">
        <v>0</v>
      </c>
      <c r="Z593" s="127" t="n">
        <f aca="false" ca="false" dt2D="false" dtr="false" t="normal">+(J593*12.71+K593*25.41)*12</f>
        <v>215043.49199999997</v>
      </c>
      <c r="AA593" s="127" t="n">
        <f aca="false" ca="false" dt2D="false" dtr="false" t="normal">+(J593*12.71+K593*25.41)*12*30-'[5]Лист1'!$AQ$191</f>
        <v>6082397.529999999</v>
      </c>
      <c r="AB593" s="124" t="n">
        <f aca="false" ca="false" dt2D="false" dtr="false" t="normal">SUM(AC593:AQ593)</f>
        <v>2128746.87</v>
      </c>
      <c r="AC593" s="124" t="n"/>
      <c r="AD593" s="132" t="n">
        <v>2078916.1</v>
      </c>
      <c r="AE593" s="124" t="n"/>
      <c r="AF593" s="124" t="n"/>
      <c r="AG593" s="124" t="n"/>
      <c r="AH593" s="124" t="n"/>
      <c r="AI593" s="124" t="n"/>
      <c r="AJ593" s="124" t="n"/>
      <c r="AK593" s="124" t="n"/>
      <c r="AL593" s="124" t="n"/>
      <c r="AM593" s="124" t="n"/>
      <c r="AN593" s="124" t="n"/>
      <c r="AO593" s="124" t="n">
        <v>25830.77</v>
      </c>
      <c r="AP593" s="124" t="n">
        <v>24000</v>
      </c>
      <c r="AQ593" s="124" t="n"/>
      <c r="AR593" s="128" t="n">
        <f aca="false" ca="false" dt2D="false" dtr="false" t="normal">COUNTIF(AC593:AN593, "&gt;0")</f>
        <v>1</v>
      </c>
      <c r="AS593" s="128" t="n">
        <f aca="false" ca="false" dt2D="false" dtr="false" t="normal">COUNTIF(AO593:AQ593, "&gt;0")</f>
        <v>2</v>
      </c>
      <c r="AT593" s="128" t="n">
        <f aca="false" ca="false" dt2D="false" dtr="false" t="normal">+AR593+AS593</f>
        <v>3</v>
      </c>
      <c r="AZ593" s="66" t="n"/>
      <c r="BA593" s="66" t="n"/>
    </row>
    <row customHeight="true" ht="12.75" outlineLevel="0" r="594">
      <c r="A594" s="115" t="n">
        <f aca="false" ca="false" dt2D="false" dtr="false" t="normal">+A593+1</f>
        <v>468</v>
      </c>
      <c r="B594" s="115" t="s">
        <v>226</v>
      </c>
      <c r="C594" s="116" t="s">
        <v>249</v>
      </c>
      <c r="D594" s="115" t="s">
        <v>565</v>
      </c>
      <c r="E594" s="119" t="s">
        <v>315</v>
      </c>
      <c r="F594" s="118" t="s">
        <v>62</v>
      </c>
      <c r="G594" s="118" t="n">
        <v>4</v>
      </c>
      <c r="H594" s="118" t="n">
        <v>2</v>
      </c>
      <c r="I594" s="119" t="n">
        <v>1322.8</v>
      </c>
      <c r="J594" s="119" t="n">
        <v>1280.1</v>
      </c>
      <c r="K594" s="119" t="n">
        <v>42.7</v>
      </c>
      <c r="L594" s="117" t="n">
        <v>67</v>
      </c>
      <c r="M594" s="120" t="n">
        <f aca="false" ca="false" dt2D="false" dtr="false" t="normal">SUM(N594:R594)</f>
        <v>4177852.15</v>
      </c>
      <c r="N594" s="120" t="n"/>
      <c r="O594" s="120" t="n">
        <v>1812319.98</v>
      </c>
      <c r="P594" s="120" t="n"/>
      <c r="Q594" s="120" t="n"/>
      <c r="R594" s="120" t="n">
        <v>2365532.17</v>
      </c>
      <c r="S594" s="120" t="n"/>
      <c r="T594" s="120" t="n">
        <f aca="false" ca="false" dt2D="false" dtr="false" t="normal">$M594/($J594+$K594)</f>
        <v>3158.3399984880557</v>
      </c>
      <c r="U594" s="120" t="n">
        <f aca="false" ca="false" dt2D="false" dtr="false" t="normal">$M594/($J594+$K594)</f>
        <v>3158.3399984880557</v>
      </c>
      <c r="V594" s="118" t="n">
        <v>2026</v>
      </c>
      <c r="W594" s="120" t="n"/>
      <c r="X594" s="121" t="n">
        <f aca="false" ca="false" dt2D="false" dtr="false" t="normal">AA594-R594</f>
        <v>3882295.91</v>
      </c>
      <c r="Y594" s="127" t="n">
        <v>0</v>
      </c>
      <c r="Z594" s="127" t="n">
        <f aca="false" ca="false" dt2D="false" dtr="false" t="normal">+(J594*12.71+K594*25.41)*12</f>
        <v>208260.93600000002</v>
      </c>
      <c r="AA594" s="127" t="n">
        <f aca="false" ca="false" dt2D="false" dtr="false" t="normal">+(J594*12.71+K594*25.41)*12*30</f>
        <v>6247828.08</v>
      </c>
      <c r="AB594" s="124" t="n">
        <f aca="false" ca="true" dt2D="false" dtr="false" t="normal">SUBTOTAL(9, AC594:AQ594)</f>
        <v>4177852.15</v>
      </c>
      <c r="AC594" s="124" t="n"/>
      <c r="AD594" s="124" t="n">
        <v>2148741.87</v>
      </c>
      <c r="AE594" s="124" t="n"/>
      <c r="AF594" s="124" t="n">
        <v>1790368.68</v>
      </c>
      <c r="AG594" s="124" t="n"/>
      <c r="AH594" s="124" t="n"/>
      <c r="AI594" s="124" t="n">
        <v>0</v>
      </c>
      <c r="AJ594" s="124" t="n"/>
      <c r="AK594" s="124" t="n"/>
      <c r="AL594" s="124" t="n"/>
      <c r="AM594" s="124" t="n"/>
      <c r="AN594" s="124" t="n"/>
      <c r="AO594" s="124" t="n">
        <v>125335.56</v>
      </c>
      <c r="AP594" s="124" t="n">
        <v>24000</v>
      </c>
      <c r="AQ594" s="124" t="n">
        <v>89406.04</v>
      </c>
      <c r="AR594" s="128" t="n">
        <f aca="false" ca="false" dt2D="false" dtr="false" t="normal">COUNTIF(AC594:AN594, "&gt;0")</f>
        <v>2</v>
      </c>
      <c r="AS594" s="128" t="n">
        <f aca="false" ca="false" dt2D="false" dtr="false" t="normal">COUNTIF(AO594:AQ594, "&gt;0")</f>
        <v>3</v>
      </c>
      <c r="AT594" s="128" t="n">
        <f aca="false" ca="false" dt2D="false" dtr="false" t="normal">+AR594+AS594</f>
        <v>5</v>
      </c>
      <c r="AW594" s="3" t="n"/>
      <c r="AY594" s="129" t="n"/>
    </row>
    <row customHeight="true" ht="12.75" outlineLevel="0" r="595">
      <c r="A595" s="115" t="n">
        <f aca="false" ca="false" dt2D="false" dtr="false" t="normal">+A594+1</f>
        <v>469</v>
      </c>
      <c r="B595" s="115" t="s">
        <v>226</v>
      </c>
      <c r="C595" s="116" t="s">
        <v>249</v>
      </c>
      <c r="D595" s="115" t="s">
        <v>571</v>
      </c>
      <c r="E595" s="119" t="s">
        <v>149</v>
      </c>
      <c r="F595" s="118" t="s">
        <v>62</v>
      </c>
      <c r="G595" s="118" t="n">
        <v>4</v>
      </c>
      <c r="H595" s="118" t="n">
        <v>2</v>
      </c>
      <c r="I595" s="119" t="n">
        <v>1288.25</v>
      </c>
      <c r="J595" s="119" t="n">
        <v>1288.25</v>
      </c>
      <c r="K595" s="119" t="n">
        <v>0</v>
      </c>
      <c r="L595" s="117" t="n">
        <v>53</v>
      </c>
      <c r="M595" s="120" t="n">
        <f aca="false" ca="false" dt2D="false" dtr="false" t="normal">SUM(N595:R595)</f>
        <v>4068731.5</v>
      </c>
      <c r="N595" s="120" t="n"/>
      <c r="O595" s="120" t="n">
        <v>1479514.27</v>
      </c>
      <c r="P595" s="120" t="n"/>
      <c r="Q595" s="120" t="n">
        <v>196483.89</v>
      </c>
      <c r="R595" s="120" t="n">
        <v>2392733.34</v>
      </c>
      <c r="S595" s="120" t="n"/>
      <c r="T595" s="120" t="n">
        <f aca="false" ca="false" dt2D="false" dtr="false" t="normal">$M595/($J595+$K595)</f>
        <v>3158.3399961187656</v>
      </c>
      <c r="U595" s="120" t="n">
        <f aca="false" ca="false" dt2D="false" dtr="false" t="normal">$M595/($J595+$K595)</f>
        <v>3158.3399961187656</v>
      </c>
      <c r="V595" s="118" t="n">
        <v>2026</v>
      </c>
      <c r="W595" s="120" t="n"/>
      <c r="X595" s="121" t="n">
        <f aca="false" ca="false" dt2D="false" dtr="false" t="normal">AA595-R595</f>
        <v>3501783.3600000003</v>
      </c>
      <c r="Y595" s="127" t="n">
        <v>0</v>
      </c>
      <c r="Z595" s="127" t="n">
        <f aca="false" ca="false" dt2D="false" dtr="false" t="normal">+(J595*12.71+K595*25.41)*12</f>
        <v>196483.89</v>
      </c>
      <c r="AA595" s="127" t="n">
        <f aca="false" ca="false" dt2D="false" dtr="false" t="normal">+(J595*12.71+K595*25.41)*12*30</f>
        <v>5894516.7</v>
      </c>
      <c r="AB595" s="124" t="n">
        <f aca="false" ca="true" dt2D="false" dtr="false" t="normal">SUBTOTAL(9, AC595:AQ595)</f>
        <v>4068731.5000000005</v>
      </c>
      <c r="AC595" s="124" t="n"/>
      <c r="AD595" s="124" t="n">
        <v>2092305.8</v>
      </c>
      <c r="AE595" s="124" t="n"/>
      <c r="AF595" s="124" t="n">
        <v>1743292.9</v>
      </c>
      <c r="AG595" s="124" t="n"/>
      <c r="AH595" s="124" t="n"/>
      <c r="AI595" s="124" t="n">
        <v>0</v>
      </c>
      <c r="AJ595" s="124" t="n"/>
      <c r="AK595" s="124" t="n"/>
      <c r="AL595" s="124" t="n"/>
      <c r="AM595" s="124" t="n"/>
      <c r="AN595" s="124" t="n"/>
      <c r="AO595" s="124" t="n">
        <v>122061.95</v>
      </c>
      <c r="AP595" s="124" t="n">
        <v>24000</v>
      </c>
      <c r="AQ595" s="124" t="n">
        <v>87070.85</v>
      </c>
      <c r="AR595" s="128" t="n">
        <f aca="false" ca="false" dt2D="false" dtr="false" t="normal">COUNTIF(AC595:AN595, "&gt;0")</f>
        <v>2</v>
      </c>
      <c r="AS595" s="128" t="n">
        <f aca="false" ca="false" dt2D="false" dtr="false" t="normal">COUNTIF(AO595:AQ595, "&gt;0")</f>
        <v>3</v>
      </c>
      <c r="AT595" s="128" t="n">
        <f aca="false" ca="false" dt2D="false" dtr="false" t="normal">+AR595+AS595</f>
        <v>5</v>
      </c>
      <c r="AW595" s="3" t="n"/>
      <c r="AY595" s="129" t="n"/>
    </row>
    <row customHeight="true" ht="12.75" outlineLevel="0" r="596">
      <c r="A596" s="115" t="n">
        <f aca="false" ca="false" dt2D="false" dtr="false" t="normal">+A595+1</f>
        <v>470</v>
      </c>
      <c r="B596" s="115" t="n">
        <f aca="false" ca="false" dt2D="false" dtr="false" t="normal">B593+1</f>
        <v>348</v>
      </c>
      <c r="C596" s="116" t="s">
        <v>249</v>
      </c>
      <c r="D596" s="115" t="s">
        <v>271</v>
      </c>
      <c r="E596" s="119" t="s">
        <v>149</v>
      </c>
      <c r="F596" s="118" t="s">
        <v>62</v>
      </c>
      <c r="G596" s="118" t="n">
        <v>4</v>
      </c>
      <c r="H596" s="118" t="n">
        <v>2</v>
      </c>
      <c r="I596" s="119" t="n">
        <v>1284</v>
      </c>
      <c r="J596" s="119" t="n">
        <v>1284</v>
      </c>
      <c r="K596" s="119" t="n">
        <v>0</v>
      </c>
      <c r="L596" s="117" t="n">
        <v>70</v>
      </c>
      <c r="M596" s="120" t="n">
        <f aca="false" ca="false" dt2D="false" dtr="false" t="normal">SUM(N596:R596)</f>
        <v>4055308.5599999996</v>
      </c>
      <c r="N596" s="120" t="n"/>
      <c r="O596" s="120" t="n">
        <v>763856.51</v>
      </c>
      <c r="P596" s="120" t="n"/>
      <c r="Q596" s="120" t="n">
        <v>632007.5</v>
      </c>
      <c r="R596" s="120" t="n">
        <v>2659444.55</v>
      </c>
      <c r="S596" s="120" t="n"/>
      <c r="T596" s="120" t="n">
        <f aca="false" ca="false" dt2D="false" dtr="false" t="normal">$M596/($J596+$K596)</f>
        <v>3158.3399999999997</v>
      </c>
      <c r="U596" s="120" t="n">
        <f aca="false" ca="false" dt2D="false" dtr="false" t="normal">$M596/($J596+$K596)</f>
        <v>3158.3399999999997</v>
      </c>
      <c r="V596" s="118" t="n">
        <v>2026</v>
      </c>
      <c r="W596" s="120" t="n"/>
      <c r="X596" s="121" t="n">
        <f aca="false" ca="false" dt2D="false" dtr="false" t="normal">AA596-R596</f>
        <v>3215625.8500000006</v>
      </c>
      <c r="Y596" s="127" t="n">
        <v>436171.82</v>
      </c>
      <c r="Z596" s="127" t="n">
        <f aca="false" ca="false" dt2D="false" dtr="false" t="normal">+(J596*12.71+K596*25.41)*12</f>
        <v>195835.68000000002</v>
      </c>
      <c r="AA596" s="127" t="n">
        <f aca="false" ca="false" dt2D="false" dtr="false" t="normal">+(J596*12.71+K596*25.41)*12*30</f>
        <v>5875070.4</v>
      </c>
      <c r="AB596" s="124" t="n">
        <f aca="false" ca="true" dt2D="false" dtr="false" t="normal">SUBTOTAL(9, AC596:AQ596)</f>
        <v>4055308.56</v>
      </c>
      <c r="AC596" s="124" t="n"/>
      <c r="AD596" s="124" t="n">
        <v>2085363.59</v>
      </c>
      <c r="AE596" s="124" t="n"/>
      <c r="AF596" s="124" t="n">
        <v>1737502.11</v>
      </c>
      <c r="AG596" s="124" t="n"/>
      <c r="AH596" s="124" t="n"/>
      <c r="AI596" s="124" t="n">
        <v>0</v>
      </c>
      <c r="AJ596" s="124" t="n"/>
      <c r="AK596" s="124" t="n"/>
      <c r="AL596" s="124" t="n"/>
      <c r="AM596" s="124" t="n"/>
      <c r="AN596" s="124" t="n"/>
      <c r="AO596" s="124" t="n">
        <v>121659.26</v>
      </c>
      <c r="AP596" s="124" t="n">
        <v>24000</v>
      </c>
      <c r="AQ596" s="124" t="n">
        <v>86783.6</v>
      </c>
      <c r="AR596" s="128" t="n">
        <f aca="false" ca="false" dt2D="false" dtr="false" t="normal">COUNTIF(AC596:AN596, "&gt;0")</f>
        <v>2</v>
      </c>
      <c r="AS596" s="128" t="n">
        <f aca="false" ca="false" dt2D="false" dtr="false" t="normal">COUNTIF(AO596:AQ596, "&gt;0")</f>
        <v>3</v>
      </c>
      <c r="AT596" s="128" t="n">
        <f aca="false" ca="false" dt2D="false" dtr="false" t="normal">+AR596+AS596</f>
        <v>5</v>
      </c>
      <c r="AW596" s="3" t="n"/>
      <c r="AY596" s="129" t="n"/>
    </row>
    <row customHeight="true" ht="12.75" outlineLevel="0" r="597">
      <c r="A597" s="115" t="n">
        <f aca="false" ca="false" dt2D="false" dtr="false" t="normal">+A596+1</f>
        <v>471</v>
      </c>
      <c r="B597" s="115" t="n">
        <f aca="false" ca="false" dt2D="false" dtr="false" t="normal">+B596+1</f>
        <v>349</v>
      </c>
      <c r="C597" s="116" t="s">
        <v>249</v>
      </c>
      <c r="D597" s="115" t="s">
        <v>273</v>
      </c>
      <c r="E597" s="119" t="s">
        <v>149</v>
      </c>
      <c r="F597" s="118" t="s">
        <v>62</v>
      </c>
      <c r="G597" s="118" t="n">
        <v>4</v>
      </c>
      <c r="H597" s="118" t="n">
        <v>2</v>
      </c>
      <c r="I597" s="119" t="n">
        <v>1279.2</v>
      </c>
      <c r="J597" s="119" t="n">
        <v>1279.2</v>
      </c>
      <c r="K597" s="119" t="n">
        <v>0</v>
      </c>
      <c r="L597" s="117" t="n">
        <v>66</v>
      </c>
      <c r="M597" s="120" t="n">
        <f aca="false" ca="false" dt2D="false" dtr="false" t="normal">SUM(N597:R597)</f>
        <v>4040148.5300000003</v>
      </c>
      <c r="N597" s="120" t="n"/>
      <c r="O597" s="120" t="n">
        <v>756959.37</v>
      </c>
      <c r="P597" s="120" t="n"/>
      <c r="Q597" s="120" t="n">
        <v>751054.64</v>
      </c>
      <c r="R597" s="120" t="n">
        <v>2532134.52</v>
      </c>
      <c r="S597" s="120" t="n"/>
      <c r="T597" s="120" t="n">
        <f aca="false" ca="false" dt2D="false" dtr="false" t="normal">$M597/($J597+$K597)</f>
        <v>3158.3400015634775</v>
      </c>
      <c r="U597" s="120" t="n">
        <f aca="false" ca="false" dt2D="false" dtr="false" t="normal">$M597/($J597+$K597)</f>
        <v>3158.3400015634775</v>
      </c>
      <c r="V597" s="118" t="n">
        <v>2026</v>
      </c>
      <c r="W597" s="120" t="n"/>
      <c r="X597" s="121" t="n">
        <f aca="false" ca="false" dt2D="false" dtr="false" t="normal">AA597-R597</f>
        <v>3320973.0000000014</v>
      </c>
      <c r="Y597" s="127" t="n">
        <v>555951.06</v>
      </c>
      <c r="Z597" s="127" t="n">
        <f aca="false" ca="false" dt2D="false" dtr="false" t="normal">+(J597*12.71+K597*25.41)*12</f>
        <v>195103.58400000003</v>
      </c>
      <c r="AA597" s="127" t="n">
        <f aca="false" ca="false" dt2D="false" dtr="false" t="normal">+(J597*12.71+K597*25.41)*12*30</f>
        <v>5853107.520000001</v>
      </c>
      <c r="AB597" s="124" t="n">
        <f aca="false" ca="true" dt2D="false" dtr="false" t="normal">SUBTOTAL(9, AC597:AQ597)</f>
        <v>4040148.53</v>
      </c>
      <c r="AC597" s="124" t="n"/>
      <c r="AD597" s="124" t="n">
        <v>2077522.98</v>
      </c>
      <c r="AE597" s="124" t="n"/>
      <c r="AF597" s="124" t="n">
        <v>1730961.91</v>
      </c>
      <c r="AG597" s="124" t="n"/>
      <c r="AH597" s="124" t="n"/>
      <c r="AI597" s="124" t="n">
        <v>0</v>
      </c>
      <c r="AJ597" s="124" t="n"/>
      <c r="AK597" s="124" t="n"/>
      <c r="AL597" s="124" t="n"/>
      <c r="AM597" s="124" t="n"/>
      <c r="AN597" s="124" t="n"/>
      <c r="AO597" s="124" t="n">
        <v>121204.46</v>
      </c>
      <c r="AP597" s="124" t="n">
        <v>24000</v>
      </c>
      <c r="AQ597" s="124" t="n">
        <v>86459.18</v>
      </c>
      <c r="AR597" s="128" t="n">
        <f aca="false" ca="false" dt2D="false" dtr="false" t="normal">COUNTIF(AC597:AN597, "&gt;0")</f>
        <v>2</v>
      </c>
      <c r="AS597" s="128" t="n">
        <f aca="false" ca="false" dt2D="false" dtr="false" t="normal">COUNTIF(AO597:AQ597, "&gt;0")</f>
        <v>3</v>
      </c>
      <c r="AT597" s="128" t="n">
        <f aca="false" ca="false" dt2D="false" dtr="false" t="normal">+AR597+AS597</f>
        <v>5</v>
      </c>
      <c r="AW597" s="3" t="n"/>
      <c r="AY597" s="129" t="n"/>
    </row>
    <row customHeight="true" ht="12.75" outlineLevel="0" r="598">
      <c r="A598" s="115" t="n">
        <f aca="false" ca="false" dt2D="false" dtr="false" t="normal">+A597+1</f>
        <v>472</v>
      </c>
      <c r="B598" s="115" t="n">
        <f aca="false" ca="false" dt2D="false" dtr="false" t="normal">+B597+1</f>
        <v>350</v>
      </c>
      <c r="C598" s="116" t="s">
        <v>249</v>
      </c>
      <c r="D598" s="115" t="s">
        <v>275</v>
      </c>
      <c r="E598" s="119" t="s">
        <v>149</v>
      </c>
      <c r="F598" s="118" t="s">
        <v>62</v>
      </c>
      <c r="G598" s="118" t="n">
        <v>4</v>
      </c>
      <c r="H598" s="118" t="n">
        <v>2</v>
      </c>
      <c r="I598" s="119" t="n">
        <v>1360</v>
      </c>
      <c r="J598" s="119" t="n">
        <v>1360</v>
      </c>
      <c r="K598" s="119" t="n">
        <v>0</v>
      </c>
      <c r="L598" s="117" t="n">
        <v>56</v>
      </c>
      <c r="M598" s="120" t="n">
        <f aca="false" ca="false" dt2D="false" dtr="false" t="normal">SUM(N598:R598)</f>
        <v>4295342.4</v>
      </c>
      <c r="N598" s="120" t="n"/>
      <c r="O598" s="120" t="n">
        <v>807790.91</v>
      </c>
      <c r="P598" s="120" t="n"/>
      <c r="Q598" s="120" t="n">
        <v>725857.15</v>
      </c>
      <c r="R598" s="120" t="n">
        <v>2761694.34</v>
      </c>
      <c r="S598" s="120" t="n"/>
      <c r="T598" s="120" t="n">
        <f aca="false" ca="false" dt2D="false" dtr="false" t="normal">$M598/($J598+$K598)</f>
        <v>3158.34</v>
      </c>
      <c r="U598" s="120" t="n">
        <f aca="false" ca="false" dt2D="false" dtr="false" t="normal">$M598/($J598+$K598)</f>
        <v>3158.34</v>
      </c>
      <c r="V598" s="118" t="n">
        <v>2026</v>
      </c>
      <c r="W598" s="120" t="n"/>
      <c r="X598" s="121" t="n">
        <f aca="false" ca="false" dt2D="false" dtr="false" t="normal">AA598-R598</f>
        <v>3461121.66</v>
      </c>
      <c r="Y598" s="127" t="n">
        <v>518429.95</v>
      </c>
      <c r="Z598" s="127" t="n">
        <f aca="false" ca="false" dt2D="false" dtr="false" t="normal">+(J598*12.71+K598*25.41)*12</f>
        <v>207427.2</v>
      </c>
      <c r="AA598" s="127" t="n">
        <f aca="false" ca="false" dt2D="false" dtr="false" t="normal">+(J598*12.71+K598*25.41)*12*30</f>
        <v>6222816</v>
      </c>
      <c r="AB598" s="124" t="n">
        <f aca="false" ca="true" dt2D="false" dtr="false" t="normal">SUBTOTAL(9, AC598:AQ598)</f>
        <v>4295342.4</v>
      </c>
      <c r="AC598" s="124" t="n"/>
      <c r="AD598" s="124" t="n">
        <v>2209506.61</v>
      </c>
      <c r="AE598" s="124" t="n"/>
      <c r="AF598" s="124" t="n">
        <v>1841055.19</v>
      </c>
      <c r="AG598" s="124" t="n"/>
      <c r="AH598" s="124" t="n"/>
      <c r="AI598" s="124" t="n">
        <v>0</v>
      </c>
      <c r="AJ598" s="124" t="n"/>
      <c r="AK598" s="124" t="n"/>
      <c r="AL598" s="124" t="n"/>
      <c r="AM598" s="124" t="n"/>
      <c r="AN598" s="124" t="n"/>
      <c r="AO598" s="124" t="n">
        <v>128860.27</v>
      </c>
      <c r="AP598" s="124" t="n">
        <v>24000</v>
      </c>
      <c r="AQ598" s="124" t="n">
        <v>91920.33</v>
      </c>
      <c r="AR598" s="128" t="n">
        <f aca="false" ca="false" dt2D="false" dtr="false" t="normal">COUNTIF(AC598:AN598, "&gt;0")</f>
        <v>2</v>
      </c>
      <c r="AS598" s="128" t="n">
        <f aca="false" ca="false" dt2D="false" dtr="false" t="normal">COUNTIF(AO598:AQ598, "&gt;0")</f>
        <v>3</v>
      </c>
      <c r="AT598" s="128" t="n">
        <f aca="false" ca="false" dt2D="false" dtr="false" t="normal">+AR598+AS598</f>
        <v>5</v>
      </c>
      <c r="AW598" s="3" t="n"/>
      <c r="AY598" s="129" t="n"/>
    </row>
    <row customHeight="true" ht="12.75" outlineLevel="0" r="599">
      <c r="A599" s="115" t="n">
        <f aca="false" ca="false" dt2D="false" dtr="false" t="normal">+A598+1</f>
        <v>473</v>
      </c>
      <c r="B599" s="115" t="n">
        <f aca="false" ca="false" dt2D="false" dtr="false" t="normal">+B598+1</f>
        <v>351</v>
      </c>
      <c r="C599" s="116" t="s">
        <v>249</v>
      </c>
      <c r="D599" s="115" t="s">
        <v>901</v>
      </c>
      <c r="E599" s="119" t="s">
        <v>149</v>
      </c>
      <c r="F599" s="118" t="s">
        <v>62</v>
      </c>
      <c r="G599" s="118" t="n">
        <v>4</v>
      </c>
      <c r="H599" s="118" t="n">
        <v>3</v>
      </c>
      <c r="I599" s="119" t="n">
        <v>2035.1</v>
      </c>
      <c r="J599" s="119" t="n">
        <v>1988.4</v>
      </c>
      <c r="K599" s="119" t="n">
        <v>46.6999999999998</v>
      </c>
      <c r="L599" s="117" t="n">
        <v>101</v>
      </c>
      <c r="M599" s="120" t="n">
        <f aca="false" ca="false" dt2D="false" dtr="false" t="normal">SUM(N599:R599)</f>
        <v>2923156.59</v>
      </c>
      <c r="N599" s="120" t="n"/>
      <c r="O599" s="120" t="n">
        <v>1610105.74</v>
      </c>
      <c r="P599" s="120" t="n"/>
      <c r="Q599" s="120" t="n">
        <v>317510.53</v>
      </c>
      <c r="R599" s="120" t="n">
        <v>995540.32</v>
      </c>
      <c r="S599" s="120" t="n"/>
      <c r="T599" s="120" t="n">
        <f aca="false" ca="false" dt2D="false" dtr="false" t="normal">$M599/($J599+$K599)</f>
        <v>1436.3700014741291</v>
      </c>
      <c r="U599" s="120" t="n">
        <f aca="false" ca="false" dt2D="false" dtr="false" t="normal">$M599/($J599+$K599)</f>
        <v>1436.3700014741291</v>
      </c>
      <c r="V599" s="118" t="n">
        <v>2026</v>
      </c>
      <c r="W599" s="120" t="n"/>
      <c r="X599" s="121" t="n">
        <f aca="false" ca="false" dt2D="false" dtr="false" t="normal">AA599-R599</f>
        <v>2196410.6699999995</v>
      </c>
      <c r="Y599" s="127" t="n">
        <v>0</v>
      </c>
      <c r="Z599" s="127" t="n">
        <f aca="false" ca="false" dt2D="false" dtr="false" t="normal">+(J599*12.71+K599*25.41)*12</f>
        <v>317510.53199999995</v>
      </c>
      <c r="AA599" s="127" t="n">
        <f aca="false" ca="false" dt2D="false" dtr="false" t="normal">+(J599*12.71+K599*25.41)*12*30-'[5]Лист1'!$AQ$198</f>
        <v>3191950.9899999993</v>
      </c>
      <c r="AB599" s="124" t="n">
        <f aca="false" ca="true" dt2D="false" dtr="false" t="normal">SUBTOTAL(9, AC599:AQ599)</f>
        <v>2923156.59</v>
      </c>
      <c r="AC599" s="124" t="n"/>
      <c r="AD599" s="124" t="n"/>
      <c r="AE599" s="124" t="n"/>
      <c r="AF599" s="124" t="n">
        <v>2748906.34</v>
      </c>
      <c r="AG599" s="124" t="n"/>
      <c r="AH599" s="124" t="n"/>
      <c r="AI599" s="124" t="n">
        <v>0</v>
      </c>
      <c r="AJ599" s="124" t="n"/>
      <c r="AK599" s="124" t="n"/>
      <c r="AL599" s="124" t="n"/>
      <c r="AM599" s="124" t="n"/>
      <c r="AN599" s="124" t="n"/>
      <c r="AO599" s="124" t="n">
        <v>87694.7</v>
      </c>
      <c r="AP599" s="124" t="n">
        <v>24000</v>
      </c>
      <c r="AQ599" s="124" t="n">
        <v>62555.55</v>
      </c>
      <c r="AR599" s="128" t="n">
        <f aca="false" ca="false" dt2D="false" dtr="false" t="normal">COUNTIF(AC599:AN599, "&gt;0")</f>
        <v>1</v>
      </c>
      <c r="AS599" s="128" t="n">
        <f aca="false" ca="false" dt2D="false" dtr="false" t="normal">COUNTIF(AO599:AQ599, "&gt;0")</f>
        <v>3</v>
      </c>
      <c r="AT599" s="128" t="n">
        <f aca="false" ca="false" dt2D="false" dtr="false" t="normal">+AR599+AS599</f>
        <v>4</v>
      </c>
      <c r="AW599" s="3" t="n"/>
      <c r="AY599" s="129" t="n"/>
    </row>
    <row customHeight="true" ht="12.75" outlineLevel="0" r="600">
      <c r="A600" s="115" t="n">
        <f aca="false" ca="false" dt2D="false" dtr="false" t="normal">+A599+1</f>
        <v>474</v>
      </c>
      <c r="B600" s="115" t="n">
        <f aca="false" ca="false" dt2D="false" dtr="false" t="normal">+B599+1</f>
        <v>352</v>
      </c>
      <c r="C600" s="116" t="s">
        <v>249</v>
      </c>
      <c r="D600" s="115" t="s">
        <v>902</v>
      </c>
      <c r="E600" s="117" t="s">
        <v>87</v>
      </c>
      <c r="F600" s="118" t="s">
        <v>62</v>
      </c>
      <c r="G600" s="118" t="n">
        <v>5</v>
      </c>
      <c r="H600" s="118" t="n">
        <v>6</v>
      </c>
      <c r="I600" s="119" t="n">
        <v>5494.57</v>
      </c>
      <c r="J600" s="119" t="n">
        <v>4425.17</v>
      </c>
      <c r="K600" s="119" t="n">
        <v>1069.4</v>
      </c>
      <c r="L600" s="117" t="n">
        <v>214</v>
      </c>
      <c r="M600" s="120" t="n">
        <f aca="false" ca="false" dt2D="false" dtr="false" t="normal">SUM(N600:S600)</f>
        <v>18590300.36</v>
      </c>
      <c r="N600" s="120" t="n"/>
      <c r="O600" s="120" t="n"/>
      <c r="P600" s="120" t="n"/>
      <c r="Q600" s="120" t="n">
        <v>4583878.37</v>
      </c>
      <c r="R600" s="120" t="n">
        <v>14006421.99</v>
      </c>
      <c r="S600" s="120" t="n"/>
      <c r="T600" s="120" t="n">
        <f aca="false" ca="false" dt2D="false" dtr="false" t="normal">$M600/($J600+$K600)</f>
        <v>3383.394944463352</v>
      </c>
      <c r="U600" s="120" t="n">
        <f aca="false" ca="false" dt2D="false" dtr="false" t="normal">$M600/($J600+$K600)</f>
        <v>3383.394944463352</v>
      </c>
      <c r="V600" s="118" t="n">
        <v>2026</v>
      </c>
      <c r="W600" s="120" t="n"/>
      <c r="X600" s="121" t="n">
        <f aca="false" ca="false" dt2D="false" dtr="false" t="normal">AA600-R600</f>
        <v>16023829.302000003</v>
      </c>
      <c r="Y600" s="127" t="n">
        <v>3582869.99</v>
      </c>
      <c r="Z600" s="127" t="n">
        <f aca="false" ca="false" dt2D="false" dtr="false" t="normal">+(J600*12.71+K600*25.41)*12</f>
        <v>1001008.3764000001</v>
      </c>
      <c r="AA600" s="127" t="n">
        <f aca="false" ca="false" dt2D="false" dtr="false" t="normal">+(J600*12.71+K600*25.41)*12*30</f>
        <v>30030251.292000003</v>
      </c>
      <c r="AB600" s="124" t="n">
        <f aca="false" ca="true" dt2D="false" dtr="false" t="normal">SUBTOTAL(9, AC600:AQ600)</f>
        <v>18590300.36</v>
      </c>
      <c r="AC600" s="132" t="n">
        <v>8681460.06</v>
      </c>
      <c r="AD600" s="124" t="n"/>
      <c r="AE600" s="132" t="n">
        <v>9908840.3</v>
      </c>
      <c r="AF600" s="124" t="n"/>
      <c r="AG600" s="124" t="n"/>
      <c r="AH600" s="124" t="n"/>
      <c r="AI600" s="124" t="n"/>
      <c r="AJ600" s="124" t="n"/>
      <c r="AK600" s="124" t="n"/>
      <c r="AL600" s="124" t="n"/>
      <c r="AM600" s="124" t="n"/>
      <c r="AN600" s="124" t="n"/>
      <c r="AO600" s="124" t="n"/>
      <c r="AP600" s="124" t="n"/>
      <c r="AQ600" s="124" t="n"/>
      <c r="AR600" s="128" t="n">
        <f aca="false" ca="false" dt2D="false" dtr="false" t="normal">COUNTIF(AC600:AN600, "&gt;0")</f>
        <v>2</v>
      </c>
      <c r="AS600" s="128" t="n">
        <f aca="false" ca="false" dt2D="false" dtr="false" t="normal">COUNTIF(AO600:AQ600, "&gt;0")</f>
        <v>0</v>
      </c>
      <c r="AT600" s="128" t="n">
        <f aca="false" ca="false" dt2D="false" dtr="false" t="normal">+AR600+AS600</f>
        <v>2</v>
      </c>
      <c r="AZ600" s="66" t="n"/>
    </row>
    <row customHeight="true" ht="12.75" outlineLevel="0" r="601">
      <c r="A601" s="115" t="n">
        <f aca="false" ca="false" dt2D="false" dtr="false" t="normal">+A600+1</f>
        <v>475</v>
      </c>
      <c r="B601" s="115" t="s">
        <v>226</v>
      </c>
      <c r="C601" s="116" t="s">
        <v>249</v>
      </c>
      <c r="D601" s="115" t="s">
        <v>574</v>
      </c>
      <c r="E601" s="119" t="s">
        <v>258</v>
      </c>
      <c r="F601" s="118" t="s">
        <v>62</v>
      </c>
      <c r="G601" s="118" t="n">
        <v>4</v>
      </c>
      <c r="H601" s="118" t="n">
        <v>2</v>
      </c>
      <c r="I601" s="119" t="n">
        <v>1299.8</v>
      </c>
      <c r="J601" s="119" t="n">
        <v>951</v>
      </c>
      <c r="K601" s="119" t="n">
        <v>348.8</v>
      </c>
      <c r="L601" s="117" t="n">
        <v>39</v>
      </c>
      <c r="M601" s="120" t="n">
        <f aca="false" ca="false" dt2D="false" dtr="false" t="normal">SUM(N601:R601)</f>
        <v>4105210.33</v>
      </c>
      <c r="N601" s="120" t="n"/>
      <c r="O601" s="120" t="n">
        <v>1894860.04</v>
      </c>
      <c r="P601" s="120" t="n"/>
      <c r="Q601" s="120" t="n"/>
      <c r="R601" s="120" t="n">
        <v>2210350.29</v>
      </c>
      <c r="S601" s="120" t="n"/>
      <c r="T601" s="120" t="n">
        <f aca="false" ca="false" dt2D="false" dtr="false" t="normal">$M601/($J601+$K601)</f>
        <v>3158.339998461302</v>
      </c>
      <c r="U601" s="120" t="n">
        <f aca="false" ca="false" dt2D="false" dtr="false" t="normal">$M601/($J601+$K601)</f>
        <v>3158.339998461302</v>
      </c>
      <c r="V601" s="118" t="n">
        <v>2026</v>
      </c>
      <c r="W601" s="120" t="n"/>
      <c r="X601" s="121" t="n">
        <f aca="false" ca="false" dt2D="false" dtr="false" t="normal">AA601-R601</f>
        <v>5331728.19</v>
      </c>
      <c r="Y601" s="127" t="n">
        <v>0</v>
      </c>
      <c r="Z601" s="127" t="n">
        <f aca="false" ca="false" dt2D="false" dtr="false" t="normal">+(J601*12.71+K601*25.41)*12</f>
        <v>251402.616</v>
      </c>
      <c r="AA601" s="127" t="n">
        <f aca="false" ca="false" dt2D="false" dtr="false" t="normal">+(J601*12.71+K601*25.41)*12*30</f>
        <v>7542078.48</v>
      </c>
      <c r="AB601" s="124" t="n">
        <f aca="false" ca="true" dt2D="false" dtr="false" t="normal">SUBTOTAL(9, AC601:AQ601)</f>
        <v>4105210.33</v>
      </c>
      <c r="AC601" s="124" t="n"/>
      <c r="AD601" s="124" t="n">
        <v>2111172.27</v>
      </c>
      <c r="AE601" s="124" t="n"/>
      <c r="AF601" s="124" t="n">
        <v>1759030.25</v>
      </c>
      <c r="AG601" s="124" t="n"/>
      <c r="AH601" s="124" t="n"/>
      <c r="AI601" s="124" t="n">
        <v>0</v>
      </c>
      <c r="AJ601" s="124" t="n"/>
      <c r="AK601" s="124" t="n"/>
      <c r="AL601" s="124" t="n"/>
      <c r="AM601" s="124" t="n"/>
      <c r="AN601" s="124" t="n"/>
      <c r="AO601" s="124" t="n">
        <v>123156.31</v>
      </c>
      <c r="AP601" s="124" t="n">
        <v>24000</v>
      </c>
      <c r="AQ601" s="124" t="n">
        <v>87851.5</v>
      </c>
      <c r="AR601" s="128" t="n">
        <f aca="false" ca="false" dt2D="false" dtr="false" t="normal">COUNTIF(AC601:AN601, "&gt;0")</f>
        <v>2</v>
      </c>
      <c r="AS601" s="128" t="n">
        <f aca="false" ca="false" dt2D="false" dtr="false" t="normal">COUNTIF(AO601:AQ601, "&gt;0")</f>
        <v>3</v>
      </c>
      <c r="AT601" s="128" t="n">
        <f aca="false" ca="false" dt2D="false" dtr="false" t="normal">+AR601+AS601</f>
        <v>5</v>
      </c>
      <c r="AW601" s="3" t="n"/>
      <c r="AY601" s="129" t="n"/>
    </row>
    <row customHeight="true" ht="12.75" outlineLevel="0" r="602">
      <c r="A602" s="115" t="n">
        <f aca="false" ca="false" dt2D="false" dtr="false" t="normal">+A601+1</f>
        <v>476</v>
      </c>
      <c r="B602" s="115" t="n">
        <f aca="false" ca="false" dt2D="false" dtr="false" t="normal">B600+1</f>
        <v>353</v>
      </c>
      <c r="C602" s="116" t="s">
        <v>249</v>
      </c>
      <c r="D602" s="115" t="s">
        <v>277</v>
      </c>
      <c r="E602" s="119" t="s">
        <v>258</v>
      </c>
      <c r="F602" s="118" t="s">
        <v>62</v>
      </c>
      <c r="G602" s="118" t="n">
        <v>4</v>
      </c>
      <c r="H602" s="118" t="n">
        <v>2</v>
      </c>
      <c r="I602" s="119" t="n">
        <v>1253.19</v>
      </c>
      <c r="J602" s="119" t="n">
        <v>1181.29</v>
      </c>
      <c r="K602" s="119" t="n">
        <v>71.9000000000001</v>
      </c>
      <c r="L602" s="117" t="n">
        <v>60</v>
      </c>
      <c r="M602" s="120" t="n">
        <f aca="false" ca="false" dt2D="false" dtr="false" t="normal">SUM(N602:R602)</f>
        <v>3958000.0999999996</v>
      </c>
      <c r="N602" s="120" t="n"/>
      <c r="O602" s="120" t="n">
        <v>1744842.68</v>
      </c>
      <c r="P602" s="120" t="n"/>
      <c r="Q602" s="120" t="n">
        <v>577347.79</v>
      </c>
      <c r="R602" s="120" t="n">
        <v>1635809.63</v>
      </c>
      <c r="S602" s="120" t="n"/>
      <c r="T602" s="120" t="n">
        <f aca="false" ca="false" dt2D="false" dtr="false" t="normal">$M602/($J602+$K602)</f>
        <v>3158.339996329367</v>
      </c>
      <c r="U602" s="120" t="n">
        <f aca="false" ca="false" dt2D="false" dtr="false" t="normal">$M602/($J602+$K602)</f>
        <v>3158.339996329367</v>
      </c>
      <c r="V602" s="118" t="n">
        <v>2026</v>
      </c>
      <c r="W602" s="120" t="n"/>
      <c r="X602" s="121" t="n">
        <f aca="false" ca="false" dt2D="false" dtr="false" t="normal">AA602-R602</f>
        <v>4427013.334000002</v>
      </c>
      <c r="Y602" s="127" t="n">
        <v>375253.69</v>
      </c>
      <c r="Z602" s="127" t="n">
        <f aca="false" ca="false" dt2D="false" dtr="false" t="normal">+(J602*12.71+K602*25.41)*12</f>
        <v>202094.09880000004</v>
      </c>
      <c r="AA602" s="127" t="n">
        <f aca="false" ca="false" dt2D="false" dtr="false" t="normal">+(J602*12.71+K602*25.41)*12*30</f>
        <v>6062822.964000002</v>
      </c>
      <c r="AB602" s="124" t="n">
        <f aca="false" ca="true" dt2D="false" dtr="false" t="normal">SUBTOTAL(9, AC602:AQ602)</f>
        <v>3958000.1</v>
      </c>
      <c r="AC602" s="124" t="n"/>
      <c r="AD602" s="124" t="n">
        <v>2035036.67</v>
      </c>
      <c r="AE602" s="124" t="n"/>
      <c r="AF602" s="124" t="n">
        <v>1695522.23</v>
      </c>
      <c r="AG602" s="124" t="n"/>
      <c r="AH602" s="124" t="n"/>
      <c r="AI602" s="124" t="n">
        <v>0</v>
      </c>
      <c r="AJ602" s="124" t="n"/>
      <c r="AK602" s="124" t="n"/>
      <c r="AL602" s="124" t="n"/>
      <c r="AM602" s="124" t="n"/>
      <c r="AN602" s="124" t="n"/>
      <c r="AO602" s="124" t="n">
        <v>118740</v>
      </c>
      <c r="AP602" s="124" t="n">
        <v>24000</v>
      </c>
      <c r="AQ602" s="124" t="n">
        <v>84701.2</v>
      </c>
      <c r="AR602" s="128" t="n">
        <f aca="false" ca="false" dt2D="false" dtr="false" t="normal">COUNTIF(AC602:AN602, "&gt;0")</f>
        <v>2</v>
      </c>
      <c r="AS602" s="128" t="n">
        <f aca="false" ca="false" dt2D="false" dtr="false" t="normal">COUNTIF(AO602:AQ602, "&gt;0")</f>
        <v>3</v>
      </c>
      <c r="AT602" s="128" t="n">
        <f aca="false" ca="false" dt2D="false" dtr="false" t="normal">+AR602+AS602</f>
        <v>5</v>
      </c>
      <c r="AW602" s="3" t="n"/>
      <c r="AY602" s="129" t="n"/>
    </row>
    <row customHeight="true" ht="12.75" outlineLevel="0" r="603">
      <c r="A603" s="115" t="n">
        <f aca="false" ca="false" dt2D="false" dtr="false" t="normal">+A602+1</f>
        <v>477</v>
      </c>
      <c r="B603" s="115" t="n">
        <f aca="false" ca="false" dt2D="false" dtr="false" t="normal">+B602+1</f>
        <v>354</v>
      </c>
      <c r="C603" s="116" t="s">
        <v>249</v>
      </c>
      <c r="D603" s="115" t="s">
        <v>286</v>
      </c>
      <c r="E603" s="119" t="s">
        <v>221</v>
      </c>
      <c r="F603" s="118" t="s">
        <v>62</v>
      </c>
      <c r="G603" s="118" t="n">
        <v>4</v>
      </c>
      <c r="H603" s="118" t="n">
        <v>2</v>
      </c>
      <c r="I603" s="119" t="n">
        <v>1276.3</v>
      </c>
      <c r="J603" s="119" t="n">
        <v>1187.9</v>
      </c>
      <c r="K603" s="119" t="n">
        <v>88.3999999999999</v>
      </c>
      <c r="L603" s="117" t="n">
        <v>51</v>
      </c>
      <c r="M603" s="120" t="n">
        <f aca="false" ca="false" dt2D="false" dtr="false" t="normal">SUM(N603:R603)</f>
        <v>4030989.34</v>
      </c>
      <c r="N603" s="120" t="n"/>
      <c r="O603" s="120" t="n">
        <v>1522021.63</v>
      </c>
      <c r="P603" s="120" t="n"/>
      <c r="Q603" s="120" t="n">
        <v>712079.82</v>
      </c>
      <c r="R603" s="120" t="n">
        <v>1796887.89</v>
      </c>
      <c r="S603" s="120" t="n"/>
      <c r="T603" s="120" t="n">
        <f aca="false" ca="false" dt2D="false" dtr="false" t="normal">$M603/($J603+$K603)</f>
        <v>3158.3399984329703</v>
      </c>
      <c r="U603" s="120" t="n">
        <f aca="false" ca="false" dt2D="false" dtr="false" t="normal">$M603/($J603+$K603)</f>
        <v>3158.3399984329703</v>
      </c>
      <c r="V603" s="118" t="n">
        <v>2026</v>
      </c>
      <c r="W603" s="120" t="n"/>
      <c r="X603" s="121" t="n">
        <f aca="false" ca="false" dt2D="false" dtr="false" t="normal">AA603-R603</f>
        <v>4447115.19</v>
      </c>
      <c r="Y603" s="127" t="n">
        <v>503946.38</v>
      </c>
      <c r="Z603" s="127" t="n">
        <f aca="false" ca="false" dt2D="false" dtr="false" t="normal">+(J603*12.71+K603*25.41)*12</f>
        <v>208133.43600000002</v>
      </c>
      <c r="AA603" s="127" t="n">
        <f aca="false" ca="false" dt2D="false" dtr="false" t="normal">+(J603*12.71+K603*25.41)*12*30</f>
        <v>6244003.08</v>
      </c>
      <c r="AB603" s="124" t="n">
        <f aca="false" ca="true" dt2D="false" dtr="false" t="normal">SUBTOTAL(9, AC603:AQ603)</f>
        <v>4030989.3400000003</v>
      </c>
      <c r="AC603" s="124" t="n"/>
      <c r="AD603" s="124" t="n">
        <v>2072785.95</v>
      </c>
      <c r="AE603" s="124" t="n"/>
      <c r="AF603" s="124" t="n">
        <v>1727010.54</v>
      </c>
      <c r="AG603" s="124" t="n"/>
      <c r="AH603" s="124" t="n"/>
      <c r="AI603" s="124" t="n">
        <v>0</v>
      </c>
      <c r="AJ603" s="124" t="n"/>
      <c r="AK603" s="124" t="n"/>
      <c r="AL603" s="124" t="n"/>
      <c r="AM603" s="124" t="n"/>
      <c r="AN603" s="124" t="n"/>
      <c r="AO603" s="124" t="n">
        <v>120929.68</v>
      </c>
      <c r="AP603" s="124" t="n">
        <v>24000</v>
      </c>
      <c r="AQ603" s="124" t="n">
        <v>86263.17</v>
      </c>
      <c r="AR603" s="128" t="n">
        <f aca="false" ca="false" dt2D="false" dtr="false" t="normal">COUNTIF(AC603:AN603, "&gt;0")</f>
        <v>2</v>
      </c>
      <c r="AS603" s="128" t="n">
        <f aca="false" ca="false" dt2D="false" dtr="false" t="normal">COUNTIF(AO603:AQ603, "&gt;0")</f>
        <v>3</v>
      </c>
      <c r="AT603" s="128" t="n">
        <f aca="false" ca="false" dt2D="false" dtr="false" t="normal">+AR603+AS603</f>
        <v>5</v>
      </c>
      <c r="AW603" s="3" t="n"/>
      <c r="AY603" s="129" t="n"/>
    </row>
    <row customHeight="true" ht="12.75" outlineLevel="0" r="604">
      <c r="A604" s="115" t="n">
        <f aca="false" ca="false" dt2D="false" dtr="false" t="normal">+A603+1</f>
        <v>478</v>
      </c>
      <c r="B604" s="115" t="n">
        <f aca="false" ca="false" dt2D="false" dtr="false" t="normal">+B603+1</f>
        <v>355</v>
      </c>
      <c r="C604" s="116" t="s">
        <v>249</v>
      </c>
      <c r="D604" s="115" t="s">
        <v>906</v>
      </c>
      <c r="E604" s="117" t="n">
        <v>1968</v>
      </c>
      <c r="F604" s="118" t="s">
        <v>62</v>
      </c>
      <c r="G604" s="118" t="n">
        <v>4</v>
      </c>
      <c r="H604" s="118" t="n">
        <v>2</v>
      </c>
      <c r="I604" s="119" t="n">
        <v>1377</v>
      </c>
      <c r="J604" s="119" t="n">
        <v>1273</v>
      </c>
      <c r="K604" s="119" t="n">
        <v>0</v>
      </c>
      <c r="L604" s="117" t="n">
        <v>50</v>
      </c>
      <c r="M604" s="120" t="n">
        <f aca="false" ca="false" dt2D="false" dtr="false" t="normal">SUM(N604:S604)</f>
        <v>11207749.16</v>
      </c>
      <c r="N604" s="120" t="n"/>
      <c r="O604" s="120" t="n">
        <v>4628215.7</v>
      </c>
      <c r="P604" s="120" t="n"/>
      <c r="Q604" s="120" t="n">
        <v>754794.66</v>
      </c>
      <c r="R604" s="120" t="n">
        <v>5824738.8</v>
      </c>
      <c r="S604" s="120" t="n"/>
      <c r="T604" s="120" t="n">
        <f aca="false" ca="false" dt2D="false" dtr="false" t="normal">$M604/($J604+$K604)</f>
        <v>8804.202010997644</v>
      </c>
      <c r="U604" s="120" t="n">
        <f aca="false" ca="false" dt2D="false" dtr="false" t="normal">$M604/($J604+$K604)</f>
        <v>8804.202010997644</v>
      </c>
      <c r="V604" s="118" t="n">
        <v>2026</v>
      </c>
      <c r="W604" s="120" t="n"/>
      <c r="X604" s="121" t="n">
        <f aca="false" ca="false" dt2D="false" dtr="false" t="normal">AA604-R604</f>
        <v>0</v>
      </c>
      <c r="Y604" s="127" t="n">
        <v>560636.7</v>
      </c>
      <c r="Z604" s="127" t="n">
        <f aca="false" ca="false" dt2D="false" dtr="false" t="normal">+(J604*12.71+K604*25.41)*12</f>
        <v>194157.96000000002</v>
      </c>
      <c r="AA604" s="127" t="n">
        <f aca="false" ca="false" dt2D="false" dtr="false" t="normal">+(J604*12.71+K604*25.41)*12*30</f>
        <v>5824738.800000001</v>
      </c>
      <c r="AB604" s="124" t="n">
        <f aca="false" ca="false" dt2D="false" dtr="false" t="normal">SUM(AC604:AQ604)</f>
        <v>11207749.16</v>
      </c>
      <c r="AC604" s="132" t="n">
        <v>4395229.91</v>
      </c>
      <c r="AD604" s="124" t="n"/>
      <c r="AE604" s="132" t="n">
        <v>1479539.68</v>
      </c>
      <c r="AF604" s="124" t="n"/>
      <c r="AG604" s="124" t="n"/>
      <c r="AH604" s="124" t="n"/>
      <c r="AI604" s="124" t="n"/>
      <c r="AJ604" s="124" t="n"/>
      <c r="AK604" s="132" t="n">
        <v>5332979.57</v>
      </c>
      <c r="AL604" s="124" t="n"/>
      <c r="AM604" s="124" t="n"/>
      <c r="AN604" s="124" t="n"/>
      <c r="AO604" s="124" t="n"/>
      <c r="AP604" s="124" t="n"/>
      <c r="AQ604" s="124" t="n"/>
      <c r="AR604" s="128" t="n">
        <f aca="false" ca="false" dt2D="false" dtr="false" t="normal">COUNTIF(AC604:AN604, "&gt;0")</f>
        <v>3</v>
      </c>
      <c r="AS604" s="128" t="n">
        <f aca="false" ca="false" dt2D="false" dtr="false" t="normal">COUNTIF(AO604:AQ604, "&gt;0")</f>
        <v>0</v>
      </c>
      <c r="AT604" s="128" t="n">
        <f aca="false" ca="false" dt2D="false" dtr="false" t="normal">+AR604+AS604</f>
        <v>3</v>
      </c>
    </row>
    <row customHeight="true" ht="12.75" outlineLevel="0" r="605">
      <c r="A605" s="115" t="n">
        <f aca="false" ca="false" dt2D="false" dtr="false" t="normal">+A604+1</f>
        <v>479</v>
      </c>
      <c r="B605" s="115" t="n">
        <f aca="false" ca="false" dt2D="false" dtr="false" t="normal">+B604+1</f>
        <v>356</v>
      </c>
      <c r="C605" s="116" t="s">
        <v>249</v>
      </c>
      <c r="D605" s="115" t="s">
        <v>999</v>
      </c>
      <c r="E605" s="119" t="s">
        <v>170</v>
      </c>
      <c r="F605" s="118" t="s">
        <v>62</v>
      </c>
      <c r="G605" s="118" t="n">
        <v>4</v>
      </c>
      <c r="H605" s="118" t="n">
        <v>3</v>
      </c>
      <c r="I605" s="119" t="n">
        <v>2108.1</v>
      </c>
      <c r="J605" s="119" t="n">
        <v>2050.7</v>
      </c>
      <c r="K605" s="119" t="n">
        <v>57.4000000000001</v>
      </c>
      <c r="L605" s="117" t="n">
        <v>91</v>
      </c>
      <c r="M605" s="120" t="n">
        <f aca="false" ca="false" dt2D="false" dtr="false" t="normal">SUM(N605:R605)</f>
        <v>10314237.629999999</v>
      </c>
      <c r="N605" s="120" t="n"/>
      <c r="O605" s="120" t="n">
        <v>427119.35</v>
      </c>
      <c r="P605" s="120" t="n"/>
      <c r="Q605" s="120" t="n">
        <v>330275.17</v>
      </c>
      <c r="R605" s="120" t="n">
        <v>9556843.11</v>
      </c>
      <c r="S605" s="120" t="n"/>
      <c r="T605" s="120" t="n">
        <f aca="false" ca="false" dt2D="false" dtr="false" t="normal">$M605/($J605+$K605)</f>
        <v>4892.670001423082</v>
      </c>
      <c r="U605" s="120" t="n">
        <f aca="false" ca="false" dt2D="false" dtr="false" t="normal">$M605/($J605+$K605)</f>
        <v>4892.670001423082</v>
      </c>
      <c r="V605" s="118" t="n">
        <v>2026</v>
      </c>
      <c r="W605" s="120" t="n"/>
      <c r="X605" s="121" t="n">
        <f aca="false" ca="false" dt2D="false" dtr="false" t="normal">AA605-R605</f>
        <v>0</v>
      </c>
      <c r="Y605" s="127" t="n">
        <v>0</v>
      </c>
      <c r="Z605" s="127" t="n">
        <f aca="false" ca="false" dt2D="false" dtr="false" t="normal">+(J605*12.71+K605*25.41)*12</f>
        <v>330275.172</v>
      </c>
      <c r="AA605" s="127" t="n">
        <f aca="false" ca="false" dt2D="false" dtr="false" t="normal">+(J605*12.71+K605*25.41)*12*30-'[5]Лист1'!$AQ$214</f>
        <v>9556843.11</v>
      </c>
      <c r="AB605" s="124" t="n">
        <f aca="false" ca="true" dt2D="false" dtr="false" t="normal">SUBTOTAL(9, AC605:AQ605)</f>
        <v>10314237.63</v>
      </c>
      <c r="AC605" s="124" t="n"/>
      <c r="AD605" s="124" t="n"/>
      <c r="AE605" s="124" t="n"/>
      <c r="AF605" s="124" t="n"/>
      <c r="AG605" s="124" t="n"/>
      <c r="AH605" s="124" t="n"/>
      <c r="AI605" s="124" t="n">
        <v>0</v>
      </c>
      <c r="AJ605" s="124" t="n"/>
      <c r="AK605" s="124" t="n"/>
      <c r="AL605" s="124" t="n"/>
      <c r="AM605" s="124" t="n">
        <v>9760085.81</v>
      </c>
      <c r="AN605" s="124" t="n"/>
      <c r="AO605" s="124" t="n">
        <v>309427.13</v>
      </c>
      <c r="AP605" s="124" t="n">
        <v>24000</v>
      </c>
      <c r="AQ605" s="124" t="n">
        <v>220724.69</v>
      </c>
      <c r="AR605" s="128" t="n">
        <f aca="false" ca="false" dt2D="false" dtr="false" t="normal">COUNTIF(AC605:AN605, "&gt;0")</f>
        <v>1</v>
      </c>
      <c r="AS605" s="128" t="n">
        <f aca="false" ca="false" dt2D="false" dtr="false" t="normal">COUNTIF(AO605:AQ605, "&gt;0")</f>
        <v>3</v>
      </c>
      <c r="AT605" s="128" t="n">
        <f aca="false" ca="false" dt2D="false" dtr="false" t="normal">+AR605+AS605</f>
        <v>4</v>
      </c>
      <c r="AW605" s="3" t="n"/>
      <c r="AY605" s="129" t="n"/>
    </row>
    <row customHeight="true" ht="12.75" outlineLevel="0" r="606">
      <c r="A606" s="115" t="n">
        <f aca="false" ca="false" dt2D="false" dtr="false" t="normal">+A605+1</f>
        <v>480</v>
      </c>
      <c r="B606" s="115" t="s">
        <v>226</v>
      </c>
      <c r="C606" s="116" t="s">
        <v>249</v>
      </c>
      <c r="D606" s="115" t="s">
        <v>577</v>
      </c>
      <c r="E606" s="117" t="n">
        <v>1992</v>
      </c>
      <c r="F606" s="118" t="s">
        <v>62</v>
      </c>
      <c r="G606" s="118" t="n">
        <v>9</v>
      </c>
      <c r="H606" s="118" t="n">
        <v>3</v>
      </c>
      <c r="I606" s="119" t="n">
        <v>6894.8</v>
      </c>
      <c r="J606" s="119" t="n">
        <v>6109.5</v>
      </c>
      <c r="K606" s="119" t="n">
        <v>0</v>
      </c>
      <c r="L606" s="117" t="n">
        <v>249</v>
      </c>
      <c r="M606" s="120" t="n">
        <f aca="false" ca="false" dt2D="false" dtr="false" t="normal">SUM(N606:S606)</f>
        <v>7075220.449999999</v>
      </c>
      <c r="N606" s="120" t="n"/>
      <c r="O606" s="120" t="n">
        <v>2617831.57</v>
      </c>
      <c r="P606" s="120" t="n"/>
      <c r="Q606" s="120" t="n">
        <v>636769.84</v>
      </c>
      <c r="R606" s="120" t="n">
        <v>3820619.04</v>
      </c>
      <c r="S606" s="120" t="n"/>
      <c r="T606" s="120" t="n">
        <f aca="false" ca="false" dt2D="false" dtr="false" t="normal">$M606/($J606+$K606)</f>
        <v>1158.06865537278</v>
      </c>
      <c r="U606" s="120" t="n">
        <f aca="false" ca="false" dt2D="false" dtr="false" t="normal">$M606/($J606+$K606)</f>
        <v>1158.06865537278</v>
      </c>
      <c r="V606" s="118" t="n">
        <v>2026</v>
      </c>
      <c r="W606" s="120" t="n"/>
      <c r="X606" s="121" t="n">
        <f aca="false" ca="false" dt2D="false" dtr="false" t="normal">AA606-R606</f>
        <v>26033343.009999998</v>
      </c>
      <c r="Y606" s="127" t="n">
        <v>0</v>
      </c>
      <c r="Z606" s="127" t="n">
        <f aca="false" ca="false" dt2D="false" dtr="false" t="normal">+(J606*16.89+K606*28.62)*12</f>
        <v>1238273.46</v>
      </c>
      <c r="AA606" s="127" t="n">
        <f aca="false" ca="false" dt2D="false" dtr="false" t="normal">+(J606*16.89+K606*28.62)*12*30-'[5]Лист1'!$AQ$217</f>
        <v>29853962.049999997</v>
      </c>
      <c r="AB606" s="124" t="n">
        <f aca="false" ca="false" dt2D="false" dtr="false" t="normal">SUM(AC606:AQ606)</f>
        <v>7075220.45</v>
      </c>
      <c r="AC606" s="124" t="n"/>
      <c r="AD606" s="124" t="n"/>
      <c r="AE606" s="124" t="n"/>
      <c r="AF606" s="124" t="n"/>
      <c r="AG606" s="124" t="n"/>
      <c r="AH606" s="124" t="n"/>
      <c r="AI606" s="124" t="n"/>
      <c r="AJ606" s="124" t="n"/>
      <c r="AK606" s="124" t="n"/>
      <c r="AL606" s="124" t="n"/>
      <c r="AM606" s="124" t="n"/>
      <c r="AN606" s="132" t="n">
        <v>7075220.45</v>
      </c>
      <c r="AO606" s="124" t="n"/>
      <c r="AP606" s="124" t="n"/>
      <c r="AQ606" s="124" t="n"/>
      <c r="AR606" s="128" t="n">
        <f aca="false" ca="false" dt2D="false" dtr="false" t="normal">COUNTIF(AC606:AN606, "&gt;0")</f>
        <v>1</v>
      </c>
      <c r="AS606" s="128" t="n">
        <f aca="false" ca="false" dt2D="false" dtr="false" t="normal">COUNTIF(AO606:AQ606, "&gt;0")</f>
        <v>0</v>
      </c>
      <c r="AT606" s="128" t="n">
        <f aca="false" ca="false" dt2D="false" dtr="false" t="normal">+AR606+AS606</f>
        <v>1</v>
      </c>
    </row>
    <row customHeight="true" ht="12.75" outlineLevel="0" r="607">
      <c r="A607" s="115" t="n">
        <f aca="false" ca="false" dt2D="false" dtr="false" t="normal">+A606+1</f>
        <v>481</v>
      </c>
      <c r="B607" s="115" t="n">
        <f aca="false" ca="false" dt2D="false" dtr="false" t="normal">+B605+1</f>
        <v>357</v>
      </c>
      <c r="C607" s="116" t="s">
        <v>249</v>
      </c>
      <c r="D607" s="115" t="s">
        <v>1001</v>
      </c>
      <c r="E607" s="119" t="s">
        <v>159</v>
      </c>
      <c r="F607" s="118" t="s">
        <v>62</v>
      </c>
      <c r="G607" s="118" t="n">
        <v>4</v>
      </c>
      <c r="H607" s="118" t="n">
        <v>3</v>
      </c>
      <c r="I607" s="119" t="n">
        <v>2053.3</v>
      </c>
      <c r="J607" s="119" t="n">
        <v>2008.8</v>
      </c>
      <c r="K607" s="119" t="n">
        <v>44.5000000000002</v>
      </c>
      <c r="L607" s="117" t="n">
        <v>87</v>
      </c>
      <c r="M607" s="120" t="n">
        <f aca="false" ca="false" dt2D="false" dtr="false" t="normal">SUM(N607:R607)</f>
        <v>10338878.83</v>
      </c>
      <c r="N607" s="120" t="n"/>
      <c r="O607" s="120" t="n">
        <v>3537445.62</v>
      </c>
      <c r="P607" s="120" t="n"/>
      <c r="Q607" s="120" t="n">
        <v>1805667.58</v>
      </c>
      <c r="R607" s="120" t="n">
        <v>4995765.63</v>
      </c>
      <c r="S607" s="120" t="n"/>
      <c r="T607" s="120" t="n">
        <f aca="false" ca="false" dt2D="false" dtr="false" t="normal">$M607/($J607+$K607)</f>
        <v>5035.250002435104</v>
      </c>
      <c r="U607" s="120" t="n">
        <f aca="false" ca="false" dt2D="false" dtr="false" t="normal">$M607/($J607+$K607)</f>
        <v>5035.250002435104</v>
      </c>
      <c r="V607" s="118" t="n">
        <v>2026</v>
      </c>
      <c r="W607" s="120" t="n"/>
      <c r="X607" s="121" t="n">
        <f aca="false" ca="false" dt2D="false" dtr="false" t="normal">AA607-R607</f>
        <v>4602767.850000002</v>
      </c>
      <c r="Y607" s="127" t="n">
        <v>1485716.46</v>
      </c>
      <c r="Z607" s="127" t="n">
        <f aca="false" ca="false" dt2D="false" dtr="false" t="normal">+(J607*12.71+K607*25.41)*12</f>
        <v>319951.1160000001</v>
      </c>
      <c r="AA607" s="127" t="n">
        <f aca="false" ca="false" dt2D="false" dtr="false" t="normal">+(J607*12.71+K607*25.41)*12*30</f>
        <v>9598533.480000002</v>
      </c>
      <c r="AB607" s="124" t="n">
        <f aca="false" ca="true" dt2D="false" dtr="false" t="normal">SUBTOTAL(9, AC607:AQ607)</f>
        <v>10338878.83</v>
      </c>
      <c r="AC607" s="124" t="n">
        <v>6997755.88</v>
      </c>
      <c r="AD607" s="124" t="n"/>
      <c r="AE607" s="124" t="n"/>
      <c r="AF607" s="124" t="n">
        <v>2785704.58</v>
      </c>
      <c r="AG607" s="124" t="n"/>
      <c r="AH607" s="124" t="n"/>
      <c r="AI607" s="124" t="n">
        <v>0</v>
      </c>
      <c r="AJ607" s="124" t="n"/>
      <c r="AK607" s="124" t="n"/>
      <c r="AL607" s="124" t="n"/>
      <c r="AM607" s="124" t="n"/>
      <c r="AN607" s="124" t="n"/>
      <c r="AO607" s="124" t="n">
        <v>310166.36</v>
      </c>
      <c r="AP607" s="124" t="n">
        <v>24000</v>
      </c>
      <c r="AQ607" s="124" t="n">
        <v>221252.01</v>
      </c>
      <c r="AR607" s="128" t="n">
        <f aca="false" ca="false" dt2D="false" dtr="false" t="normal">COUNTIF(AC607:AN607, "&gt;0")</f>
        <v>2</v>
      </c>
      <c r="AS607" s="128" t="n">
        <f aca="false" ca="false" dt2D="false" dtr="false" t="normal">COUNTIF(AO607:AQ607, "&gt;0")</f>
        <v>3</v>
      </c>
      <c r="AT607" s="128" t="n">
        <f aca="false" ca="false" dt2D="false" dtr="false" t="normal">+AR607+AS607</f>
        <v>5</v>
      </c>
      <c r="AW607" s="3" t="n"/>
      <c r="AY607" s="129" t="n"/>
    </row>
    <row customHeight="true" ht="12.75" outlineLevel="0" r="608">
      <c r="A608" s="115" t="n">
        <f aca="false" ca="false" dt2D="false" dtr="false" t="normal">+A607+1</f>
        <v>482</v>
      </c>
      <c r="B608" s="115" t="s">
        <v>226</v>
      </c>
      <c r="C608" s="116" t="s">
        <v>249</v>
      </c>
      <c r="D608" s="115" t="s">
        <v>581</v>
      </c>
      <c r="E608" s="117" t="n">
        <v>1991</v>
      </c>
      <c r="F608" s="118" t="s">
        <v>62</v>
      </c>
      <c r="G608" s="118" t="n">
        <v>9</v>
      </c>
      <c r="H608" s="118" t="n">
        <v>1</v>
      </c>
      <c r="I608" s="119" t="n">
        <v>2282.58</v>
      </c>
      <c r="J608" s="119" t="n">
        <v>1973.3</v>
      </c>
      <c r="K608" s="119" t="n">
        <v>54.5</v>
      </c>
      <c r="L608" s="117" t="n">
        <v>71</v>
      </c>
      <c r="M608" s="120" t="n">
        <f aca="false" ca="false" dt2D="false" dtr="false" t="normal">SUM(N608:S608)</f>
        <v>3193475.51</v>
      </c>
      <c r="N608" s="120" t="n"/>
      <c r="O608" s="120" t="n"/>
      <c r="P608" s="120" t="n"/>
      <c r="Q608" s="120" t="n">
        <v>1176973.82</v>
      </c>
      <c r="R608" s="120" t="n">
        <v>2016501.69</v>
      </c>
      <c r="S608" s="120" t="n"/>
      <c r="T608" s="120" t="n">
        <f aca="false" ca="false" dt2D="false" dtr="false" t="normal">$M608/($J608+$K608)</f>
        <v>1574.847376467107</v>
      </c>
      <c r="U608" s="120" t="n">
        <f aca="false" ca="false" dt2D="false" dtr="false" t="normal">$M608/($J608+$K608)</f>
        <v>1574.847376467107</v>
      </c>
      <c r="V608" s="118" t="n">
        <v>2026</v>
      </c>
      <c r="W608" s="120" t="n"/>
      <c r="X608" s="121" t="n">
        <f aca="false" ca="false" dt2D="false" dtr="false" t="normal">AA608-R608</f>
        <v>10543476.030000003</v>
      </c>
      <c r="Y608" s="127" t="n">
        <v>1567934.18</v>
      </c>
      <c r="Z608" s="127" t="n">
        <f aca="false" ca="false" dt2D="false" dtr="false" t="normal">+(J608*16.89+K608*28.62)*12</f>
        <v>418665.92400000006</v>
      </c>
      <c r="AA608" s="127" t="n">
        <f aca="false" ca="false" dt2D="false" dtr="false" t="normal">+(J608*16.89+K608*28.62)*12*30</f>
        <v>12559977.720000003</v>
      </c>
      <c r="AB608" s="124" t="n">
        <f aca="false" ca="false" dt2D="false" dtr="false" t="normal">SUM(AC608:AQ608)</f>
        <v>3193475.51</v>
      </c>
      <c r="AC608" s="124" t="n"/>
      <c r="AD608" s="124" t="n">
        <v>3193475.51</v>
      </c>
      <c r="AE608" s="124" t="n"/>
      <c r="AF608" s="124" t="n"/>
      <c r="AG608" s="124" t="n"/>
      <c r="AH608" s="124" t="n"/>
      <c r="AI608" s="124" t="n"/>
      <c r="AJ608" s="124" t="n"/>
      <c r="AK608" s="124" t="n"/>
      <c r="AL608" s="124" t="n"/>
      <c r="AM608" s="124" t="n"/>
      <c r="AN608" s="124" t="n"/>
      <c r="AO608" s="124" t="n"/>
      <c r="AP608" s="124" t="n"/>
      <c r="AQ608" s="124" t="n"/>
      <c r="AR608" s="128" t="n">
        <f aca="false" ca="false" dt2D="false" dtr="false" t="normal">COUNTIF(AC608:AN608, "&gt;0")</f>
        <v>1</v>
      </c>
      <c r="AS608" s="128" t="n">
        <f aca="false" ca="false" dt2D="false" dtr="false" t="normal">COUNTIF(AO608:AQ608, "&gt;0")</f>
        <v>0</v>
      </c>
      <c r="AT608" s="128" t="n">
        <f aca="false" ca="false" dt2D="false" dtr="false" t="normal">+AR608+AS608</f>
        <v>1</v>
      </c>
      <c r="AZ608" s="66" t="n"/>
    </row>
    <row customHeight="true" ht="12.75" outlineLevel="0" r="609">
      <c r="A609" s="115" t="n">
        <f aca="false" ca="false" dt2D="false" dtr="false" t="normal">+A608+1</f>
        <v>483</v>
      </c>
      <c r="B609" s="115" t="n">
        <f aca="false" ca="false" dt2D="false" dtr="false" t="normal">+B607+1</f>
        <v>358</v>
      </c>
      <c r="C609" s="116" t="s">
        <v>249</v>
      </c>
      <c r="D609" s="115" t="s">
        <v>909</v>
      </c>
      <c r="E609" s="119" t="s">
        <v>73</v>
      </c>
      <c r="F609" s="118" t="s">
        <v>62</v>
      </c>
      <c r="G609" s="118" t="n">
        <v>9</v>
      </c>
      <c r="H609" s="118" t="n">
        <v>1</v>
      </c>
      <c r="I609" s="119" t="n">
        <v>2438</v>
      </c>
      <c r="J609" s="119" t="n">
        <v>2438</v>
      </c>
      <c r="K609" s="119" t="n">
        <v>0</v>
      </c>
      <c r="L609" s="117" t="n">
        <v>147</v>
      </c>
      <c r="M609" s="120" t="n">
        <f aca="false" ca="false" dt2D="false" dtr="false" t="normal">SUM(N609:R609)</f>
        <v>3002816.57</v>
      </c>
      <c r="N609" s="120" t="n"/>
      <c r="O609" s="120" t="n">
        <v>1817025.66</v>
      </c>
      <c r="P609" s="120" t="n"/>
      <c r="Q609" s="120" t="n">
        <v>494133.84</v>
      </c>
      <c r="R609" s="120" t="n">
        <v>691657.07</v>
      </c>
      <c r="S609" s="120" t="n"/>
      <c r="T609" s="120" t="n">
        <f aca="false" ca="false" dt2D="false" dtr="false" t="normal">$M609/($J609+$K609)</f>
        <v>1231.6720959803117</v>
      </c>
      <c r="U609" s="120" t="n">
        <f aca="false" ca="false" dt2D="false" dtr="false" t="normal">$M609/($J609+$K609)</f>
        <v>1231.6720959803117</v>
      </c>
      <c r="V609" s="118" t="n">
        <v>2026</v>
      </c>
      <c r="W609" s="120" t="n"/>
      <c r="X609" s="121" t="n">
        <f aca="false" ca="false" dt2D="false" dtr="false" t="normal">AA609-R609</f>
        <v>1734895.5100000002</v>
      </c>
      <c r="Y609" s="127" t="n">
        <v>0</v>
      </c>
      <c r="Z609" s="127" t="n">
        <f aca="false" ca="false" dt2D="false" dtr="false" t="normal">+(J609*16.89+K609*28.62)*12</f>
        <v>494133.83999999997</v>
      </c>
      <c r="AA609" s="127" t="n">
        <f aca="false" ca="false" dt2D="false" dtr="false" t="normal">+(J609*16.89+K609*28.62)*12*30-'[5]Лист1'!$AQ$230</f>
        <v>2426552.58</v>
      </c>
      <c r="AB609" s="124" t="n">
        <f aca="false" ca="true" dt2D="false" dtr="false" t="normal">SUBTOTAL(9, AC609:AQ609)</f>
        <v>3002816.57</v>
      </c>
      <c r="AC609" s="124" t="n"/>
      <c r="AD609" s="124" t="n"/>
      <c r="AE609" s="124" t="n"/>
      <c r="AF609" s="124" t="n">
        <v>2824471.8</v>
      </c>
      <c r="AG609" s="124" t="n"/>
      <c r="AH609" s="124" t="n"/>
      <c r="AI609" s="124" t="n">
        <v>0</v>
      </c>
      <c r="AJ609" s="124" t="n"/>
      <c r="AK609" s="124" t="n"/>
      <c r="AL609" s="124" t="n"/>
      <c r="AM609" s="124" t="n"/>
      <c r="AN609" s="124" t="n"/>
      <c r="AO609" s="124" t="n">
        <v>90084.5</v>
      </c>
      <c r="AP609" s="124" t="n">
        <v>24000</v>
      </c>
      <c r="AQ609" s="124" t="n">
        <v>64260.27</v>
      </c>
      <c r="AR609" s="128" t="n">
        <f aca="false" ca="false" dt2D="false" dtr="false" t="normal">COUNTIF(AC609:AN609, "&gt;0")</f>
        <v>1</v>
      </c>
      <c r="AS609" s="128" t="n">
        <f aca="false" ca="false" dt2D="false" dtr="false" t="normal">COUNTIF(AO609:AQ609, "&gt;0")</f>
        <v>3</v>
      </c>
      <c r="AT609" s="128" t="n">
        <f aca="false" ca="false" dt2D="false" dtr="false" t="normal">+AR609+AS609</f>
        <v>4</v>
      </c>
      <c r="AW609" s="3" t="n"/>
      <c r="AY609" s="129" t="n"/>
    </row>
    <row customHeight="true" ht="12.75" outlineLevel="0" r="610">
      <c r="A610" s="115" t="n">
        <f aca="false" ca="false" dt2D="false" dtr="false" t="normal">+A609+1</f>
        <v>484</v>
      </c>
      <c r="B610" s="115" t="n">
        <f aca="false" ca="false" dt2D="false" dtr="false" t="normal">+B609+1</f>
        <v>359</v>
      </c>
      <c r="C610" s="116" t="s">
        <v>249</v>
      </c>
      <c r="D610" s="115" t="s">
        <v>911</v>
      </c>
      <c r="E610" s="119" t="s">
        <v>315</v>
      </c>
      <c r="F610" s="118" t="s">
        <v>62</v>
      </c>
      <c r="G610" s="118" t="n">
        <v>4</v>
      </c>
      <c r="H610" s="118" t="n">
        <v>3</v>
      </c>
      <c r="I610" s="119" t="n">
        <v>2049.7</v>
      </c>
      <c r="J610" s="119" t="n">
        <v>2049.7</v>
      </c>
      <c r="K610" s="119" t="n">
        <v>0</v>
      </c>
      <c r="L610" s="117" t="n">
        <v>124</v>
      </c>
      <c r="M610" s="120" t="n">
        <f aca="false" ca="false" dt2D="false" dtr="false" t="normal">SUM(N610:R610)</f>
        <v>13850273.84</v>
      </c>
      <c r="N610" s="120" t="n"/>
      <c r="O610" s="120" t="n">
        <v>6486741.91</v>
      </c>
      <c r="P610" s="120" t="n"/>
      <c r="Q610" s="120" t="n">
        <v>820240.07</v>
      </c>
      <c r="R610" s="120" t="n">
        <v>6543291.86</v>
      </c>
      <c r="S610" s="120" t="n"/>
      <c r="T610" s="120" t="n">
        <f aca="false" ca="false" dt2D="false" dtr="false" t="normal">$M610/($J610+$K610)</f>
        <v>6757.220002927258</v>
      </c>
      <c r="U610" s="120" t="n">
        <f aca="false" ca="false" dt2D="false" dtr="false" t="normal">$M610/($J610+$K610)</f>
        <v>6757.220002927258</v>
      </c>
      <c r="V610" s="118" t="n">
        <v>2026</v>
      </c>
      <c r="W610" s="120" t="n"/>
      <c r="X610" s="121" t="n">
        <f aca="false" ca="false" dt2D="false" dtr="false" t="normal">AA610-R610</f>
        <v>2835315.459999998</v>
      </c>
      <c r="Y610" s="127" t="n">
        <v>507619.83</v>
      </c>
      <c r="Z610" s="127" t="n">
        <f aca="false" ca="false" dt2D="false" dtr="false" t="normal">+(J610*12.71+K610*25.41)*12</f>
        <v>312620.24399999995</v>
      </c>
      <c r="AA610" s="127" t="n">
        <f aca="false" ca="false" dt2D="false" dtr="false" t="normal">+(J610*12.71+K610*25.41)*12*30</f>
        <v>9378607.319999998</v>
      </c>
      <c r="AB610" s="124" t="n">
        <f aca="false" ca="true" dt2D="false" dtr="false" t="normal">SUBTOTAL(9, AC610:AQ610)</f>
        <v>13850273.84</v>
      </c>
      <c r="AC610" s="124" t="n">
        <v>6989465.85</v>
      </c>
      <c r="AD610" s="124" t="n">
        <v>3340104.48</v>
      </c>
      <c r="AE610" s="124" t="n"/>
      <c r="AF610" s="124" t="n">
        <v>2784799.43</v>
      </c>
      <c r="AG610" s="124" t="n"/>
      <c r="AH610" s="124" t="n"/>
      <c r="AI610" s="124" t="n">
        <v>0</v>
      </c>
      <c r="AJ610" s="124" t="n"/>
      <c r="AK610" s="124" t="n"/>
      <c r="AL610" s="124" t="n"/>
      <c r="AM610" s="124" t="n"/>
      <c r="AN610" s="124" t="n"/>
      <c r="AO610" s="124" t="n">
        <v>415508.22</v>
      </c>
      <c r="AP610" s="124" t="n">
        <v>24000</v>
      </c>
      <c r="AQ610" s="124" t="n">
        <v>296395.86</v>
      </c>
      <c r="AR610" s="128" t="n">
        <f aca="false" ca="false" dt2D="false" dtr="false" t="normal">COUNTIF(AC610:AN610, "&gt;0")</f>
        <v>3</v>
      </c>
      <c r="AS610" s="128" t="n">
        <f aca="false" ca="false" dt2D="false" dtr="false" t="normal">COUNTIF(AO610:AQ610, "&gt;0")</f>
        <v>3</v>
      </c>
      <c r="AT610" s="128" t="n">
        <f aca="false" ca="false" dt2D="false" dtr="false" t="normal">+AR610+AS610</f>
        <v>6</v>
      </c>
      <c r="AW610" s="3" t="n"/>
      <c r="AY610" s="129" t="n"/>
    </row>
    <row customHeight="true" ht="12.75" outlineLevel="0" r="611">
      <c r="A611" s="115" t="n">
        <f aca="false" ca="false" dt2D="false" dtr="false" t="normal">+A610+1</f>
        <v>485</v>
      </c>
      <c r="B611" s="115" t="n">
        <f aca="false" ca="false" dt2D="false" dtr="false" t="normal">+B610+1</f>
        <v>360</v>
      </c>
      <c r="C611" s="116" t="s">
        <v>249</v>
      </c>
      <c r="D611" s="115" t="s">
        <v>913</v>
      </c>
      <c r="E611" s="119" t="s">
        <v>320</v>
      </c>
      <c r="F611" s="118" t="s">
        <v>62</v>
      </c>
      <c r="G611" s="118" t="n">
        <v>9</v>
      </c>
      <c r="H611" s="118" t="n">
        <v>1</v>
      </c>
      <c r="I611" s="119" t="n">
        <v>2128.8</v>
      </c>
      <c r="J611" s="119" t="n">
        <v>2128.8</v>
      </c>
      <c r="K611" s="119" t="n">
        <v>0</v>
      </c>
      <c r="L611" s="117" t="n">
        <v>78</v>
      </c>
      <c r="M611" s="120" t="n">
        <f aca="false" ca="false" dt2D="false" dtr="false" t="normal">SUM(N611:R611)</f>
        <v>2621983.56</v>
      </c>
      <c r="N611" s="120" t="n"/>
      <c r="O611" s="120" t="n">
        <v>2190518.38</v>
      </c>
      <c r="P611" s="120" t="n"/>
      <c r="Q611" s="120" t="n">
        <v>431465.18</v>
      </c>
      <c r="R611" s="120" t="n"/>
      <c r="S611" s="120" t="n"/>
      <c r="T611" s="120" t="n">
        <f aca="false" ca="false" dt2D="false" dtr="false" t="normal">$M611/($J611+$K611)</f>
        <v>1231.6720969560315</v>
      </c>
      <c r="U611" s="120" t="n">
        <f aca="false" ca="false" dt2D="false" dtr="false" t="normal">$M611/($J611+$K611)</f>
        <v>1231.6720969560315</v>
      </c>
      <c r="V611" s="118" t="n">
        <v>2026</v>
      </c>
      <c r="W611" s="120" t="n"/>
      <c r="X611" s="121" t="n">
        <f aca="false" ca="false" dt2D="false" dtr="false" t="normal">AA611-R611</f>
        <v>-684937.5199999996</v>
      </c>
      <c r="Y611" s="127" t="n">
        <v>0</v>
      </c>
      <c r="Z611" s="127" t="n">
        <f aca="false" ca="false" dt2D="false" dtr="false" t="normal">+(J611*16.89+K611*28.62)*12</f>
        <v>431465.184</v>
      </c>
      <c r="AA611" s="127" t="n">
        <f aca="false" ca="false" dt2D="false" dtr="false" t="normal">+(J611*16.89+K611*28.62)*12*30-'[5]Лист1'!$AQ$239</f>
        <v>-684937.5199999996</v>
      </c>
      <c r="AB611" s="124" t="n">
        <f aca="false" ca="true" dt2D="false" dtr="false" t="normal">SUBTOTAL(9, AC611:AQ611)</f>
        <v>2621983.56</v>
      </c>
      <c r="AC611" s="124" t="n"/>
      <c r="AD611" s="124" t="n"/>
      <c r="AE611" s="124" t="n"/>
      <c r="AF611" s="124" t="n">
        <v>2463213.6</v>
      </c>
      <c r="AG611" s="124" t="n"/>
      <c r="AH611" s="124" t="n"/>
      <c r="AI611" s="124" t="n">
        <v>0</v>
      </c>
      <c r="AJ611" s="124" t="n"/>
      <c r="AK611" s="124" t="n"/>
      <c r="AL611" s="124" t="n"/>
      <c r="AM611" s="124" t="n"/>
      <c r="AN611" s="124" t="n"/>
      <c r="AO611" s="124" t="n">
        <v>78659.51</v>
      </c>
      <c r="AP611" s="124" t="n">
        <v>24000</v>
      </c>
      <c r="AQ611" s="124" t="n">
        <v>56110.45</v>
      </c>
      <c r="AR611" s="128" t="n">
        <f aca="false" ca="false" dt2D="false" dtr="false" t="normal">COUNTIF(AC611:AN611, "&gt;0")</f>
        <v>1</v>
      </c>
      <c r="AS611" s="128" t="n">
        <f aca="false" ca="false" dt2D="false" dtr="false" t="normal">COUNTIF(AO611:AQ611, "&gt;0")</f>
        <v>3</v>
      </c>
      <c r="AT611" s="128" t="n">
        <f aca="false" ca="false" dt2D="false" dtr="false" t="normal">+AR611+AS611</f>
        <v>4</v>
      </c>
      <c r="AW611" s="3" t="n"/>
      <c r="AY611" s="129" t="n"/>
    </row>
    <row customHeight="true" ht="12.75" outlineLevel="0" r="612">
      <c r="A612" s="115" t="n">
        <f aca="false" ca="false" dt2D="false" dtr="false" t="normal">+A611+1</f>
        <v>486</v>
      </c>
      <c r="B612" s="115" t="n">
        <f aca="false" ca="false" dt2D="false" dtr="false" t="normal">+B611+1</f>
        <v>361</v>
      </c>
      <c r="C612" s="116" t="s">
        <v>316</v>
      </c>
      <c r="D612" s="115" t="s">
        <v>917</v>
      </c>
      <c r="E612" s="119" t="s">
        <v>100</v>
      </c>
      <c r="F612" s="118" t="s">
        <v>62</v>
      </c>
      <c r="G612" s="118" t="n">
        <v>5</v>
      </c>
      <c r="H612" s="118" t="n">
        <v>3</v>
      </c>
      <c r="I612" s="119" t="n">
        <v>2887.9</v>
      </c>
      <c r="J612" s="119" t="n">
        <v>2887.9</v>
      </c>
      <c r="K612" s="119" t="n">
        <v>0</v>
      </c>
      <c r="L612" s="117" t="n">
        <v>101</v>
      </c>
      <c r="M612" s="120" t="n">
        <f aca="false" ca="false" dt2D="false" dtr="false" t="normal">SUM(N612:R612)</f>
        <v>15714565.61</v>
      </c>
      <c r="N612" s="120" t="n"/>
      <c r="O612" s="120" t="n">
        <v>464282.55</v>
      </c>
      <c r="P612" s="120" t="n"/>
      <c r="Q612" s="120" t="n">
        <v>2036407.82</v>
      </c>
      <c r="R612" s="120" t="n">
        <v>13213875.24</v>
      </c>
      <c r="S612" s="120" t="n"/>
      <c r="T612" s="120" t="n">
        <f aca="false" ca="false" dt2D="false" dtr="false" t="normal">$M612/($J612+$K612)</f>
        <v>5441.520000692544</v>
      </c>
      <c r="U612" s="120" t="n">
        <f aca="false" ca="false" dt2D="false" dtr="false" t="normal">$M612/($J612+$K612)</f>
        <v>5441.520000692544</v>
      </c>
      <c r="V612" s="118" t="n">
        <v>2026</v>
      </c>
      <c r="W612" s="120" t="n"/>
      <c r="X612" s="121" t="n">
        <f aca="false" ca="false" dt2D="false" dtr="false" t="normal">AA612-R612</f>
        <v>0</v>
      </c>
      <c r="Y612" s="127" t="n">
        <v>1595945.31</v>
      </c>
      <c r="Z612" s="127" t="n">
        <f aca="false" ca="false" dt2D="false" dtr="false" t="normal">+(J612*12.71+K612*25.41)*12</f>
        <v>440462.50800000003</v>
      </c>
      <c r="AA612" s="127" t="n">
        <f aca="false" ca="false" dt2D="false" dtr="false" t="normal">+(J612*12.71+K612*25.41)*12*30</f>
        <v>13213875.24</v>
      </c>
      <c r="AB612" s="124" t="n">
        <f aca="false" ca="true" dt2D="false" dtr="false" t="normal">SUBTOTAL(9, AC612:AQ612)</f>
        <v>15714565.61</v>
      </c>
      <c r="AC612" s="124" t="n">
        <v>9846994.79</v>
      </c>
      <c r="AD612" s="124" t="n"/>
      <c r="AE612" s="124" t="n">
        <v>5035842.15</v>
      </c>
      <c r="AF612" s="124" t="n"/>
      <c r="AG612" s="124" t="n"/>
      <c r="AH612" s="124" t="n"/>
      <c r="AI612" s="124" t="n">
        <v>0</v>
      </c>
      <c r="AJ612" s="124" t="n"/>
      <c r="AK612" s="124" t="n"/>
      <c r="AL612" s="124" t="n"/>
      <c r="AM612" s="124" t="n"/>
      <c r="AN612" s="124" t="n"/>
      <c r="AO612" s="124" t="n">
        <v>471436.97</v>
      </c>
      <c r="AP612" s="124" t="n">
        <v>24000</v>
      </c>
      <c r="AQ612" s="124" t="n">
        <v>336291.7</v>
      </c>
      <c r="AR612" s="128" t="n">
        <f aca="false" ca="false" dt2D="false" dtr="false" t="normal">COUNTIF(AC612:AN612, "&gt;0")</f>
        <v>2</v>
      </c>
      <c r="AS612" s="128" t="n">
        <f aca="false" ca="false" dt2D="false" dtr="false" t="normal">COUNTIF(AO612:AQ612, "&gt;0")</f>
        <v>3</v>
      </c>
      <c r="AT612" s="128" t="n">
        <f aca="false" ca="false" dt2D="false" dtr="false" t="normal">+AR612+AS612</f>
        <v>5</v>
      </c>
      <c r="AW612" s="3" t="n"/>
      <c r="AY612" s="129" t="n"/>
    </row>
    <row customHeight="true" ht="12.75" outlineLevel="0" r="613">
      <c r="A613" s="115" t="n">
        <f aca="false" ca="false" dt2D="false" dtr="false" t="normal">+A612+1</f>
        <v>487</v>
      </c>
      <c r="B613" s="115" t="n">
        <f aca="false" ca="false" dt2D="false" dtr="false" t="normal">+B612+1</f>
        <v>362</v>
      </c>
      <c r="C613" s="116" t="s">
        <v>316</v>
      </c>
      <c r="D613" s="115" t="s">
        <v>918</v>
      </c>
      <c r="E613" s="119" t="s">
        <v>100</v>
      </c>
      <c r="F613" s="118" t="s">
        <v>62</v>
      </c>
      <c r="G613" s="118" t="n">
        <v>5</v>
      </c>
      <c r="H613" s="118" t="n">
        <v>3</v>
      </c>
      <c r="I613" s="119" t="n">
        <v>2850.5</v>
      </c>
      <c r="J613" s="119" t="n">
        <v>2850.5</v>
      </c>
      <c r="K613" s="119" t="n">
        <v>0</v>
      </c>
      <c r="L613" s="117" t="n">
        <v>110</v>
      </c>
      <c r="M613" s="120" t="n">
        <f aca="false" ca="false" dt2D="false" dtr="false" t="normal">SUM(N613:R613)</f>
        <v>15511052.760000002</v>
      </c>
      <c r="N613" s="120" t="n"/>
      <c r="O613" s="120" t="n">
        <v>768503.71</v>
      </c>
      <c r="P613" s="120" t="n"/>
      <c r="Q613" s="120" t="n">
        <v>1699801.25</v>
      </c>
      <c r="R613" s="120" t="n">
        <v>13042747.8</v>
      </c>
      <c r="S613" s="120" t="n"/>
      <c r="T613" s="120" t="n">
        <f aca="false" ca="false" dt2D="false" dtr="false" t="normal">$M613/($J613+$K613)</f>
        <v>5441.52</v>
      </c>
      <c r="U613" s="120" t="n">
        <f aca="false" ca="false" dt2D="false" dtr="false" t="normal">$M613/($J613+$K613)</f>
        <v>5441.52</v>
      </c>
      <c r="V613" s="118" t="n">
        <v>2026</v>
      </c>
      <c r="W613" s="120" t="n"/>
      <c r="X613" s="121" t="n">
        <f aca="false" ca="false" dt2D="false" dtr="false" t="normal">AA613-R613</f>
        <v>0</v>
      </c>
      <c r="Y613" s="127" t="n">
        <v>1265042.99</v>
      </c>
      <c r="Z613" s="127" t="n">
        <f aca="false" ca="false" dt2D="false" dtr="false" t="normal">+(J613*12.71+K613*25.41)*12</f>
        <v>434758.26</v>
      </c>
      <c r="AA613" s="127" t="n">
        <f aca="false" ca="false" dt2D="false" dtr="false" t="normal">+(J613*12.71+K613*25.41)*12*30</f>
        <v>13042747.8</v>
      </c>
      <c r="AB613" s="124" t="n">
        <f aca="false" ca="true" dt2D="false" dtr="false" t="normal">SUBTOTAL(9, AC613:AQ613)</f>
        <v>15511052.759999998</v>
      </c>
      <c r="AC613" s="124" t="n">
        <v>9719315.02</v>
      </c>
      <c r="AD613" s="124" t="n"/>
      <c r="AE613" s="124" t="n">
        <v>4970469.63</v>
      </c>
      <c r="AF613" s="124" t="n"/>
      <c r="AG613" s="124" t="n"/>
      <c r="AH613" s="124" t="n"/>
      <c r="AI613" s="124" t="n">
        <v>0</v>
      </c>
      <c r="AJ613" s="124" t="n"/>
      <c r="AK613" s="124" t="n"/>
      <c r="AL613" s="124" t="n"/>
      <c r="AM613" s="124" t="n"/>
      <c r="AN613" s="124" t="n"/>
      <c r="AO613" s="124" t="n">
        <v>465331.58</v>
      </c>
      <c r="AP613" s="124" t="n">
        <v>24000</v>
      </c>
      <c r="AQ613" s="124" t="n">
        <v>331936.53</v>
      </c>
      <c r="AR613" s="128" t="n">
        <f aca="false" ca="false" dt2D="false" dtr="false" t="normal">COUNTIF(AC613:AN613, "&gt;0")</f>
        <v>2</v>
      </c>
      <c r="AS613" s="128" t="n">
        <f aca="false" ca="false" dt2D="false" dtr="false" t="normal">COUNTIF(AO613:AQ613, "&gt;0")</f>
        <v>3</v>
      </c>
      <c r="AT613" s="128" t="n">
        <f aca="false" ca="false" dt2D="false" dtr="false" t="normal">+AR613+AS613</f>
        <v>5</v>
      </c>
      <c r="AW613" s="3" t="n"/>
      <c r="AY613" s="129" t="n"/>
    </row>
    <row customHeight="true" ht="12.75" outlineLevel="0" r="614">
      <c r="A614" s="115" t="n">
        <f aca="false" ca="false" dt2D="false" dtr="false" t="normal">+A613+1</f>
        <v>488</v>
      </c>
      <c r="B614" s="115" t="n">
        <f aca="false" ca="false" dt2D="false" dtr="false" t="normal">+B613+1</f>
        <v>363</v>
      </c>
      <c r="C614" s="116" t="s">
        <v>316</v>
      </c>
      <c r="D614" s="115" t="s">
        <v>920</v>
      </c>
      <c r="E614" s="119" t="s">
        <v>100</v>
      </c>
      <c r="F614" s="118" t="s">
        <v>62</v>
      </c>
      <c r="G614" s="118" t="n">
        <v>5</v>
      </c>
      <c r="H614" s="118" t="n">
        <v>3</v>
      </c>
      <c r="I614" s="119" t="n">
        <v>2886.3</v>
      </c>
      <c r="J614" s="119" t="n">
        <v>2886.3</v>
      </c>
      <c r="K614" s="119" t="n">
        <v>0</v>
      </c>
      <c r="L614" s="117" t="n">
        <v>103</v>
      </c>
      <c r="M614" s="120" t="n">
        <f aca="false" ca="false" dt2D="false" dtr="false" t="normal">SUM(N614:R614)</f>
        <v>15705859.18</v>
      </c>
      <c r="N614" s="120" t="n"/>
      <c r="O614" s="120" t="n">
        <v>620378.49</v>
      </c>
      <c r="P614" s="120" t="n"/>
      <c r="Q614" s="120" t="n">
        <v>1878926.41</v>
      </c>
      <c r="R614" s="120" t="n">
        <v>13206554.28</v>
      </c>
      <c r="S614" s="120" t="n"/>
      <c r="T614" s="120" t="n">
        <f aca="false" ca="false" dt2D="false" dtr="false" t="normal">$M614/($J614+$K614)</f>
        <v>5441.520001385857</v>
      </c>
      <c r="U614" s="120" t="n">
        <f aca="false" ca="false" dt2D="false" dtr="false" t="normal">$M614/($J614+$K614)</f>
        <v>5441.520001385857</v>
      </c>
      <c r="V614" s="118" t="n">
        <v>2026</v>
      </c>
      <c r="W614" s="120" t="n"/>
      <c r="X614" s="121" t="n">
        <f aca="false" ca="false" dt2D="false" dtr="false" t="normal">AA614-R614</f>
        <v>0</v>
      </c>
      <c r="Y614" s="127" t="n">
        <v>1438707.93</v>
      </c>
      <c r="Z614" s="127" t="n">
        <f aca="false" ca="false" dt2D="false" dtr="false" t="normal">+(J614*12.71+K614*25.41)*12</f>
        <v>440218.4760000001</v>
      </c>
      <c r="AA614" s="127" t="n">
        <f aca="false" ca="false" dt2D="false" dtr="false" t="normal">+(J614*12.71+K614*25.41)*12*30</f>
        <v>13206554.280000003</v>
      </c>
      <c r="AB614" s="124" t="n">
        <f aca="false" ca="true" dt2D="false" dtr="false" t="normal">SUBTOTAL(9, AC614:AQ614)</f>
        <v>15705859.180000002</v>
      </c>
      <c r="AC614" s="124" t="n">
        <v>9841532.55</v>
      </c>
      <c r="AD614" s="124" t="n"/>
      <c r="AE614" s="124" t="n">
        <v>5033045.46</v>
      </c>
      <c r="AF614" s="124" t="n"/>
      <c r="AG614" s="124" t="n"/>
      <c r="AH614" s="124" t="n"/>
      <c r="AI614" s="124" t="n">
        <v>0</v>
      </c>
      <c r="AJ614" s="124" t="n"/>
      <c r="AK614" s="124" t="n"/>
      <c r="AL614" s="124" t="n"/>
      <c r="AM614" s="124" t="n"/>
      <c r="AN614" s="124" t="n"/>
      <c r="AO614" s="124" t="n">
        <v>471175.78</v>
      </c>
      <c r="AP614" s="124" t="n">
        <v>24000</v>
      </c>
      <c r="AQ614" s="124" t="n">
        <v>336105.39</v>
      </c>
      <c r="AR614" s="128" t="n">
        <f aca="false" ca="false" dt2D="false" dtr="false" t="normal">COUNTIF(AC614:AN614, "&gt;0")</f>
        <v>2</v>
      </c>
      <c r="AS614" s="128" t="n">
        <f aca="false" ca="false" dt2D="false" dtr="false" t="normal">COUNTIF(AO614:AQ614, "&gt;0")</f>
        <v>3</v>
      </c>
      <c r="AT614" s="128" t="n">
        <f aca="false" ca="false" dt2D="false" dtr="false" t="normal">+AR614+AS614</f>
        <v>5</v>
      </c>
      <c r="AW614" s="3" t="n"/>
      <c r="AY614" s="129" t="n"/>
    </row>
    <row customHeight="true" ht="12.75" outlineLevel="0" r="615">
      <c r="A615" s="115" t="n">
        <f aca="false" ca="false" dt2D="false" dtr="false" t="normal">+A614+1</f>
        <v>489</v>
      </c>
      <c r="B615" s="115" t="n">
        <f aca="false" ca="false" dt2D="false" dtr="false" t="normal">+B614+1</f>
        <v>364</v>
      </c>
      <c r="C615" s="116" t="s">
        <v>316</v>
      </c>
      <c r="D615" s="115" t="s">
        <v>921</v>
      </c>
      <c r="E615" s="119" t="s">
        <v>94</v>
      </c>
      <c r="F615" s="118" t="s">
        <v>62</v>
      </c>
      <c r="G615" s="118" t="n">
        <v>5</v>
      </c>
      <c r="H615" s="118" t="n">
        <v>3</v>
      </c>
      <c r="I615" s="119" t="n">
        <v>2882.6</v>
      </c>
      <c r="J615" s="119" t="n">
        <v>2882.6</v>
      </c>
      <c r="K615" s="119" t="n">
        <v>0</v>
      </c>
      <c r="L615" s="117" t="n">
        <v>106</v>
      </c>
      <c r="M615" s="120" t="n">
        <f aca="false" ca="false" dt2D="false" dtr="false" t="normal">SUM(N615:R615)</f>
        <v>15685725.56</v>
      </c>
      <c r="N615" s="120" t="n"/>
      <c r="O615" s="120" t="n">
        <v>714664.91</v>
      </c>
      <c r="P615" s="120" t="n"/>
      <c r="Q615" s="120" t="n">
        <v>1781436.09</v>
      </c>
      <c r="R615" s="120" t="n">
        <v>13189624.56</v>
      </c>
      <c r="S615" s="120" t="n"/>
      <c r="T615" s="120" t="n">
        <f aca="false" ca="false" dt2D="false" dtr="false" t="normal">$M615/($J615+$K615)</f>
        <v>5441.520002775273</v>
      </c>
      <c r="U615" s="120" t="n">
        <f aca="false" ca="false" dt2D="false" dtr="false" t="normal">$M615/($J615+$K615)</f>
        <v>5441.520002775273</v>
      </c>
      <c r="V615" s="118" t="n">
        <v>2026</v>
      </c>
      <c r="W615" s="120" t="n"/>
      <c r="X615" s="121" t="n">
        <f aca="false" ca="false" dt2D="false" dtr="false" t="normal">AA615-R615</f>
        <v>0</v>
      </c>
      <c r="Y615" s="127" t="n">
        <v>1341781.94</v>
      </c>
      <c r="Z615" s="127" t="n">
        <f aca="false" ca="false" dt2D="false" dtr="false" t="normal">+(J615*12.71+K615*25.41)*12</f>
        <v>439654.152</v>
      </c>
      <c r="AA615" s="127" t="n">
        <f aca="false" ca="false" dt2D="false" dtr="false" t="normal">+(J615*12.71+K615*25.41)*12*30</f>
        <v>13189624.56</v>
      </c>
      <c r="AB615" s="124" t="n">
        <f aca="false" ca="true" dt2D="false" dtr="false" t="normal">SUBTOTAL(9, AC615:AQ615)</f>
        <v>15685725.56</v>
      </c>
      <c r="AC615" s="124" t="n">
        <v>9828901.13</v>
      </c>
      <c r="AD615" s="124" t="n"/>
      <c r="AE615" s="124" t="n">
        <v>5026578.13</v>
      </c>
      <c r="AF615" s="124" t="n"/>
      <c r="AG615" s="124" t="n"/>
      <c r="AH615" s="124" t="n"/>
      <c r="AI615" s="124" t="n">
        <v>0</v>
      </c>
      <c r="AJ615" s="124" t="n"/>
      <c r="AK615" s="124" t="n"/>
      <c r="AL615" s="124" t="n"/>
      <c r="AM615" s="124" t="n"/>
      <c r="AN615" s="124" t="n"/>
      <c r="AO615" s="124" t="n">
        <v>470571.77</v>
      </c>
      <c r="AP615" s="124" t="n">
        <v>24000</v>
      </c>
      <c r="AQ615" s="124" t="n">
        <v>335674.53</v>
      </c>
      <c r="AR615" s="128" t="n">
        <f aca="false" ca="false" dt2D="false" dtr="false" t="normal">COUNTIF(AC615:AN615, "&gt;0")</f>
        <v>2</v>
      </c>
      <c r="AS615" s="128" t="n">
        <f aca="false" ca="false" dt2D="false" dtr="false" t="normal">COUNTIF(AO615:AQ615, "&gt;0")</f>
        <v>3</v>
      </c>
      <c r="AT615" s="128" t="n">
        <f aca="false" ca="false" dt2D="false" dtr="false" t="normal">+AR615+AS615</f>
        <v>5</v>
      </c>
      <c r="AW615" s="3" t="n"/>
      <c r="AY615" s="129" t="n"/>
    </row>
    <row outlineLevel="0" r="616">
      <c r="A616" s="115" t="n">
        <f aca="false" ca="false" dt2D="false" dtr="false" t="normal">+A615+1</f>
        <v>490</v>
      </c>
      <c r="B616" s="115" t="n">
        <f aca="false" ca="false" dt2D="false" dtr="false" t="normal">+B615+1</f>
        <v>365</v>
      </c>
      <c r="C616" s="116" t="s">
        <v>316</v>
      </c>
      <c r="D616" s="115" t="s">
        <v>922</v>
      </c>
      <c r="E616" s="119" t="s">
        <v>177</v>
      </c>
      <c r="F616" s="118" t="s">
        <v>62</v>
      </c>
      <c r="G616" s="118" t="n">
        <v>5</v>
      </c>
      <c r="H616" s="118" t="n">
        <v>3</v>
      </c>
      <c r="I616" s="119" t="n">
        <v>2953.7</v>
      </c>
      <c r="J616" s="119" t="n">
        <v>2881.9</v>
      </c>
      <c r="K616" s="119" t="n">
        <v>71.7999999999997</v>
      </c>
      <c r="L616" s="117" t="n">
        <v>93</v>
      </c>
      <c r="M616" s="120" t="n">
        <f aca="false" ca="false" dt2D="false" dtr="false" t="normal">SUM(N616:R616)</f>
        <v>16072617.63</v>
      </c>
      <c r="N616" s="120" t="n"/>
      <c r="O616" s="120" t="n">
        <v>318094.44</v>
      </c>
      <c r="P616" s="120" t="n"/>
      <c r="Q616" s="120" t="n">
        <v>1911303.87</v>
      </c>
      <c r="R616" s="120" t="n">
        <v>13843219.32</v>
      </c>
      <c r="S616" s="120" t="n"/>
      <c r="T616" s="120" t="n">
        <f aca="false" ca="false" dt2D="false" dtr="false" t="normal">$M616/($J616+$K616)</f>
        <v>5441.520002031351</v>
      </c>
      <c r="U616" s="120" t="n">
        <f aca="false" ca="false" dt2D="false" dtr="false" t="normal">$M616/($J616+$K616)</f>
        <v>5441.520002031351</v>
      </c>
      <c r="V616" s="118" t="n">
        <v>2026</v>
      </c>
      <c r="W616" s="120" t="n"/>
      <c r="X616" s="121" t="n">
        <f aca="false" ca="false" dt2D="false" dtr="false" t="normal">AA616-R616</f>
        <v>0</v>
      </c>
      <c r="Y616" s="127" t="n">
        <v>1449863.23</v>
      </c>
      <c r="Z616" s="127" t="n">
        <f aca="false" ca="false" dt2D="false" dtr="false" t="normal">+(J616*12.71+K616*25.41)*12</f>
        <v>461440.644</v>
      </c>
      <c r="AA616" s="127" t="n">
        <f aca="false" ca="false" dt2D="false" dtr="false" t="normal">+(J616*12.71+K616*25.41)*12*30</f>
        <v>13843219.319999998</v>
      </c>
      <c r="AB616" s="124" t="n">
        <f aca="false" ca="true" dt2D="false" dtr="false" t="normal">SUBTOTAL(9, AC616:AQ616)</f>
        <v>16072617.629999999</v>
      </c>
      <c r="AC616" s="124" t="n">
        <v>10071629.25</v>
      </c>
      <c r="AD616" s="124" t="n"/>
      <c r="AE616" s="124" t="n">
        <v>5150855.83</v>
      </c>
      <c r="AF616" s="124" t="n"/>
      <c r="AG616" s="124" t="n"/>
      <c r="AH616" s="124" t="n"/>
      <c r="AI616" s="124" t="n">
        <v>0</v>
      </c>
      <c r="AJ616" s="124" t="n"/>
      <c r="AK616" s="124" t="n"/>
      <c r="AL616" s="124" t="n"/>
      <c r="AM616" s="124" t="n"/>
      <c r="AN616" s="124" t="n"/>
      <c r="AO616" s="124" t="n">
        <v>482178.53</v>
      </c>
      <c r="AP616" s="124" t="n">
        <v>24000</v>
      </c>
      <c r="AQ616" s="124" t="n">
        <v>343954.02</v>
      </c>
      <c r="AR616" s="128" t="n">
        <f aca="false" ca="false" dt2D="false" dtr="false" t="normal">COUNTIF(AC616:AN616, "&gt;0")</f>
        <v>2</v>
      </c>
      <c r="AS616" s="128" t="n">
        <f aca="false" ca="false" dt2D="false" dtr="false" t="normal">COUNTIF(AO616:AQ616, "&gt;0")</f>
        <v>3</v>
      </c>
      <c r="AT616" s="128" t="n">
        <f aca="false" ca="false" dt2D="false" dtr="false" t="normal">+AR616+AS616</f>
        <v>5</v>
      </c>
      <c r="AW616" s="3" t="n"/>
      <c r="AY616" s="129" t="n"/>
    </row>
    <row customHeight="true" ht="12.75" outlineLevel="0" r="617">
      <c r="A617" s="115" t="n">
        <f aca="false" ca="false" dt2D="false" dtr="false" t="normal">+A616+1</f>
        <v>491</v>
      </c>
      <c r="B617" s="115" t="n">
        <f aca="false" ca="false" dt2D="false" dtr="false" t="normal">+B616+1</f>
        <v>366</v>
      </c>
      <c r="C617" s="116" t="s">
        <v>451</v>
      </c>
      <c r="D617" s="115" t="s">
        <v>1008</v>
      </c>
      <c r="E617" s="119" t="s">
        <v>162</v>
      </c>
      <c r="F617" s="118" t="s">
        <v>62</v>
      </c>
      <c r="G617" s="118" t="n">
        <v>2</v>
      </c>
      <c r="H617" s="118" t="n">
        <v>2</v>
      </c>
      <c r="I617" s="119" t="n">
        <v>978.3</v>
      </c>
      <c r="J617" s="119" t="n">
        <v>978.3</v>
      </c>
      <c r="K617" s="119" t="n">
        <v>0</v>
      </c>
      <c r="L617" s="117" t="n">
        <v>43</v>
      </c>
      <c r="M617" s="120" t="n">
        <f aca="false" ca="false" dt2D="false" dtr="false" t="normal">SUM(N617:R617)</f>
        <v>11739685.88</v>
      </c>
      <c r="N617" s="120" t="n"/>
      <c r="O617" s="120" t="n">
        <v>6608725.87</v>
      </c>
      <c r="P617" s="120" t="n"/>
      <c r="Q617" s="120" t="n">
        <v>559561.94</v>
      </c>
      <c r="R617" s="120" t="n">
        <v>4571398.07</v>
      </c>
      <c r="S617" s="120" t="n"/>
      <c r="T617" s="120" t="n">
        <f aca="false" ca="false" dt2D="false" dtr="false" t="normal">$M617/($J617+$K617)</f>
        <v>12000.087784933048</v>
      </c>
      <c r="U617" s="120" t="n">
        <f aca="false" ca="false" dt2D="false" dtr="false" t="normal">$M617/($J617+$K617)</f>
        <v>12000.087784933048</v>
      </c>
      <c r="V617" s="118" t="n">
        <v>2026</v>
      </c>
      <c r="W617" s="120" t="n"/>
      <c r="X617" s="121" t="n">
        <f aca="false" ca="false" dt2D="false" dtr="false" t="normal">AA617-R617</f>
        <v>2.1699999989941716</v>
      </c>
      <c r="Y617" s="127" t="n">
        <v>407181.93</v>
      </c>
      <c r="Z617" s="127" t="n">
        <f aca="false" ca="false" dt2D="false" dtr="false" t="normal">+(J617*12.98+K617*25.97)*12</f>
        <v>152380.00799999997</v>
      </c>
      <c r="AA617" s="127" t="n">
        <f aca="false" ca="false" dt2D="false" dtr="false" t="normal">+(J617*12.98+K617*25.97)*12*30</f>
        <v>4571400.239999999</v>
      </c>
      <c r="AB617" s="124" t="n">
        <f aca="false" ca="true" dt2D="false" dtr="false" t="normal">SUBTOTAL(9, AC617:AQ617)</f>
        <v>11739685.879999999</v>
      </c>
      <c r="AC617" s="124" t="n"/>
      <c r="AD617" s="124" t="n"/>
      <c r="AE617" s="124" t="n"/>
      <c r="AF617" s="124" t="n"/>
      <c r="AG617" s="124" t="n"/>
      <c r="AH617" s="124" t="n"/>
      <c r="AI617" s="124" t="n">
        <v>0</v>
      </c>
      <c r="AJ617" s="124" t="n"/>
      <c r="AK617" s="124" t="n">
        <v>11112266.02</v>
      </c>
      <c r="AL617" s="124" t="n"/>
      <c r="AM617" s="124" t="n"/>
      <c r="AN617" s="124" t="n"/>
      <c r="AO617" s="124" t="n">
        <v>352190.58</v>
      </c>
      <c r="AP617" s="124" t="n">
        <v>24000</v>
      </c>
      <c r="AQ617" s="124" t="n">
        <v>251229.28</v>
      </c>
      <c r="AR617" s="128" t="n">
        <f aca="false" ca="false" dt2D="false" dtr="false" t="normal">COUNTIF(AC617:AN617, "&gt;0")</f>
        <v>1</v>
      </c>
      <c r="AS617" s="128" t="n">
        <f aca="false" ca="false" dt2D="false" dtr="false" t="normal">COUNTIF(AO617:AQ617, "&gt;0")</f>
        <v>3</v>
      </c>
      <c r="AT617" s="128" t="n">
        <f aca="false" ca="false" dt2D="false" dtr="false" t="normal">+AR617+AS617</f>
        <v>4</v>
      </c>
      <c r="AW617" s="3" t="n"/>
      <c r="AY617" s="129" t="n"/>
    </row>
    <row customHeight="true" ht="12.75" outlineLevel="0" r="618">
      <c r="A618" s="115" t="n">
        <f aca="false" ca="false" dt2D="false" dtr="false" t="normal">+A617+1</f>
        <v>492</v>
      </c>
      <c r="B618" s="115" t="n">
        <f aca="false" ca="false" dt2D="false" dtr="false" t="normal">+B617+1</f>
        <v>367</v>
      </c>
      <c r="C618" s="116" t="s">
        <v>451</v>
      </c>
      <c r="D618" s="115" t="s">
        <v>1011</v>
      </c>
      <c r="E618" s="119" t="s">
        <v>719</v>
      </c>
      <c r="F618" s="118" t="s">
        <v>62</v>
      </c>
      <c r="G618" s="118" t="n">
        <v>2</v>
      </c>
      <c r="H618" s="118" t="n">
        <v>2</v>
      </c>
      <c r="I618" s="119" t="n">
        <v>967.4</v>
      </c>
      <c r="J618" s="119" t="n">
        <v>967.4</v>
      </c>
      <c r="K618" s="119" t="n">
        <v>0</v>
      </c>
      <c r="L618" s="117" t="n">
        <v>59</v>
      </c>
      <c r="M618" s="120" t="n">
        <f aca="false" ca="false" dt2D="false" dtr="false" t="normal">SUM(N618:R618)</f>
        <v>701120.6</v>
      </c>
      <c r="N618" s="120" t="n"/>
      <c r="O618" s="120" t="n"/>
      <c r="P618" s="120" t="n"/>
      <c r="Q618" s="120" t="n">
        <v>701120.6</v>
      </c>
      <c r="R618" s="120" t="n"/>
      <c r="S618" s="120" t="n"/>
      <c r="T618" s="120" t="n">
        <f aca="false" ca="false" dt2D="false" dtr="false" t="normal">$M618/($J618+$K618)</f>
        <v>724.7473640686376</v>
      </c>
      <c r="U618" s="120" t="n">
        <f aca="false" ca="false" dt2D="false" dtr="false" t="normal">$M618/($J618+$K618)</f>
        <v>724.7473640686376</v>
      </c>
      <c r="V618" s="118" t="n">
        <v>2026</v>
      </c>
      <c r="W618" s="120" t="n"/>
      <c r="X618" s="121" t="n">
        <f aca="false" ca="false" dt2D="false" dtr="false" t="normal">AA618-R618</f>
        <v>4520466.720000001</v>
      </c>
      <c r="Y618" s="127" t="n">
        <v>807395.59</v>
      </c>
      <c r="Z618" s="127" t="n">
        <f aca="false" ca="false" dt2D="false" dtr="false" t="normal">+(J618*12.98+K618*25.97)*12</f>
        <v>150682.22400000002</v>
      </c>
      <c r="AA618" s="127" t="n">
        <f aca="false" ca="false" dt2D="false" dtr="false" t="normal">+(J618*12.98+K618*25.97)*12*30</f>
        <v>4520466.720000001</v>
      </c>
      <c r="AB618" s="124" t="n">
        <f aca="false" ca="true" dt2D="false" dtr="false" t="normal">SUBTOTAL(9, AC618:AQ618)</f>
        <v>701120.6</v>
      </c>
      <c r="AC618" s="124" t="n"/>
      <c r="AD618" s="124" t="n"/>
      <c r="AE618" s="124" t="n"/>
      <c r="AF618" s="124" t="n"/>
      <c r="AG618" s="124" t="n">
        <v>641083</v>
      </c>
      <c r="AH618" s="124" t="n"/>
      <c r="AI618" s="124" t="n">
        <v>0</v>
      </c>
      <c r="AJ618" s="124" t="n"/>
      <c r="AK618" s="124" t="n"/>
      <c r="AL618" s="124" t="n"/>
      <c r="AM618" s="124" t="n"/>
      <c r="AN618" s="124" t="n"/>
      <c r="AO618" s="124" t="n">
        <v>21033.62</v>
      </c>
      <c r="AP618" s="124" t="n">
        <v>24000</v>
      </c>
      <c r="AQ618" s="124" t="n">
        <v>15003.98</v>
      </c>
      <c r="AR618" s="128" t="n">
        <f aca="false" ca="false" dt2D="false" dtr="false" t="normal">COUNTIF(AC618:AN618, "&gt;0")</f>
        <v>1</v>
      </c>
      <c r="AS618" s="128" t="n">
        <f aca="false" ca="false" dt2D="false" dtr="false" t="normal">COUNTIF(AO618:AQ618, "&gt;0")</f>
        <v>3</v>
      </c>
      <c r="AT618" s="128" t="n">
        <f aca="false" ca="false" dt2D="false" dtr="false" t="normal">+AR618+AS618</f>
        <v>4</v>
      </c>
      <c r="AW618" s="3" t="n"/>
      <c r="AY618" s="129" t="n"/>
    </row>
    <row customHeight="true" ht="12.75" outlineLevel="0" r="619">
      <c r="A619" s="115" t="n">
        <f aca="false" ca="false" dt2D="false" dtr="false" t="normal">+A618+1</f>
        <v>493</v>
      </c>
      <c r="B619" s="115" t="n">
        <f aca="false" ca="false" dt2D="false" dtr="false" t="normal">+B618+1</f>
        <v>368</v>
      </c>
      <c r="C619" s="116" t="s">
        <v>451</v>
      </c>
      <c r="D619" s="115" t="s">
        <v>924</v>
      </c>
      <c r="E619" s="119" t="s">
        <v>166</v>
      </c>
      <c r="F619" s="118" t="s">
        <v>62</v>
      </c>
      <c r="G619" s="118" t="n">
        <v>4</v>
      </c>
      <c r="H619" s="118" t="n">
        <v>4</v>
      </c>
      <c r="I619" s="119" t="n">
        <v>2649.3</v>
      </c>
      <c r="J619" s="119" t="n">
        <v>2649.3</v>
      </c>
      <c r="K619" s="119" t="n">
        <v>0</v>
      </c>
      <c r="L619" s="117" t="n">
        <v>193</v>
      </c>
      <c r="M619" s="120" t="n">
        <f aca="false" ca="false" dt2D="false" dtr="false" t="normal">SUM(N619:R619)</f>
        <v>11962940.639999999</v>
      </c>
      <c r="N619" s="120" t="n"/>
      <c r="O619" s="120" t="n"/>
      <c r="P619" s="120" t="n"/>
      <c r="Q619" s="120" t="n">
        <v>2350258.6</v>
      </c>
      <c r="R619" s="120" t="n">
        <v>9612682.04</v>
      </c>
      <c r="S619" s="120" t="n"/>
      <c r="T619" s="120" t="n">
        <f aca="false" ca="false" dt2D="false" dtr="false" t="normal">$M619/($J619+$K619)</f>
        <v>4515.509998867625</v>
      </c>
      <c r="U619" s="120" t="n">
        <f aca="false" ca="false" dt2D="false" dtr="false" t="normal">$M619/($J619+$K619)</f>
        <v>4515.509998867625</v>
      </c>
      <c r="V619" s="118" t="n">
        <v>2026</v>
      </c>
      <c r="W619" s="120" t="n"/>
      <c r="X619" s="121" t="n">
        <f aca="false" ca="false" dt2D="false" dtr="false" t="normal">AA619-R619</f>
        <v>2766967.000000002</v>
      </c>
      <c r="Y619" s="127" t="n">
        <v>1937603.63</v>
      </c>
      <c r="Z619" s="127" t="n">
        <f aca="false" ca="false" dt2D="false" dtr="false" t="normal">+(J619*12.98+K619*25.97)*12</f>
        <v>412654.96800000005</v>
      </c>
      <c r="AA619" s="127" t="n">
        <f aca="false" ca="false" dt2D="false" dtr="false" t="normal">+(J619*12.98+K619*25.97)*12*30</f>
        <v>12379649.040000001</v>
      </c>
      <c r="AB619" s="124" t="n">
        <f aca="false" ca="true" dt2D="false" dtr="false" t="normal">SUBTOTAL(9, AC619:AQ619)</f>
        <v>11962940.64</v>
      </c>
      <c r="AC619" s="124" t="n"/>
      <c r="AD619" s="124" t="n">
        <v>3426000.23</v>
      </c>
      <c r="AE619" s="124" t="n">
        <v>3621923.53</v>
      </c>
      <c r="AF619" s="124" t="n">
        <v>2856752.07</v>
      </c>
      <c r="AG619" s="124" t="n">
        <v>1419369.66</v>
      </c>
      <c r="AH619" s="124" t="n"/>
      <c r="AI619" s="124" t="n">
        <v>0</v>
      </c>
      <c r="AJ619" s="124" t="n"/>
      <c r="AK619" s="124" t="n"/>
      <c r="AL619" s="124" t="n"/>
      <c r="AM619" s="124" t="n"/>
      <c r="AN619" s="124" t="n"/>
      <c r="AO619" s="124" t="n">
        <v>358888.22</v>
      </c>
      <c r="AP619" s="124" t="n">
        <v>24000</v>
      </c>
      <c r="AQ619" s="124" t="n">
        <v>256006.93</v>
      </c>
      <c r="AR619" s="128" t="n">
        <f aca="false" ca="false" dt2D="false" dtr="false" t="normal">COUNTIF(AC619:AN619, "&gt;0")</f>
        <v>4</v>
      </c>
      <c r="AS619" s="128" t="n">
        <f aca="false" ca="false" dt2D="false" dtr="false" t="normal">COUNTIF(AO619:AQ619, "&gt;0")</f>
        <v>3</v>
      </c>
      <c r="AT619" s="128" t="n">
        <f aca="false" ca="false" dt2D="false" dtr="false" t="normal">+AR619+AS619</f>
        <v>7</v>
      </c>
      <c r="AW619" s="3" t="n"/>
      <c r="AY619" s="129" t="n"/>
    </row>
    <row customHeight="true" ht="12.75" outlineLevel="0" r="620">
      <c r="A620" s="115" t="n">
        <f aca="false" ca="false" dt2D="false" dtr="false" t="normal">+A619+1</f>
        <v>494</v>
      </c>
      <c r="B620" s="115" t="n">
        <f aca="false" ca="false" dt2D="false" dtr="false" t="normal">+B619+1</f>
        <v>369</v>
      </c>
      <c r="C620" s="116" t="s">
        <v>451</v>
      </c>
      <c r="D620" s="115" t="s">
        <v>1014</v>
      </c>
      <c r="E620" s="119" t="s">
        <v>87</v>
      </c>
      <c r="F620" s="118" t="s">
        <v>62</v>
      </c>
      <c r="G620" s="118" t="n">
        <v>4</v>
      </c>
      <c r="H620" s="118" t="n">
        <v>2</v>
      </c>
      <c r="I620" s="119" t="n">
        <v>1783.1</v>
      </c>
      <c r="J620" s="119" t="n">
        <v>1783.1</v>
      </c>
      <c r="K620" s="119" t="n">
        <v>0</v>
      </c>
      <c r="L620" s="117" t="n">
        <v>77</v>
      </c>
      <c r="M620" s="120" t="n">
        <f aca="false" ca="false" dt2D="false" dtr="false" t="normal">SUM(N620:R620)</f>
        <v>5931624.79</v>
      </c>
      <c r="N620" s="120" t="n"/>
      <c r="O620" s="120" t="n"/>
      <c r="P620" s="120" t="n"/>
      <c r="Q620" s="120" t="n">
        <v>1469288.43</v>
      </c>
      <c r="R620" s="120" t="n">
        <v>4462336.36</v>
      </c>
      <c r="S620" s="120" t="n"/>
      <c r="T620" s="120" t="n">
        <f aca="false" ca="false" dt2D="false" dtr="false" t="normal">$M620/($J620+$K620)</f>
        <v>3326.5799955134316</v>
      </c>
      <c r="U620" s="120" t="n">
        <f aca="false" ca="false" dt2D="false" dtr="false" t="normal">$M620/($J620+$K620)</f>
        <v>3326.5799955134316</v>
      </c>
      <c r="V620" s="118" t="n">
        <v>2026</v>
      </c>
      <c r="W620" s="120" t="n"/>
      <c r="X620" s="121" t="n">
        <f aca="false" ca="false" dt2D="false" dtr="false" t="normal">AA620-R620</f>
        <v>3696416</v>
      </c>
      <c r="Y620" s="127" t="n">
        <v>1197330.02</v>
      </c>
      <c r="Z620" s="127" t="n">
        <f aca="false" ca="false" dt2D="false" dtr="false" t="normal">+(J620*12.71+K620*25.41)*12</f>
        <v>271958.412</v>
      </c>
      <c r="AA620" s="127" t="n">
        <f aca="false" ca="false" dt2D="false" dtr="false" t="normal">+(J620*12.71+K620*25.41)*12*30</f>
        <v>8158752.36</v>
      </c>
      <c r="AB620" s="124" t="n">
        <f aca="false" ca="true" dt2D="false" dtr="false" t="normal">SUBTOTAL(9, AC620:AQ620)</f>
        <v>5931624.79</v>
      </c>
      <c r="AC620" s="124" t="n"/>
      <c r="AD620" s="124" t="n"/>
      <c r="AE620" s="124" t="n"/>
      <c r="AF620" s="124" t="n"/>
      <c r="AG620" s="124" t="n"/>
      <c r="AH620" s="124" t="n"/>
      <c r="AI620" s="124" t="n">
        <v>0</v>
      </c>
      <c r="AJ620" s="124" t="n"/>
      <c r="AK620" s="124" t="n"/>
      <c r="AL620" s="124" t="n"/>
      <c r="AM620" s="124" t="n"/>
      <c r="AN620" s="124" t="n">
        <v>5602739.28</v>
      </c>
      <c r="AO620" s="124" t="n">
        <v>177948.74</v>
      </c>
      <c r="AP620" s="124" t="n">
        <v>24000</v>
      </c>
      <c r="AQ620" s="124" t="n">
        <v>126936.77</v>
      </c>
      <c r="AR620" s="128" t="n">
        <f aca="false" ca="false" dt2D="false" dtr="false" t="normal">COUNTIF(AC620:AN620, "&gt;0")</f>
        <v>1</v>
      </c>
      <c r="AS620" s="128" t="n">
        <f aca="false" ca="false" dt2D="false" dtr="false" t="normal">COUNTIF(AO620:AQ620, "&gt;0")</f>
        <v>3</v>
      </c>
      <c r="AT620" s="128" t="n">
        <f aca="false" ca="false" dt2D="false" dtr="false" t="normal">+AR620+AS620</f>
        <v>4</v>
      </c>
      <c r="AW620" s="3" t="n"/>
      <c r="AY620" s="129" t="n"/>
    </row>
    <row customHeight="true" ht="12.75" outlineLevel="0" r="621">
      <c r="A621" s="115" t="n">
        <f aca="false" ca="false" dt2D="false" dtr="false" t="normal">+A620+1</f>
        <v>495</v>
      </c>
      <c r="B621" s="115" t="s">
        <v>226</v>
      </c>
      <c r="C621" s="116" t="s">
        <v>455</v>
      </c>
      <c r="D621" s="115" t="s">
        <v>597</v>
      </c>
      <c r="E621" s="117" t="s">
        <v>194</v>
      </c>
      <c r="F621" s="118" t="s">
        <v>62</v>
      </c>
      <c r="G621" s="118" t="n">
        <v>4</v>
      </c>
      <c r="H621" s="118" t="n">
        <v>2</v>
      </c>
      <c r="I621" s="119" t="n">
        <v>1251.7</v>
      </c>
      <c r="J621" s="119" t="n">
        <v>1251.7</v>
      </c>
      <c r="K621" s="119" t="n">
        <v>0</v>
      </c>
      <c r="L621" s="117" t="n">
        <v>44</v>
      </c>
      <c r="M621" s="120" t="n">
        <f aca="false" ca="false" dt2D="false" dtr="false" t="normal">SUM(N621:S621)</f>
        <v>4673735.53</v>
      </c>
      <c r="N621" s="120" t="n"/>
      <c r="O621" s="120" t="n">
        <v>1748961.17</v>
      </c>
      <c r="P621" s="120" t="n"/>
      <c r="Q621" s="120" t="n">
        <v>92125.76</v>
      </c>
      <c r="R621" s="120" t="n">
        <v>2832648.6</v>
      </c>
      <c r="S621" s="120" t="n"/>
      <c r="T621" s="120" t="n">
        <f aca="false" ca="false" dt2D="false" dtr="false" t="normal">$M621/($J621+$K621)</f>
        <v>3733.910305983862</v>
      </c>
      <c r="U621" s="120" t="n">
        <f aca="false" ca="false" dt2D="false" dtr="false" t="normal">$M621/($J621+$K621)</f>
        <v>3733.910305983862</v>
      </c>
      <c r="V621" s="118" t="n">
        <v>2026</v>
      </c>
      <c r="W621" s="120" t="n"/>
      <c r="X621" s="121" t="n">
        <f aca="false" ca="false" dt2D="false" dtr="false" t="normal">AA621-R621</f>
        <v>2894629.9200000004</v>
      </c>
      <c r="Y621" s="127" t="n">
        <v>0</v>
      </c>
      <c r="Z621" s="127" t="n">
        <f aca="false" ca="false" dt2D="false" dtr="false" t="normal">+(J621*12.71+K621*25.41)*12</f>
        <v>190909.284</v>
      </c>
      <c r="AA621" s="127" t="n">
        <f aca="false" ca="false" dt2D="false" dtr="false" t="normal">+(J621*12.71+K621*25.41)*12*30</f>
        <v>5727278.5200000005</v>
      </c>
      <c r="AB621" s="124" t="n">
        <f aca="false" ca="false" dt2D="false" dtr="false" t="normal">SUM(AC621:AQ621)</f>
        <v>4673735.53</v>
      </c>
      <c r="AC621" s="124" t="n"/>
      <c r="AD621" s="124" t="n">
        <v>2920924.84</v>
      </c>
      <c r="AE621" s="124" t="n">
        <v>1713192.79</v>
      </c>
      <c r="AF621" s="124" t="n"/>
      <c r="AG621" s="124" t="n"/>
      <c r="AH621" s="124" t="n"/>
      <c r="AI621" s="124" t="n"/>
      <c r="AJ621" s="124" t="n"/>
      <c r="AK621" s="124" t="n"/>
      <c r="AL621" s="124" t="n"/>
      <c r="AM621" s="124" t="n"/>
      <c r="AN621" s="124" t="n"/>
      <c r="AO621" s="124" t="n">
        <v>27617.9</v>
      </c>
      <c r="AP621" s="124" t="n">
        <v>12000</v>
      </c>
      <c r="AQ621" s="124" t="n"/>
      <c r="AR621" s="128" t="n">
        <f aca="false" ca="false" dt2D="false" dtr="false" t="normal">COUNTIF(AC621:AN621, "&gt;0")</f>
        <v>2</v>
      </c>
      <c r="AS621" s="128" t="n">
        <f aca="false" ca="false" dt2D="false" dtr="false" t="normal">COUNTIF(AO621:AQ621, "&gt;0")</f>
        <v>2</v>
      </c>
      <c r="AT621" s="128" t="n">
        <f aca="false" ca="false" dt2D="false" dtr="false" t="normal">+AR621+AS621</f>
        <v>4</v>
      </c>
      <c r="AZ621" s="66" t="n"/>
    </row>
    <row customHeight="true" ht="12.75" outlineLevel="0" r="622">
      <c r="A622" s="115" t="n">
        <f aca="false" ca="false" dt2D="false" dtr="false" t="normal">+A621+1</f>
        <v>496</v>
      </c>
      <c r="B622" s="115" t="n">
        <f aca="false" ca="false" dt2D="false" dtr="false" t="normal">+B620+1</f>
        <v>370</v>
      </c>
      <c r="C622" s="116" t="s">
        <v>484</v>
      </c>
      <c r="D622" s="115" t="s">
        <v>939</v>
      </c>
      <c r="E622" s="117" t="n">
        <v>1987</v>
      </c>
      <c r="F622" s="118" t="s">
        <v>62</v>
      </c>
      <c r="G622" s="118" t="n">
        <v>3</v>
      </c>
      <c r="H622" s="118" t="n">
        <v>1</v>
      </c>
      <c r="I622" s="119" t="n">
        <v>801.1</v>
      </c>
      <c r="J622" s="119" t="n">
        <v>730.3</v>
      </c>
      <c r="K622" s="119" t="n">
        <v>0</v>
      </c>
      <c r="L622" s="117" t="n">
        <v>20</v>
      </c>
      <c r="M622" s="120" t="n">
        <f aca="false" ca="false" dt2D="false" dtr="false" t="normal">SUM(N622:S622)</f>
        <v>5292671.970000001</v>
      </c>
      <c r="N622" s="120" t="n"/>
      <c r="O622" s="120" t="n">
        <v>2496718.89</v>
      </c>
      <c r="P622" s="120" t="n"/>
      <c r="Q622" s="120" t="n">
        <v>111385.36</v>
      </c>
      <c r="R622" s="120" t="n">
        <v>2684567.72</v>
      </c>
      <c r="S622" s="120" t="n"/>
      <c r="T622" s="120" t="n">
        <f aca="false" ca="false" dt2D="false" dtr="false" t="normal">$M622/($J622+$K622)</f>
        <v>7247.257250445024</v>
      </c>
      <c r="U622" s="120" t="n">
        <f aca="false" ca="false" dt2D="false" dtr="false" t="normal">$M622/($J622+$K622)</f>
        <v>7247.257250445024</v>
      </c>
      <c r="V622" s="118" t="n">
        <v>2026</v>
      </c>
      <c r="W622" s="120" t="n"/>
      <c r="X622" s="121" t="n">
        <f aca="false" ca="false" dt2D="false" dtr="false" t="normal">AA622-R622</f>
        <v>0</v>
      </c>
      <c r="Y622" s="127" t="n"/>
      <c r="Z622" s="127" t="n">
        <f aca="false" ca="false" dt2D="false" dtr="false" t="normal">+(J622*12.71+K622*25.41)*12</f>
        <v>111385.356</v>
      </c>
      <c r="AA622" s="127" t="n">
        <f aca="false" ca="false" dt2D="false" dtr="false" t="normal">+(J622*12.71+K622*25.41)*12*30-'[5]Лист1'!$AQ$464</f>
        <v>2684567.72</v>
      </c>
      <c r="AB622" s="124" t="n">
        <f aca="false" ca="false" dt2D="false" dtr="false" t="normal">SUM(AC622:AQ622)</f>
        <v>5292671.969999999</v>
      </c>
      <c r="AC622" s="124" t="n">
        <v>3161235.57</v>
      </c>
      <c r="AD622" s="132" t="n">
        <v>1908392.78</v>
      </c>
      <c r="AE622" s="124" t="n"/>
      <c r="AF622" s="124" t="n"/>
      <c r="AG622" s="124" t="n"/>
      <c r="AH622" s="124" t="n"/>
      <c r="AI622" s="124" t="n"/>
      <c r="AJ622" s="124" t="n"/>
      <c r="AK622" s="124" t="n"/>
      <c r="AL622" s="124" t="n"/>
      <c r="AM622" s="124" t="n"/>
      <c r="AN622" s="124" t="n"/>
      <c r="AO622" s="124" t="n">
        <v>127186.1</v>
      </c>
      <c r="AP622" s="124" t="n">
        <v>24000</v>
      </c>
      <c r="AQ622" s="124" t="n">
        <v>71857.52</v>
      </c>
      <c r="AR622" s="128" t="n">
        <f aca="false" ca="false" dt2D="false" dtr="false" t="normal">COUNTIF(AC622:AN622, "&gt;0")</f>
        <v>2</v>
      </c>
      <c r="AS622" s="128" t="n">
        <f aca="false" ca="false" dt2D="false" dtr="false" t="normal">COUNTIF(AO622:AQ622, "&gt;0")</f>
        <v>3</v>
      </c>
      <c r="AT622" s="128" t="n">
        <f aca="false" ca="false" dt2D="false" dtr="false" t="normal">+AR622+AS622</f>
        <v>5</v>
      </c>
      <c r="AZ622" s="66" t="n"/>
    </row>
    <row customHeight="true" ht="12.75" outlineLevel="0" r="623">
      <c r="A623" s="115" t="n">
        <f aca="false" ca="false" dt2D="false" dtr="false" t="normal">+A622+1</f>
        <v>497</v>
      </c>
      <c r="B623" s="115" t="n">
        <f aca="false" ca="false" dt2D="false" dtr="false" t="normal">+B622+1</f>
        <v>371</v>
      </c>
      <c r="C623" s="116" t="s">
        <v>484</v>
      </c>
      <c r="D623" s="115" t="s">
        <v>1016</v>
      </c>
      <c r="E623" s="119" t="s">
        <v>94</v>
      </c>
      <c r="F623" s="118" t="s">
        <v>62</v>
      </c>
      <c r="G623" s="118" t="n">
        <v>4</v>
      </c>
      <c r="H623" s="118" t="n">
        <v>2</v>
      </c>
      <c r="I623" s="119" t="n">
        <v>1348.1</v>
      </c>
      <c r="J623" s="119" t="n">
        <v>1348.1</v>
      </c>
      <c r="K623" s="119" t="n">
        <v>0</v>
      </c>
      <c r="L623" s="117" t="n">
        <v>46</v>
      </c>
      <c r="M623" s="120" t="n">
        <f aca="false" ca="false" dt2D="false" dtr="false" t="normal">SUM(N623:R623)</f>
        <v>7161781.25</v>
      </c>
      <c r="N623" s="120" t="n"/>
      <c r="O623" s="120" t="n">
        <v>5087349.7</v>
      </c>
      <c r="P623" s="120" t="n"/>
      <c r="Q623" s="120" t="n">
        <v>205612.21</v>
      </c>
      <c r="R623" s="120" t="n">
        <v>1868819.34</v>
      </c>
      <c r="S623" s="120" t="n"/>
      <c r="T623" s="120" t="n">
        <f aca="false" ca="false" dt2D="false" dtr="false" t="normal">$M623/($J623+$K623)</f>
        <v>5312.5</v>
      </c>
      <c r="U623" s="120" t="n">
        <f aca="false" ca="false" dt2D="false" dtr="false" t="normal">$M623/($J623+$K623)</f>
        <v>5312.5</v>
      </c>
      <c r="V623" s="118" t="n">
        <v>2026</v>
      </c>
      <c r="W623" s="120" t="n"/>
      <c r="X623" s="121" t="n">
        <f aca="false" ca="false" dt2D="false" dtr="false" t="normal">AA623-R623</f>
        <v>0</v>
      </c>
      <c r="Y623" s="127" t="n">
        <v>0</v>
      </c>
      <c r="Z623" s="127" t="n">
        <f aca="false" ca="false" dt2D="false" dtr="false" t="normal">+(J623*12.71+K623*25.41)*12</f>
        <v>205612.212</v>
      </c>
      <c r="AA623" s="127" t="n">
        <f aca="false" ca="false" dt2D="false" dtr="false" t="normal">+(J623*12.71+K623*25.41)*12*30-'[5]Лист1'!$AQ$466</f>
        <v>1868819.3400000008</v>
      </c>
      <c r="AB623" s="124" t="n">
        <f aca="false" ca="true" dt2D="false" dtr="false" t="normal">SUBTOTAL(9, AC623:AQ623)</f>
        <v>7161781.25</v>
      </c>
      <c r="AC623" s="124" t="n">
        <v>3285978.35</v>
      </c>
      <c r="AD623" s="124" t="n">
        <v>1900083.33</v>
      </c>
      <c r="AE623" s="124" t="n"/>
      <c r="AF623" s="124" t="n">
        <v>1583604.01</v>
      </c>
      <c r="AG623" s="124" t="n"/>
      <c r="AH623" s="124" t="n"/>
      <c r="AI623" s="124" t="n"/>
      <c r="AJ623" s="124" t="n"/>
      <c r="AK623" s="124" t="n"/>
      <c r="AL623" s="124" t="n"/>
      <c r="AM623" s="124" t="n"/>
      <c r="AN623" s="124" t="n"/>
      <c r="AO623" s="124" t="n">
        <v>214853.44</v>
      </c>
      <c r="AP623" s="124" t="n">
        <v>24000</v>
      </c>
      <c r="AQ623" s="124" t="n">
        <v>153262.12</v>
      </c>
      <c r="AR623" s="128" t="n">
        <f aca="false" ca="false" dt2D="false" dtr="false" t="normal">COUNTIF(AC623:AN623, "&gt;0")</f>
        <v>3</v>
      </c>
      <c r="AS623" s="128" t="n">
        <f aca="false" ca="false" dt2D="false" dtr="false" t="normal">COUNTIF(AO623:AQ623, "&gt;0")</f>
        <v>3</v>
      </c>
      <c r="AT623" s="128" t="n">
        <f aca="false" ca="false" dt2D="false" dtr="false" t="normal">+AR623+AS623</f>
        <v>6</v>
      </c>
      <c r="AW623" s="3" t="n"/>
      <c r="AY623" s="129" t="n"/>
    </row>
    <row customHeight="true" ht="11.25" outlineLevel="0" r="624">
      <c r="A624" s="115" t="n">
        <f aca="false" ca="false" dt2D="false" dtr="false" t="normal">+A623+1</f>
        <v>498</v>
      </c>
      <c r="B624" s="115" t="n">
        <f aca="false" ca="false" dt2D="false" dtr="false" t="normal">+B623+1</f>
        <v>372</v>
      </c>
      <c r="C624" s="116" t="s">
        <v>484</v>
      </c>
      <c r="D624" s="115" t="s">
        <v>1017</v>
      </c>
      <c r="E624" s="119" t="s">
        <v>83</v>
      </c>
      <c r="F624" s="118" t="s">
        <v>62</v>
      </c>
      <c r="G624" s="118" t="n">
        <v>5</v>
      </c>
      <c r="H624" s="118" t="n">
        <v>3</v>
      </c>
      <c r="I624" s="119" t="n">
        <v>2949.9</v>
      </c>
      <c r="J624" s="119" t="n">
        <v>2949.9</v>
      </c>
      <c r="K624" s="119" t="n">
        <v>0</v>
      </c>
      <c r="L624" s="117" t="n">
        <v>91</v>
      </c>
      <c r="M624" s="120" t="n">
        <f aca="false" ca="false" dt2D="false" dtr="false" t="normal">SUM(N624:R624)</f>
        <v>15671343.75</v>
      </c>
      <c r="N624" s="120" t="n"/>
      <c r="O624" s="120" t="n">
        <v>3447163.56</v>
      </c>
      <c r="P624" s="120" t="n"/>
      <c r="Q624" s="120" t="n">
        <v>449918.75</v>
      </c>
      <c r="R624" s="120" t="n">
        <v>11774261.44</v>
      </c>
      <c r="S624" s="120" t="n"/>
      <c r="T624" s="120" t="n">
        <f aca="false" ca="false" dt2D="false" dtr="false" t="normal">$M624/($J624+$K624)</f>
        <v>5312.5</v>
      </c>
      <c r="U624" s="120" t="n">
        <f aca="false" ca="false" dt2D="false" dtr="false" t="normal">$M624/($J624+$K624)</f>
        <v>5312.5</v>
      </c>
      <c r="V624" s="118" t="n">
        <v>2026</v>
      </c>
      <c r="W624" s="120" t="n"/>
      <c r="X624" s="121" t="n">
        <f aca="false" ca="false" dt2D="false" dtr="false" t="normal">AA624-R624</f>
        <v>0</v>
      </c>
      <c r="Y624" s="127" t="n">
        <v>0</v>
      </c>
      <c r="Z624" s="127" t="n">
        <f aca="false" ca="false" dt2D="false" dtr="false" t="normal">+(J624*12.71+K624*25.41)*12</f>
        <v>449918.7480000001</v>
      </c>
      <c r="AA624" s="127" t="n">
        <f aca="false" ca="false" dt2D="false" dtr="false" t="normal">+(J624*12.71+K624*25.41)*12*30-'[5]Лист1'!$AQ$467</f>
        <v>11774261.440000003</v>
      </c>
      <c r="AB624" s="124" t="n">
        <f aca="false" ca="true" dt2D="false" dtr="false" t="normal">SUBTOTAL(9, AC624:AQ624)</f>
        <v>15671343.750000002</v>
      </c>
      <c r="AC624" s="124" t="n">
        <v>7199853.07</v>
      </c>
      <c r="AD624" s="124" t="n">
        <v>4167250.37</v>
      </c>
      <c r="AE624" s="124" t="n"/>
      <c r="AF624" s="124" t="n">
        <v>3474733.24</v>
      </c>
      <c r="AG624" s="124" t="n"/>
      <c r="AH624" s="124" t="n"/>
      <c r="AI624" s="124" t="n"/>
      <c r="AJ624" s="124" t="n"/>
      <c r="AK624" s="124" t="n"/>
      <c r="AL624" s="124" t="n"/>
      <c r="AM624" s="124" t="n"/>
      <c r="AN624" s="124" t="n"/>
      <c r="AO624" s="124" t="n">
        <v>470140.31</v>
      </c>
      <c r="AP624" s="124" t="n">
        <v>24000</v>
      </c>
      <c r="AQ624" s="124" t="n">
        <v>335366.76</v>
      </c>
      <c r="AR624" s="128" t="n">
        <f aca="false" ca="false" dt2D="false" dtr="false" t="normal">COUNTIF(AC624:AN624, "&gt;0")</f>
        <v>3</v>
      </c>
      <c r="AS624" s="128" t="n">
        <f aca="false" ca="false" dt2D="false" dtr="false" t="normal">COUNTIF(AO624:AQ624, "&gt;0")</f>
        <v>3</v>
      </c>
      <c r="AT624" s="128" t="n">
        <f aca="false" ca="false" dt2D="false" dtr="false" t="normal">+AR624+AS624</f>
        <v>6</v>
      </c>
      <c r="AW624" s="3" t="n"/>
      <c r="AY624" s="129" t="n"/>
    </row>
    <row customHeight="true" ht="12.75" outlineLevel="0" r="625">
      <c r="A625" s="115" t="n">
        <f aca="false" ca="false" dt2D="false" dtr="false" t="normal">+A624+1</f>
        <v>499</v>
      </c>
      <c r="B625" s="115" t="n">
        <f aca="false" ca="false" dt2D="false" dtr="false" t="normal">+B624+1</f>
        <v>373</v>
      </c>
      <c r="C625" s="116" t="s">
        <v>484</v>
      </c>
      <c r="D625" s="115" t="s">
        <v>1018</v>
      </c>
      <c r="E625" s="117" t="n">
        <v>1993</v>
      </c>
      <c r="F625" s="118" t="s">
        <v>62</v>
      </c>
      <c r="G625" s="118" t="n">
        <v>4</v>
      </c>
      <c r="H625" s="118" t="n">
        <v>2</v>
      </c>
      <c r="I625" s="119" t="n">
        <v>1957.1</v>
      </c>
      <c r="J625" s="119" t="n">
        <v>1782.2</v>
      </c>
      <c r="K625" s="119" t="n">
        <v>0</v>
      </c>
      <c r="L625" s="117" t="n">
        <v>51</v>
      </c>
      <c r="M625" s="120" t="n">
        <f aca="false" ca="false" dt2D="false" dtr="false" t="normal">SUM(N625:S625)</f>
        <v>5747909.949999999</v>
      </c>
      <c r="N625" s="120" t="n"/>
      <c r="O625" s="120" t="n"/>
      <c r="P625" s="120" t="n"/>
      <c r="Q625" s="120" t="n">
        <v>271821.14</v>
      </c>
      <c r="R625" s="120" t="n">
        <v>5476088.81</v>
      </c>
      <c r="S625" s="120" t="n"/>
      <c r="T625" s="120" t="n">
        <f aca="false" ca="false" dt2D="false" dtr="false" t="normal">$M625/($J625+$K625)</f>
        <v>3225.1767197845356</v>
      </c>
      <c r="U625" s="120" t="n">
        <f aca="false" ca="false" dt2D="false" dtr="false" t="normal">$M625/($J625+$K625)</f>
        <v>3225.1767197845356</v>
      </c>
      <c r="V625" s="118" t="n">
        <v>2026</v>
      </c>
      <c r="W625" s="120" t="n"/>
      <c r="X625" s="121" t="n">
        <f aca="false" ca="false" dt2D="false" dtr="false" t="normal">AA625-R625</f>
        <v>2033880.6000000015</v>
      </c>
      <c r="Y625" s="127" t="n"/>
      <c r="Z625" s="127" t="n">
        <f aca="false" ca="false" dt2D="false" dtr="false" t="normal">+(J625*12.71+K625*25.41)*12</f>
        <v>271821.14400000003</v>
      </c>
      <c r="AA625" s="127" t="n">
        <f aca="false" ca="false" dt2D="false" dtr="false" t="normal">+(J625*12.71+K625*25.41)*12*30-'[5]Лист1'!$AQ$468</f>
        <v>7509969.410000001</v>
      </c>
      <c r="AB625" s="124" t="n">
        <f aca="false" ca="false" dt2D="false" dtr="false" t="normal">SUM(AC625:AQ625)</f>
        <v>5747909.95</v>
      </c>
      <c r="AC625" s="132" t="n">
        <v>4377110.84</v>
      </c>
      <c r="AD625" s="132" t="n">
        <v>1370799.11</v>
      </c>
      <c r="AE625" s="124" t="n"/>
      <c r="AF625" s="124" t="n"/>
      <c r="AG625" s="124" t="n"/>
      <c r="AH625" s="124" t="n"/>
      <c r="AI625" s="124" t="n"/>
      <c r="AJ625" s="124" t="n"/>
      <c r="AK625" s="124" t="n"/>
      <c r="AL625" s="124" t="n"/>
      <c r="AM625" s="124" t="n"/>
      <c r="AN625" s="124" t="n"/>
      <c r="AO625" s="124" t="n"/>
      <c r="AP625" s="124" t="n"/>
      <c r="AQ625" s="124" t="n"/>
      <c r="AR625" s="128" t="n">
        <f aca="false" ca="false" dt2D="false" dtr="false" t="normal">COUNTIF(AC625:AN625, "&gt;0")</f>
        <v>2</v>
      </c>
      <c r="AS625" s="128" t="n">
        <f aca="false" ca="false" dt2D="false" dtr="false" t="normal">COUNTIF(AO625:AQ625, "&gt;0")</f>
        <v>0</v>
      </c>
      <c r="AT625" s="128" t="n">
        <f aca="false" ca="false" dt2D="false" dtr="false" t="normal">+AR625+AS625</f>
        <v>2</v>
      </c>
      <c r="AZ625" s="66" t="n"/>
    </row>
    <row customHeight="true" ht="12.75" outlineLevel="0" r="626">
      <c r="A626" s="115" t="n">
        <f aca="false" ca="false" dt2D="false" dtr="false" t="normal">+A625+1</f>
        <v>500</v>
      </c>
      <c r="B626" s="115" t="n">
        <f aca="false" ca="false" dt2D="false" dtr="false" t="normal">+B625+1</f>
        <v>374</v>
      </c>
      <c r="C626" s="116" t="s">
        <v>484</v>
      </c>
      <c r="D626" s="115" t="s">
        <v>1019</v>
      </c>
      <c r="E626" s="119" t="s">
        <v>128</v>
      </c>
      <c r="F626" s="118" t="s">
        <v>62</v>
      </c>
      <c r="G626" s="118" t="n">
        <v>5</v>
      </c>
      <c r="H626" s="118" t="n">
        <v>3</v>
      </c>
      <c r="I626" s="119" t="n">
        <v>2966.3</v>
      </c>
      <c r="J626" s="119" t="n">
        <v>2966.3</v>
      </c>
      <c r="K626" s="119" t="n">
        <v>0</v>
      </c>
      <c r="L626" s="117" t="n">
        <v>107</v>
      </c>
      <c r="M626" s="120" t="n">
        <f aca="false" ca="false" dt2D="false" dtr="false" t="normal">SUM(N626:R626)</f>
        <v>3691856.98</v>
      </c>
      <c r="N626" s="120" t="n"/>
      <c r="O626" s="120" t="n"/>
      <c r="P626" s="120" t="n"/>
      <c r="Q626" s="120" t="n">
        <v>452420.08</v>
      </c>
      <c r="R626" s="120" t="n">
        <v>3239436.9</v>
      </c>
      <c r="S626" s="120" t="n"/>
      <c r="T626" s="120" t="n">
        <f aca="false" ca="false" dt2D="false" dtr="false" t="normal">$M626/($J626+$K626)</f>
        <v>1244.6</v>
      </c>
      <c r="U626" s="120" t="n">
        <f aca="false" ca="false" dt2D="false" dtr="false" t="normal">$M626/($J626+$K626)</f>
        <v>1244.6</v>
      </c>
      <c r="V626" s="118" t="n">
        <v>2026</v>
      </c>
      <c r="W626" s="120" t="n"/>
      <c r="X626" s="121" t="n">
        <f aca="false" ca="false" dt2D="false" dtr="false" t="normal">AA626-R626</f>
        <v>9978645.85</v>
      </c>
      <c r="Y626" s="127" t="n">
        <v>0</v>
      </c>
      <c r="Z626" s="127" t="n">
        <f aca="false" ca="false" dt2D="false" dtr="false" t="normal">+(J626*12.71+K626*25.41)*12</f>
        <v>452420.076</v>
      </c>
      <c r="AA626" s="127" t="n">
        <f aca="false" ca="false" dt2D="false" dtr="false" t="normal">+(J626*12.71+K626*25.41)*12*30-'[5]Лист1'!$AQ$469</f>
        <v>13218082.75</v>
      </c>
      <c r="AB626" s="124" t="n">
        <f aca="false" ca="true" dt2D="false" dtr="false" t="normal">SUBTOTAL(9, AC626:AQ626)</f>
        <v>3691856.98</v>
      </c>
      <c r="AC626" s="124" t="n"/>
      <c r="AD626" s="124" t="n"/>
      <c r="AE626" s="124" t="n"/>
      <c r="AF626" s="124" t="n">
        <v>3478095.53</v>
      </c>
      <c r="AG626" s="124" t="n"/>
      <c r="AH626" s="124" t="n"/>
      <c r="AI626" s="124" t="n">
        <v>0</v>
      </c>
      <c r="AJ626" s="124" t="n"/>
      <c r="AK626" s="124" t="n"/>
      <c r="AL626" s="124" t="n"/>
      <c r="AM626" s="124" t="n"/>
      <c r="AN626" s="124" t="n"/>
      <c r="AO626" s="124" t="n">
        <v>110755.71</v>
      </c>
      <c r="AP626" s="124" t="n">
        <v>24000</v>
      </c>
      <c r="AQ626" s="124" t="n">
        <v>79005.74</v>
      </c>
      <c r="AR626" s="128" t="n">
        <f aca="false" ca="false" dt2D="false" dtr="false" t="normal">COUNTIF(AC626:AN626, "&gt;0")</f>
        <v>1</v>
      </c>
      <c r="AS626" s="128" t="n">
        <f aca="false" ca="false" dt2D="false" dtr="false" t="normal">COUNTIF(AO626:AQ626, "&gt;0")</f>
        <v>3</v>
      </c>
      <c r="AT626" s="128" t="n">
        <f aca="false" ca="false" dt2D="false" dtr="false" t="normal">+AR626+AS626</f>
        <v>4</v>
      </c>
      <c r="AW626" s="3" t="n"/>
      <c r="AY626" s="129" t="n"/>
    </row>
    <row customHeight="true" ht="12.75" outlineLevel="0" r="627">
      <c r="A627" s="115" t="n">
        <f aca="false" ca="false" dt2D="false" dtr="false" t="normal">+A626+1</f>
        <v>501</v>
      </c>
      <c r="B627" s="115" t="n">
        <f aca="false" ca="false" dt2D="false" dtr="false" t="normal">+B626+1</f>
        <v>375</v>
      </c>
      <c r="C627" s="116" t="s">
        <v>486</v>
      </c>
      <c r="D627" s="115" t="s">
        <v>1020</v>
      </c>
      <c r="E627" s="117" t="s">
        <v>94</v>
      </c>
      <c r="F627" s="118" t="s">
        <v>62</v>
      </c>
      <c r="G627" s="118" t="s">
        <v>118</v>
      </c>
      <c r="H627" s="118" t="s">
        <v>118</v>
      </c>
      <c r="I627" s="119" t="n">
        <v>2120.65</v>
      </c>
      <c r="J627" s="119" t="n">
        <v>1602.1</v>
      </c>
      <c r="K627" s="119" t="n">
        <v>58.3</v>
      </c>
      <c r="L627" s="117" t="n">
        <v>76</v>
      </c>
      <c r="M627" s="120" t="n">
        <f aca="false" ca="false" dt2D="false" dtr="false" t="normal">SUM(N627:S627)</f>
        <v>9925193.079999998</v>
      </c>
      <c r="N627" s="120" t="n"/>
      <c r="O627" s="120" t="n">
        <v>4744218.64</v>
      </c>
      <c r="P627" s="120" t="n"/>
      <c r="Q627" s="120" t="n">
        <v>262129.13</v>
      </c>
      <c r="R627" s="120" t="n">
        <v>4918845.31</v>
      </c>
      <c r="S627" s="120" t="n"/>
      <c r="T627" s="120" t="n">
        <f aca="false" ca="false" dt2D="false" dtr="false" t="normal">$M627/($J627+$K627)</f>
        <v>5977.591592387376</v>
      </c>
      <c r="U627" s="120" t="n">
        <f aca="false" ca="false" dt2D="false" dtr="false" t="normal">$M627/($J627+$K627)</f>
        <v>5977.591592387376</v>
      </c>
      <c r="V627" s="118" t="n">
        <v>2026</v>
      </c>
      <c r="W627" s="120" t="n"/>
      <c r="X627" s="121" t="n">
        <f aca="false" ca="false" dt2D="false" dtr="false" t="normal">AA627-R627</f>
        <v>0</v>
      </c>
      <c r="Y627" s="127" t="n"/>
      <c r="Z627" s="127" t="n">
        <f aca="false" ca="false" dt2D="false" dtr="false" t="normal">+(J627*12.71+K627*25.41)*12</f>
        <v>262129.12799999997</v>
      </c>
      <c r="AA627" s="127" t="n">
        <f aca="false" ca="false" dt2D="false" dtr="false" t="normal">+(J627*12.71+K627*25.41)*12*30-'[4]Лист1'!$AQ$13</f>
        <v>4918845.309999999</v>
      </c>
      <c r="AB627" s="124" t="n">
        <f aca="false" ca="false" dt2D="false" dtr="false" t="normal">SUM(AC627:AQ627)</f>
        <v>9925193.08</v>
      </c>
      <c r="AC627" s="132" t="n">
        <v>6920247.88</v>
      </c>
      <c r="AD627" s="124" t="n"/>
      <c r="AE627" s="124" t="n"/>
      <c r="AF627" s="132" t="n">
        <v>3004945.2</v>
      </c>
      <c r="AG627" s="124" t="n"/>
      <c r="AH627" s="124" t="n"/>
      <c r="AI627" s="124" t="n"/>
      <c r="AJ627" s="124" t="n"/>
      <c r="AK627" s="124" t="n"/>
      <c r="AL627" s="124" t="n"/>
      <c r="AM627" s="124" t="n"/>
      <c r="AN627" s="124" t="n"/>
      <c r="AO627" s="124" t="n"/>
      <c r="AP627" s="124" t="n"/>
      <c r="AQ627" s="124" t="n"/>
      <c r="AR627" s="128" t="n">
        <f aca="false" ca="false" dt2D="false" dtr="false" t="normal">COUNTIF(AC627:AN627, "&gt;0")</f>
        <v>2</v>
      </c>
      <c r="AS627" s="128" t="n">
        <f aca="false" ca="false" dt2D="false" dtr="false" t="normal">COUNTIF(AO627:AQ627, "&gt;0")</f>
        <v>0</v>
      </c>
      <c r="AT627" s="128" t="n">
        <f aca="false" ca="false" dt2D="false" dtr="false" t="normal">+AR627+AS627</f>
        <v>2</v>
      </c>
      <c r="AZ627" s="66" t="n"/>
      <c r="BA627" s="66" t="n"/>
    </row>
    <row customHeight="true" ht="12.75" outlineLevel="0" r="628">
      <c r="A628" s="115" t="n">
        <f aca="false" ca="false" dt2D="false" dtr="false" t="normal">+A627+1</f>
        <v>502</v>
      </c>
      <c r="B628" s="115" t="n">
        <f aca="false" ca="false" dt2D="false" dtr="false" t="normal">+B627+1</f>
        <v>376</v>
      </c>
      <c r="C628" s="116" t="s">
        <v>486</v>
      </c>
      <c r="D628" s="115" t="s">
        <v>1021</v>
      </c>
      <c r="E628" s="117" t="s">
        <v>94</v>
      </c>
      <c r="F628" s="118" t="s">
        <v>62</v>
      </c>
      <c r="G628" s="118" t="s">
        <v>118</v>
      </c>
      <c r="H628" s="118" t="s">
        <v>118</v>
      </c>
      <c r="I628" s="119" t="n">
        <v>2747.6</v>
      </c>
      <c r="J628" s="119" t="n">
        <v>2270.63</v>
      </c>
      <c r="K628" s="119" t="n">
        <v>217.6</v>
      </c>
      <c r="L628" s="117" t="n">
        <v>95</v>
      </c>
      <c r="M628" s="120" t="n">
        <f aca="false" ca="false" dt2D="false" dtr="false" t="normal">SUM(N628:S628)</f>
        <v>3941005</v>
      </c>
      <c r="N628" s="120" t="n"/>
      <c r="O628" s="120" t="n"/>
      <c r="P628" s="120" t="n"/>
      <c r="Q628" s="120" t="n">
        <v>412667.08</v>
      </c>
      <c r="R628" s="120" t="n">
        <v>3528337.92</v>
      </c>
      <c r="S628" s="120" t="n"/>
      <c r="T628" s="120" t="n">
        <f aca="false" ca="false" dt2D="false" dtr="false" t="normal">$M628/($J628+$K628)</f>
        <v>1583.8588072646016</v>
      </c>
      <c r="U628" s="120" t="n">
        <f aca="false" ca="false" dt2D="false" dtr="false" t="normal">$M628/($J628+$K628)</f>
        <v>1583.8588072646016</v>
      </c>
      <c r="V628" s="118" t="n">
        <v>2026</v>
      </c>
      <c r="W628" s="120" t="n"/>
      <c r="X628" s="121" t="n">
        <f aca="false" ca="false" dt2D="false" dtr="false" t="normal">AA628-R628</f>
        <v>3205631.5880000023</v>
      </c>
      <c r="Y628" s="127" t="n"/>
      <c r="Z628" s="127" t="n">
        <f aca="false" ca="false" dt2D="false" dtr="false" t="normal">+(J628*12.71+K628*25.41)*12</f>
        <v>412667.07960000006</v>
      </c>
      <c r="AA628" s="127" t="n">
        <f aca="false" ca="false" dt2D="false" dtr="false" t="normal">+(J628*12.71+K628*25.41)*12*30-'[4]Лист1'!$AQ$14</f>
        <v>6733969.508000002</v>
      </c>
      <c r="AB628" s="124" t="n">
        <f aca="false" ca="false" dt2D="false" dtr="false" t="normal">SUM(AC628:AQ628)</f>
        <v>3941005</v>
      </c>
      <c r="AC628" s="124" t="n"/>
      <c r="AD628" s="124" t="n"/>
      <c r="AE628" s="124" t="n"/>
      <c r="AF628" s="132" t="n">
        <v>3941005</v>
      </c>
      <c r="AG628" s="124" t="n"/>
      <c r="AH628" s="124" t="n"/>
      <c r="AI628" s="124" t="n"/>
      <c r="AJ628" s="124" t="n"/>
      <c r="AK628" s="124" t="n"/>
      <c r="AL628" s="124" t="n"/>
      <c r="AM628" s="124" t="n"/>
      <c r="AN628" s="124" t="n"/>
      <c r="AO628" s="124" t="n"/>
      <c r="AP628" s="124" t="n"/>
      <c r="AQ628" s="124" t="n"/>
      <c r="AR628" s="128" t="n">
        <f aca="false" ca="false" dt2D="false" dtr="false" t="normal">COUNTIF(AC628:AN628, "&gt;0")</f>
        <v>1</v>
      </c>
      <c r="AS628" s="128" t="n">
        <f aca="false" ca="false" dt2D="false" dtr="false" t="normal">COUNTIF(AO628:AQ628, "&gt;0")</f>
        <v>0</v>
      </c>
      <c r="AT628" s="128" t="n">
        <f aca="false" ca="false" dt2D="false" dtr="false" t="normal">+AR628+AS628</f>
        <v>1</v>
      </c>
      <c r="AZ628" s="66" t="n"/>
    </row>
    <row customHeight="true" ht="12.75" outlineLevel="0" r="629">
      <c r="A629" s="115" t="n">
        <f aca="false" ca="false" dt2D="false" dtr="false" t="normal">+A628+1</f>
        <v>503</v>
      </c>
      <c r="B629" s="115" t="s">
        <v>226</v>
      </c>
      <c r="C629" s="116" t="s">
        <v>486</v>
      </c>
      <c r="D629" s="116" t="s">
        <v>599</v>
      </c>
      <c r="E629" s="117" t="s">
        <v>73</v>
      </c>
      <c r="F629" s="118" t="s">
        <v>62</v>
      </c>
      <c r="G629" s="118" t="n">
        <v>4</v>
      </c>
      <c r="H629" s="118" t="n">
        <v>4</v>
      </c>
      <c r="I629" s="118" t="n">
        <v>2432.4</v>
      </c>
      <c r="J629" s="118" t="n">
        <v>2212.3</v>
      </c>
      <c r="K629" s="196" t="n">
        <v>220.1</v>
      </c>
      <c r="L629" s="117" t="n">
        <v>87</v>
      </c>
      <c r="M629" s="120" t="n">
        <f aca="false" ca="false" dt2D="false" dtr="false" t="normal">SUM(N629:S629)</f>
        <v>6593380.8</v>
      </c>
      <c r="N629" s="120" t="n"/>
      <c r="O629" s="120" t="n"/>
      <c r="P629" s="120" t="n"/>
      <c r="Q629" s="120" t="n">
        <v>942288.08</v>
      </c>
      <c r="R629" s="120" t="n">
        <v>5651092.72</v>
      </c>
      <c r="S629" s="120" t="n"/>
      <c r="T629" s="120" t="n">
        <f aca="false" ca="false" dt2D="false" dtr="false" t="normal">$M629/($J629+$K629)</f>
        <v>2710.648248643315</v>
      </c>
      <c r="U629" s="120" t="n">
        <f aca="false" ca="false" dt2D="false" dtr="false" t="normal">$M629/($J629+$K629)</f>
        <v>2710.648248643315</v>
      </c>
      <c r="V629" s="118" t="n">
        <v>2026</v>
      </c>
      <c r="W629" s="120" t="n"/>
      <c r="X629" s="121" t="n">
        <f aca="false" ca="false" dt2D="false" dtr="false" t="normal">AA629-R629</f>
        <v>6484893.920000003</v>
      </c>
      <c r="Y629" s="127" t="n">
        <v>1080163.68</v>
      </c>
      <c r="Z629" s="127" t="n">
        <f aca="false" ca="false" dt2D="false" dtr="false" t="normal">+(J629*12.71+K629*25.41)*12</f>
        <v>404532.8880000001</v>
      </c>
      <c r="AA629" s="127" t="n">
        <f aca="false" ca="false" dt2D="false" dtr="false" t="normal">+(J629*12.71+K629*25.41)*12*30</f>
        <v>12135986.640000002</v>
      </c>
      <c r="AB629" s="124" t="n">
        <f aca="false" ca="true" dt2D="false" dtr="false" t="normal">SUBTOTAL(9, AC629:AQ629)</f>
        <v>6593380.8</v>
      </c>
      <c r="AC629" s="132" t="n">
        <v>6593380.8</v>
      </c>
      <c r="AD629" s="124" t="n"/>
      <c r="AE629" s="124" t="n"/>
      <c r="AF629" s="124" t="n"/>
      <c r="AG629" s="124" t="n"/>
      <c r="AH629" s="124" t="n"/>
      <c r="AI629" s="124" t="n"/>
      <c r="AJ629" s="124" t="n"/>
      <c r="AK629" s="124" t="n"/>
      <c r="AL629" s="124" t="n"/>
      <c r="AM629" s="124" t="n"/>
      <c r="AN629" s="124" t="n"/>
      <c r="AO629" s="124" t="n"/>
      <c r="AP629" s="124" t="n"/>
      <c r="AQ629" s="124" t="n"/>
      <c r="AR629" s="128" t="n">
        <f aca="false" ca="false" dt2D="false" dtr="false" t="normal">COUNTIF(AC629:AN629, "&gt;0")</f>
        <v>1</v>
      </c>
      <c r="AS629" s="128" t="n">
        <f aca="false" ca="false" dt2D="false" dtr="false" t="normal">COUNTIF(AO629:AQ629, "&gt;0")</f>
        <v>0</v>
      </c>
      <c r="AT629" s="128" t="n">
        <f aca="false" ca="false" dt2D="false" dtr="false" t="normal">+AR629+AS629</f>
        <v>1</v>
      </c>
      <c r="AZ629" s="66" t="n"/>
    </row>
    <row customHeight="true" ht="12.75" outlineLevel="0" r="630">
      <c r="A630" s="115" t="n">
        <f aca="false" ca="false" dt2D="false" dtr="false" t="normal">+A629+1</f>
        <v>504</v>
      </c>
      <c r="B630" s="115" t="n">
        <f aca="false" ca="false" dt2D="false" dtr="false" t="normal">B628+1</f>
        <v>377</v>
      </c>
      <c r="C630" s="116" t="s">
        <v>490</v>
      </c>
      <c r="D630" s="116" t="s">
        <v>951</v>
      </c>
      <c r="E630" s="117" t="s">
        <v>170</v>
      </c>
      <c r="F630" s="118" t="s">
        <v>62</v>
      </c>
      <c r="G630" s="118" t="n">
        <v>4</v>
      </c>
      <c r="H630" s="118" t="n">
        <v>2</v>
      </c>
      <c r="I630" s="155" t="n">
        <v>1854.6</v>
      </c>
      <c r="J630" s="155" t="n">
        <v>1721.2</v>
      </c>
      <c r="K630" s="155" t="n">
        <v>0</v>
      </c>
      <c r="L630" s="117" t="n">
        <v>58</v>
      </c>
      <c r="M630" s="120" t="n">
        <f aca="false" ca="false" dt2D="false" dtr="false" t="normal">SUM(N630:S630)</f>
        <v>5823973.49</v>
      </c>
      <c r="N630" s="120" t="n"/>
      <c r="O630" s="120" t="n"/>
      <c r="P630" s="120" t="n">
        <v>1500000</v>
      </c>
      <c r="Q630" s="120" t="n">
        <v>1634908.61</v>
      </c>
      <c r="R630" s="120" t="n">
        <v>2689064.88</v>
      </c>
      <c r="S630" s="120" t="n"/>
      <c r="T630" s="120" t="n">
        <f aca="false" ca="false" dt2D="false" dtr="false" t="normal">$M630/($J630+$K630)</f>
        <v>3383.670398559145</v>
      </c>
      <c r="U630" s="120" t="n">
        <f aca="false" ca="false" dt2D="false" dtr="false" t="normal">$M630/($J630+$K630)</f>
        <v>3383.670398559145</v>
      </c>
      <c r="V630" s="118" t="n">
        <v>2026</v>
      </c>
      <c r="W630" s="120" t="n"/>
      <c r="X630" s="121" t="n">
        <f aca="false" ca="false" dt2D="false" dtr="false" t="normal">AA630-R630</f>
        <v>5186457.84</v>
      </c>
      <c r="Y630" s="127" t="n">
        <v>1372391.19</v>
      </c>
      <c r="Z630" s="127" t="n">
        <f aca="false" ca="false" dt2D="false" dtr="false" t="normal">+(J630*12.71+K630*25.41)*12</f>
        <v>262517.424</v>
      </c>
      <c r="AA630" s="127" t="n">
        <f aca="false" ca="false" dt2D="false" dtr="false" t="normal">+(J630*12.71+K630*25.41)*12*30</f>
        <v>7875522.72</v>
      </c>
      <c r="AB630" s="124" t="n">
        <f aca="false" ca="true" dt2D="false" dtr="false" t="normal">SUBTOTAL(9, AC630:AQ630)</f>
        <v>5823973.489999999</v>
      </c>
      <c r="AC630" s="124" t="n"/>
      <c r="AD630" s="124" t="n"/>
      <c r="AE630" s="124" t="n"/>
      <c r="AF630" s="124" t="n"/>
      <c r="AG630" s="124" t="n"/>
      <c r="AH630" s="124" t="n"/>
      <c r="AI630" s="124" t="n"/>
      <c r="AJ630" s="124" t="n"/>
      <c r="AK630" s="124" t="n"/>
      <c r="AL630" s="124" t="n"/>
      <c r="AM630" s="124" t="n"/>
      <c r="AN630" s="132" t="n">
        <v>5645358.85</v>
      </c>
      <c r="AO630" s="124" t="n">
        <v>154614.64</v>
      </c>
      <c r="AP630" s="124" t="n">
        <v>24000</v>
      </c>
      <c r="AQ630" s="124" t="n"/>
      <c r="AR630" s="128" t="n">
        <f aca="false" ca="false" dt2D="false" dtr="false" t="normal">COUNTIF(AC630:AN630, "&gt;0")</f>
        <v>1</v>
      </c>
      <c r="AS630" s="128" t="n">
        <f aca="false" ca="false" dt2D="false" dtr="false" t="normal">COUNTIF(AO630:AQ630, "&gt;0")</f>
        <v>2</v>
      </c>
      <c r="AT630" s="128" t="n">
        <f aca="false" ca="false" dt2D="false" dtr="false" t="normal">+AR630+AS630</f>
        <v>3</v>
      </c>
      <c r="AZ630" s="66" t="n"/>
    </row>
    <row customHeight="true" ht="12.75" outlineLevel="0" r="631">
      <c r="A631" s="115" t="n">
        <f aca="false" ca="false" dt2D="false" dtr="false" t="normal">+A630+1</f>
        <v>505</v>
      </c>
      <c r="B631" s="115" t="n">
        <f aca="false" ca="false" dt2D="false" dtr="false" t="normal">B630+1</f>
        <v>378</v>
      </c>
      <c r="C631" s="116" t="s">
        <v>1022</v>
      </c>
      <c r="D631" s="116" t="s">
        <v>1023</v>
      </c>
      <c r="E631" s="117" t="n">
        <v>1978</v>
      </c>
      <c r="F631" s="118" t="s">
        <v>62</v>
      </c>
      <c r="G631" s="118" t="n">
        <v>2</v>
      </c>
      <c r="H631" s="118" t="n">
        <v>2</v>
      </c>
      <c r="I631" s="155" t="n">
        <v>490.77</v>
      </c>
      <c r="J631" s="155" t="n">
        <v>162.07</v>
      </c>
      <c r="K631" s="155" t="n">
        <v>0</v>
      </c>
      <c r="L631" s="117" t="n">
        <v>12</v>
      </c>
      <c r="M631" s="120" t="n">
        <f aca="false" ca="false" dt2D="false" dtr="false" t="normal">SUM(N631:S631)</f>
        <v>2928840.77</v>
      </c>
      <c r="N631" s="120" t="n"/>
      <c r="O631" s="120" t="n">
        <v>2856573.42</v>
      </c>
      <c r="P631" s="120" t="n"/>
      <c r="Q631" s="120" t="n">
        <v>24718.92</v>
      </c>
      <c r="R631" s="120" t="n">
        <v>47548.43</v>
      </c>
      <c r="S631" s="120" t="n"/>
      <c r="T631" s="120" t="n">
        <f aca="false" ca="false" dt2D="false" dtr="false" t="normal">$M631/($J631+$K631)</f>
        <v>18071.45535879558</v>
      </c>
      <c r="U631" s="120" t="n">
        <f aca="false" ca="false" dt2D="false" dtr="false" t="normal">$M631/($J631+$K631)</f>
        <v>18071.45535879558</v>
      </c>
      <c r="V631" s="118" t="n">
        <v>2026</v>
      </c>
      <c r="W631" s="120" t="n"/>
      <c r="X631" s="121" t="n">
        <f aca="false" ca="false" dt2D="false" dtr="false" t="normal">AA631-R631</f>
        <v>0.002000000029511284</v>
      </c>
      <c r="Y631" s="127" t="n"/>
      <c r="Z631" s="127" t="n">
        <f aca="false" ca="false" dt2D="false" dtr="false" t="normal">+(J631*12.71+K631*25.41)*12</f>
        <v>24718.916400000002</v>
      </c>
      <c r="AA631" s="127" t="n">
        <f aca="false" ca="false" dt2D="false" dtr="false" t="normal">+(J631*12.71+K631*25.41)*12*30-'[3]Лист1'!$AQ$239</f>
        <v>47548.43200000003</v>
      </c>
      <c r="AB631" s="124" t="n">
        <f aca="false" ca="false" dt2D="false" dtr="false" t="normal">SUM(AC631:AQ631)</f>
        <v>2928840.77</v>
      </c>
      <c r="AC631" s="124" t="n"/>
      <c r="AD631" s="124" t="n"/>
      <c r="AE631" s="124" t="n"/>
      <c r="AF631" s="124" t="n"/>
      <c r="AG631" s="124" t="n"/>
      <c r="AH631" s="124" t="n"/>
      <c r="AI631" s="124" t="n"/>
      <c r="AJ631" s="124" t="n"/>
      <c r="AK631" s="124" t="n">
        <v>1378469.23</v>
      </c>
      <c r="AL631" s="124" t="n"/>
      <c r="AM631" s="124" t="n"/>
      <c r="AN631" s="124" t="n">
        <v>1550371.54</v>
      </c>
      <c r="AO631" s="124" t="n"/>
      <c r="AP631" s="124" t="n"/>
      <c r="AQ631" s="124" t="n"/>
      <c r="AR631" s="128" t="n">
        <f aca="false" ca="false" dt2D="false" dtr="false" t="normal">COUNTIF(AC631:AN631, "&gt;0")</f>
        <v>2</v>
      </c>
      <c r="AS631" s="128" t="n">
        <f aca="false" ca="false" dt2D="false" dtr="false" t="normal">COUNTIF(AO631:AQ631, "&gt;0")</f>
        <v>0</v>
      </c>
      <c r="AT631" s="128" t="n">
        <f aca="false" ca="false" dt2D="false" dtr="false" t="normal">+AR631+AS631</f>
        <v>2</v>
      </c>
      <c r="AZ631" s="66" t="n"/>
    </row>
    <row customHeight="true" ht="12.75" outlineLevel="0" r="632">
      <c r="A632" s="115" t="n">
        <f aca="false" ca="false" dt2D="false" dtr="false" t="normal">+A631+1</f>
        <v>506</v>
      </c>
      <c r="B632" s="115" t="n">
        <f aca="false" ca="false" dt2D="false" dtr="false" t="normal">B631+1</f>
        <v>379</v>
      </c>
      <c r="C632" s="116" t="s">
        <v>1024</v>
      </c>
      <c r="D632" s="116" t="s">
        <v>1025</v>
      </c>
      <c r="E632" s="117" t="n">
        <v>1980</v>
      </c>
      <c r="F632" s="118" t="s">
        <v>188</v>
      </c>
      <c r="G632" s="118" t="n">
        <v>1</v>
      </c>
      <c r="H632" s="118" t="n">
        <v>2</v>
      </c>
      <c r="I632" s="155" t="n">
        <v>418.7</v>
      </c>
      <c r="J632" s="155" t="n">
        <v>397.3</v>
      </c>
      <c r="K632" s="155" t="n">
        <v>0</v>
      </c>
      <c r="L632" s="117" t="n">
        <v>19</v>
      </c>
      <c r="M632" s="120" t="n">
        <f aca="false" ca="false" dt2D="false" dtr="false" t="normal">SUM(N632:S632)</f>
        <v>4299726.3100000005</v>
      </c>
      <c r="N632" s="120" t="n"/>
      <c r="O632" s="120" t="n">
        <v>3348079.36</v>
      </c>
      <c r="P632" s="120" t="n"/>
      <c r="Q632" s="120" t="n">
        <v>43051.43</v>
      </c>
      <c r="R632" s="120" t="n">
        <v>908595.52</v>
      </c>
      <c r="S632" s="120" t="n"/>
      <c r="T632" s="120" t="n">
        <f aca="false" ca="false" dt2D="false" dtr="false" t="normal">$M632/($J632+$K632)</f>
        <v>10822.366750566323</v>
      </c>
      <c r="U632" s="120" t="n">
        <f aca="false" ca="false" dt2D="false" dtr="false" t="normal">$M632/($J632+$K632)</f>
        <v>10822.366750566323</v>
      </c>
      <c r="V632" s="118" t="n">
        <v>2026</v>
      </c>
      <c r="W632" s="120" t="n"/>
      <c r="X632" s="121" t="n">
        <f aca="false" ca="false" dt2D="false" dtr="false" t="normal">AA632-R632</f>
        <v>0</v>
      </c>
      <c r="Y632" s="127" t="n"/>
      <c r="Z632" s="127" t="n">
        <f aca="false" ca="false" dt2D="false" dtr="false" t="normal">+(J632*9.03+K632*24.78)*12</f>
        <v>43051.428</v>
      </c>
      <c r="AA632" s="127" t="n">
        <f aca="false" ca="false" dt2D="false" dtr="false" t="normal">+(J632*9.03+K632*24.78)*12*30-'[3]Лист1'!$AQ$240</f>
        <v>908595.52</v>
      </c>
      <c r="AB632" s="124" t="n">
        <f aca="false" ca="false" dt2D="false" dtr="false" t="normal">SUM(AC632:AQ632)</f>
        <v>4299726.3100000005</v>
      </c>
      <c r="AC632" s="124" t="n"/>
      <c r="AD632" s="124" t="n"/>
      <c r="AE632" s="124" t="n"/>
      <c r="AF632" s="124" t="n"/>
      <c r="AG632" s="124" t="n"/>
      <c r="AH632" s="124" t="n"/>
      <c r="AI632" s="124" t="n"/>
      <c r="AJ632" s="124" t="n"/>
      <c r="AK632" s="124" t="n"/>
      <c r="AL632" s="124" t="n"/>
      <c r="AM632" s="124" t="n"/>
      <c r="AN632" s="132" t="n">
        <v>4227140.16</v>
      </c>
      <c r="AO632" s="124" t="n">
        <v>48586.15</v>
      </c>
      <c r="AP632" s="124" t="n">
        <v>24000</v>
      </c>
      <c r="AQ632" s="124" t="n"/>
      <c r="AR632" s="128" t="n">
        <f aca="false" ca="false" dt2D="false" dtr="false" t="normal">COUNTIF(AC632:AN632, "&gt;0")</f>
        <v>1</v>
      </c>
      <c r="AS632" s="128" t="n">
        <f aca="false" ca="false" dt2D="false" dtr="false" t="normal">COUNTIF(AO632:AQ632, "&gt;0")</f>
        <v>2</v>
      </c>
      <c r="AT632" s="128" t="n">
        <f aca="false" ca="false" dt2D="false" dtr="false" t="normal">+AR632+AS632</f>
        <v>3</v>
      </c>
      <c r="AU632" s="0" t="s">
        <v>190</v>
      </c>
      <c r="BA632" s="66" t="n"/>
    </row>
    <row customHeight="true" ht="12.75" outlineLevel="0" r="633">
      <c r="A633" s="115" t="n">
        <f aca="false" ca="false" dt2D="false" dtr="false" t="normal">+A632+1</f>
        <v>507</v>
      </c>
      <c r="B633" s="115" t="n">
        <f aca="false" ca="false" dt2D="false" dtr="false" t="normal">B632+1</f>
        <v>380</v>
      </c>
      <c r="C633" s="116" t="s">
        <v>1024</v>
      </c>
      <c r="D633" s="116" t="s">
        <v>1026</v>
      </c>
      <c r="E633" s="117" t="n">
        <v>1975</v>
      </c>
      <c r="F633" s="118" t="s">
        <v>188</v>
      </c>
      <c r="G633" s="118" t="n">
        <v>2</v>
      </c>
      <c r="H633" s="118" t="n">
        <v>2</v>
      </c>
      <c r="I633" s="155" t="n">
        <v>404.7</v>
      </c>
      <c r="J633" s="155" t="n">
        <v>359</v>
      </c>
      <c r="K633" s="155" t="n">
        <v>0</v>
      </c>
      <c r="L633" s="117" t="n">
        <v>19</v>
      </c>
      <c r="M633" s="120" t="n">
        <f aca="false" ca="false" dt2D="false" dtr="false" t="normal">SUM(N633:S633)</f>
        <v>154224.83</v>
      </c>
      <c r="N633" s="120" t="n"/>
      <c r="O633" s="120" t="n"/>
      <c r="P633" s="120" t="n"/>
      <c r="Q633" s="120" t="n">
        <v>38901.24</v>
      </c>
      <c r="R633" s="120" t="n">
        <v>115323.59</v>
      </c>
      <c r="S633" s="120" t="n"/>
      <c r="T633" s="120" t="n">
        <f aca="false" ca="false" dt2D="false" dtr="false" t="normal">$M633/($J633+$K633)</f>
        <v>429.595626740947</v>
      </c>
      <c r="U633" s="120" t="n">
        <f aca="false" ca="false" dt2D="false" dtr="false" t="normal">$M633/($J633+$K633)</f>
        <v>429.595626740947</v>
      </c>
      <c r="V633" s="118" t="n">
        <v>2026</v>
      </c>
      <c r="W633" s="120" t="n"/>
      <c r="X633" s="121" t="n">
        <f aca="false" ca="false" dt2D="false" dtr="false" t="normal">AA633-R633</f>
        <v>765148.22</v>
      </c>
      <c r="Y633" s="127" t="n"/>
      <c r="Z633" s="127" t="n">
        <f aca="false" ca="false" dt2D="false" dtr="false" t="normal">+(J633*9.03+K633*24.78)*12</f>
        <v>38901.24</v>
      </c>
      <c r="AA633" s="127" t="n">
        <f aca="false" ca="false" dt2D="false" dtr="false" t="normal">+(J633*9.03+K633*24.78)*12*30-'[3]Лист1'!$AQ$242</f>
        <v>880471.8099999999</v>
      </c>
      <c r="AB633" s="124" t="n">
        <f aca="false" ca="false" dt2D="false" dtr="false" t="normal">SUM(AC633:AQ633)</f>
        <v>154224.83000000002</v>
      </c>
      <c r="AC633" s="124" t="n"/>
      <c r="AD633" s="124" t="n"/>
      <c r="AE633" s="132" t="n">
        <v>121354.07</v>
      </c>
      <c r="AF633" s="124" t="n"/>
      <c r="AG633" s="124" t="n"/>
      <c r="AH633" s="124" t="n"/>
      <c r="AI633" s="124" t="n"/>
      <c r="AJ633" s="124" t="n"/>
      <c r="AK633" s="124" t="n"/>
      <c r="AL633" s="124" t="n"/>
      <c r="AM633" s="124" t="n"/>
      <c r="AN633" s="124" t="n"/>
      <c r="AO633" s="124" t="n">
        <v>8870.76</v>
      </c>
      <c r="AP633" s="124" t="n">
        <v>24000</v>
      </c>
      <c r="AQ633" s="124" t="n"/>
      <c r="AR633" s="128" t="n">
        <f aca="false" ca="false" dt2D="false" dtr="false" t="normal">COUNTIF(AC633:AN633, "&gt;0")</f>
        <v>1</v>
      </c>
      <c r="AS633" s="128" t="n">
        <f aca="false" ca="false" dt2D="false" dtr="false" t="normal">COUNTIF(AO633:AQ633, "&gt;0")</f>
        <v>2</v>
      </c>
      <c r="AT633" s="128" t="n">
        <f aca="false" ca="false" dt2D="false" dtr="false" t="normal">+AR633+AS633</f>
        <v>3</v>
      </c>
      <c r="AU633" s="0" t="s">
        <v>190</v>
      </c>
      <c r="BA633" s="66" t="n"/>
    </row>
    <row customHeight="true" ht="12.75" outlineLevel="0" r="634">
      <c r="A634" s="115" t="n">
        <f aca="false" ca="false" dt2D="false" dtr="false" t="normal">+A633+1</f>
        <v>508</v>
      </c>
      <c r="B634" s="115" t="n">
        <f aca="false" ca="false" dt2D="false" dtr="false" t="normal">B633+1</f>
        <v>381</v>
      </c>
      <c r="C634" s="116" t="s">
        <v>1024</v>
      </c>
      <c r="D634" s="116" t="s">
        <v>1027</v>
      </c>
      <c r="E634" s="117" t="n">
        <v>1982</v>
      </c>
      <c r="F634" s="118" t="s">
        <v>188</v>
      </c>
      <c r="G634" s="118" t="n">
        <v>2</v>
      </c>
      <c r="H634" s="118" t="n">
        <v>3</v>
      </c>
      <c r="I634" s="155" t="n">
        <v>1277.5</v>
      </c>
      <c r="J634" s="155" t="n">
        <v>1102.3</v>
      </c>
      <c r="K634" s="155" t="n">
        <v>0</v>
      </c>
      <c r="L634" s="117" t="n">
        <v>34</v>
      </c>
      <c r="M634" s="120" t="n">
        <f aca="false" ca="false" dt2D="false" dtr="false" t="normal">SUM(N634:S634)</f>
        <v>8689806.620000001</v>
      </c>
      <c r="N634" s="120" t="n"/>
      <c r="O634" s="120" t="n">
        <v>5919707.28</v>
      </c>
      <c r="P634" s="120" t="n"/>
      <c r="Q634" s="120" t="n">
        <v>119445.23</v>
      </c>
      <c r="R634" s="120" t="n">
        <v>2650654.11</v>
      </c>
      <c r="S634" s="120" t="n"/>
      <c r="T634" s="120" t="n">
        <f aca="false" ca="false" dt2D="false" dtr="false" t="normal">$M634/($J634+$K634)</f>
        <v>7883.340850948019</v>
      </c>
      <c r="U634" s="120" t="n">
        <f aca="false" ca="false" dt2D="false" dtr="false" t="normal">$M634/($J634+$K634)</f>
        <v>7883.340850948019</v>
      </c>
      <c r="V634" s="118" t="n">
        <v>2026</v>
      </c>
      <c r="W634" s="120" t="n"/>
      <c r="X634" s="121" t="n">
        <f aca="false" ca="false" dt2D="false" dtr="false" t="normal">AA634-R634</f>
        <v>0</v>
      </c>
      <c r="Y634" s="127" t="n"/>
      <c r="Z634" s="127" t="n">
        <f aca="false" ca="false" dt2D="false" dtr="false" t="normal">+(J634*9.03+K634*24.78)*12</f>
        <v>119445.22799999997</v>
      </c>
      <c r="AA634" s="127" t="n">
        <f aca="false" ca="false" dt2D="false" dtr="false" t="normal">+(J634*9.03+K634*24.78)*12*30-'[3]Лист1'!$AQ$243</f>
        <v>2650654.1099999994</v>
      </c>
      <c r="AB634" s="124" t="n">
        <f aca="false" ca="false" dt2D="false" dtr="false" t="normal">SUM(AC634:AQ634)</f>
        <v>8689806.62</v>
      </c>
      <c r="AC634" s="132" t="n">
        <v>1506548.74</v>
      </c>
      <c r="AD634" s="124" t="n"/>
      <c r="AE634" s="132" t="n">
        <v>442107.03</v>
      </c>
      <c r="AF634" s="132" t="n">
        <v>580792.8</v>
      </c>
      <c r="AG634" s="124" t="n"/>
      <c r="AH634" s="124" t="n"/>
      <c r="AI634" s="124" t="n"/>
      <c r="AJ634" s="124" t="n"/>
      <c r="AK634" s="124" t="n"/>
      <c r="AL634" s="124" t="n"/>
      <c r="AM634" s="124" t="n"/>
      <c r="AN634" s="132" t="n">
        <v>6026555.95</v>
      </c>
      <c r="AO634" s="124" t="n">
        <v>109802.1</v>
      </c>
      <c r="AP634" s="124" t="n">
        <v>24000</v>
      </c>
      <c r="AQ634" s="124" t="n"/>
      <c r="AR634" s="128" t="n">
        <f aca="false" ca="false" dt2D="false" dtr="false" t="normal">COUNTIF(AC634:AN634, "&gt;0")</f>
        <v>4</v>
      </c>
      <c r="AS634" s="128" t="n">
        <f aca="false" ca="false" dt2D="false" dtr="false" t="normal">COUNTIF(AO634:AQ634, "&gt;0")</f>
        <v>2</v>
      </c>
      <c r="AT634" s="128" t="n">
        <f aca="false" ca="false" dt2D="false" dtr="false" t="normal">+AR634+AS634</f>
        <v>6</v>
      </c>
      <c r="AU634" s="0" t="s">
        <v>190</v>
      </c>
      <c r="BA634" s="66" t="n"/>
    </row>
    <row customHeight="true" ht="12.75" outlineLevel="0" r="635">
      <c r="A635" s="115" t="n">
        <f aca="false" ca="false" dt2D="false" dtr="false" t="normal">+A634+1</f>
        <v>509</v>
      </c>
      <c r="B635" s="115" t="n">
        <f aca="false" ca="false" dt2D="false" dtr="false" t="normal">B634+1</f>
        <v>382</v>
      </c>
      <c r="C635" s="116" t="s">
        <v>1024</v>
      </c>
      <c r="D635" s="116" t="s">
        <v>1028</v>
      </c>
      <c r="E635" s="117" t="n">
        <v>1980</v>
      </c>
      <c r="F635" s="118" t="s">
        <v>188</v>
      </c>
      <c r="G635" s="118" t="n">
        <v>2</v>
      </c>
      <c r="H635" s="118" t="n">
        <v>2</v>
      </c>
      <c r="I635" s="155" t="n">
        <v>672.9</v>
      </c>
      <c r="J635" s="155" t="n">
        <v>611.1</v>
      </c>
      <c r="K635" s="155" t="n">
        <v>0</v>
      </c>
      <c r="L635" s="117" t="n">
        <v>29</v>
      </c>
      <c r="M635" s="120" t="n">
        <f aca="false" ca="false" dt2D="false" dtr="false" t="normal">SUM(N635:S635)</f>
        <v>3397790.19</v>
      </c>
      <c r="N635" s="120" t="n"/>
      <c r="O635" s="120" t="n">
        <v>1932407.75</v>
      </c>
      <c r="P635" s="120" t="n"/>
      <c r="Q635" s="120" t="n">
        <v>66218.8</v>
      </c>
      <c r="R635" s="120" t="n">
        <v>1399163.64</v>
      </c>
      <c r="S635" s="120" t="n"/>
      <c r="T635" s="120" t="n">
        <f aca="false" ca="false" dt2D="false" dtr="false" t="normal">$M635/($J635+$K635)</f>
        <v>5560.121404025527</v>
      </c>
      <c r="U635" s="120" t="n">
        <f aca="false" ca="false" dt2D="false" dtr="false" t="normal">$M635/($J635+$K635)</f>
        <v>5560.121404025527</v>
      </c>
      <c r="V635" s="118" t="n">
        <v>2026</v>
      </c>
      <c r="W635" s="120" t="n"/>
      <c r="X635" s="121" t="n">
        <f aca="false" ca="false" dt2D="false" dtr="false" t="normal">AA635-R635</f>
        <v>0</v>
      </c>
      <c r="Y635" s="127" t="n"/>
      <c r="Z635" s="127" t="n">
        <f aca="false" ca="false" dt2D="false" dtr="false" t="normal">+(J635*9.03+K635*24.78)*12</f>
        <v>66218.796</v>
      </c>
      <c r="AA635" s="127" t="n">
        <f aca="false" ca="false" dt2D="false" dtr="false" t="normal">+(J635*9.03+K635*24.78)*12*30-'[3]Лист1'!$AQ$244</f>
        <v>1399163.6400000001</v>
      </c>
      <c r="AB635" s="124" t="n">
        <f aca="false" ca="false" dt2D="false" dtr="false" t="normal">SUM(AC635:AQ635)</f>
        <v>3397790.19</v>
      </c>
      <c r="AC635" s="124" t="n"/>
      <c r="AD635" s="124" t="n"/>
      <c r="AE635" s="124" t="n"/>
      <c r="AF635" s="124" t="n"/>
      <c r="AG635" s="124" t="n"/>
      <c r="AH635" s="124" t="n"/>
      <c r="AI635" s="124" t="n"/>
      <c r="AJ635" s="124" t="n"/>
      <c r="AK635" s="124" t="n"/>
      <c r="AL635" s="124" t="n"/>
      <c r="AM635" s="124" t="n"/>
      <c r="AN635" s="132" t="n">
        <v>3309095.26</v>
      </c>
      <c r="AO635" s="124" t="n">
        <v>64694.93</v>
      </c>
      <c r="AP635" s="124" t="n">
        <v>24000</v>
      </c>
      <c r="AQ635" s="124" t="n"/>
      <c r="AR635" s="128" t="n">
        <f aca="false" ca="false" dt2D="false" dtr="false" t="normal">COUNTIF(AC635:AN635, "&gt;0")</f>
        <v>1</v>
      </c>
      <c r="AS635" s="128" t="n">
        <f aca="false" ca="false" dt2D="false" dtr="false" t="normal">COUNTIF(AO635:AQ635, "&gt;0")</f>
        <v>2</v>
      </c>
      <c r="AT635" s="128" t="n">
        <f aca="false" ca="false" dt2D="false" dtr="false" t="normal">+AR635+AS635</f>
        <v>3</v>
      </c>
      <c r="AU635" s="0" t="s">
        <v>190</v>
      </c>
      <c r="BA635" s="66" t="n"/>
    </row>
    <row customHeight="true" ht="12.75" outlineLevel="0" r="636">
      <c r="A636" s="115" t="n">
        <f aca="false" ca="false" dt2D="false" dtr="false" t="normal">+A635+1</f>
        <v>510</v>
      </c>
      <c r="B636" s="115" t="n">
        <f aca="false" ca="false" dt2D="false" dtr="false" t="normal">B635+1</f>
        <v>383</v>
      </c>
      <c r="C636" s="116" t="s">
        <v>1024</v>
      </c>
      <c r="D636" s="116" t="s">
        <v>1030</v>
      </c>
      <c r="E636" s="117" t="n">
        <v>1977</v>
      </c>
      <c r="F636" s="118" t="s">
        <v>188</v>
      </c>
      <c r="G636" s="118" t="n">
        <v>2</v>
      </c>
      <c r="H636" s="118" t="n">
        <v>2</v>
      </c>
      <c r="I636" s="155" t="n">
        <v>513.5</v>
      </c>
      <c r="J636" s="155" t="n">
        <v>482.7</v>
      </c>
      <c r="K636" s="155" t="n">
        <v>0</v>
      </c>
      <c r="L636" s="117" t="n">
        <v>23</v>
      </c>
      <c r="M636" s="120" t="n">
        <f aca="false" ca="false" dt2D="false" dtr="false" t="normal">SUM(N636:S636)</f>
        <v>2915348.67</v>
      </c>
      <c r="N636" s="120" t="n"/>
      <c r="O636" s="120" t="n">
        <v>1831771.26</v>
      </c>
      <c r="P636" s="120" t="n"/>
      <c r="Q636" s="120" t="n">
        <v>52305.37</v>
      </c>
      <c r="R636" s="120" t="n">
        <v>1031272.04</v>
      </c>
      <c r="S636" s="120" t="n"/>
      <c r="T636" s="120" t="n">
        <f aca="false" ca="false" dt2D="false" dtr="false" t="normal">$M636/($J636+$K636)</f>
        <v>6039.669919204475</v>
      </c>
      <c r="U636" s="120" t="n">
        <f aca="false" ca="false" dt2D="false" dtr="false" t="normal">$M636/($J636+$K636)</f>
        <v>6039.669919204475</v>
      </c>
      <c r="V636" s="118" t="n">
        <v>2026</v>
      </c>
      <c r="W636" s="120" t="n"/>
      <c r="X636" s="121" t="n">
        <f aca="false" ca="false" dt2D="false" dtr="false" t="normal">AA636-R636</f>
        <v>0</v>
      </c>
      <c r="Y636" s="127" t="n"/>
      <c r="Z636" s="127" t="n">
        <f aca="false" ca="false" dt2D="false" dtr="false" t="normal">+(J636*9.03+K636*24.78)*12</f>
        <v>52305.372</v>
      </c>
      <c r="AA636" s="127" t="n">
        <f aca="false" ca="false" dt2D="false" dtr="false" t="normal">+(J636*9.03+K636*24.78)*12*30-'[3]Лист1'!$AQ$245</f>
        <v>1031272.0400000002</v>
      </c>
      <c r="AB636" s="124" t="n">
        <f aca="false" ca="false" dt2D="false" dtr="false" t="normal">SUM(AC636:AQ636)</f>
        <v>2915348.6699999995</v>
      </c>
      <c r="AC636" s="124" t="n"/>
      <c r="AD636" s="124" t="n"/>
      <c r="AE636" s="124" t="n"/>
      <c r="AF636" s="132" t="n">
        <v>231478.07</v>
      </c>
      <c r="AG636" s="124" t="n"/>
      <c r="AH636" s="124" t="n"/>
      <c r="AI636" s="124" t="n"/>
      <c r="AJ636" s="124" t="n"/>
      <c r="AK636" s="124" t="n"/>
      <c r="AL636" s="124" t="n"/>
      <c r="AM636" s="124" t="n"/>
      <c r="AN636" s="132" t="n">
        <v>2601818.28</v>
      </c>
      <c r="AO636" s="124" t="n">
        <v>58052.32</v>
      </c>
      <c r="AP636" s="124" t="n">
        <v>24000</v>
      </c>
      <c r="AQ636" s="124" t="n"/>
      <c r="AR636" s="128" t="n">
        <f aca="false" ca="false" dt2D="false" dtr="false" t="normal">COUNTIF(AC636:AN636, "&gt;0")</f>
        <v>2</v>
      </c>
      <c r="AS636" s="128" t="n">
        <f aca="false" ca="false" dt2D="false" dtr="false" t="normal">COUNTIF(AO636:AQ636, "&gt;0")</f>
        <v>2</v>
      </c>
      <c r="AT636" s="128" t="n">
        <f aca="false" ca="false" dt2D="false" dtr="false" t="normal">+AR636+AS636</f>
        <v>4</v>
      </c>
      <c r="AU636" s="0" t="s">
        <v>190</v>
      </c>
      <c r="BA636" s="66" t="n"/>
    </row>
    <row customHeight="true" ht="12.75" outlineLevel="0" r="637">
      <c r="A637" s="115" t="n">
        <f aca="false" ca="false" dt2D="false" dtr="false" t="normal">+A636+1</f>
        <v>511</v>
      </c>
      <c r="B637" s="115" t="s">
        <v>226</v>
      </c>
      <c r="C637" s="116" t="s">
        <v>497</v>
      </c>
      <c r="D637" s="115" t="s">
        <v>615</v>
      </c>
      <c r="E637" s="117" t="s">
        <v>133</v>
      </c>
      <c r="F637" s="118" t="s">
        <v>62</v>
      </c>
      <c r="G637" s="118" t="n">
        <v>5</v>
      </c>
      <c r="H637" s="118" t="n">
        <v>4</v>
      </c>
      <c r="I637" s="119" t="n">
        <v>4316.7</v>
      </c>
      <c r="J637" s="119" t="n">
        <v>4246.4</v>
      </c>
      <c r="K637" s="119" t="n">
        <v>70.3000000000002</v>
      </c>
      <c r="L637" s="117" t="n">
        <v>164</v>
      </c>
      <c r="M637" s="120" t="n">
        <f aca="false" ca="false" dt2D="false" dtr="false" t="normal">SUM(N637:S637)</f>
        <v>2137366.05</v>
      </c>
      <c r="N637" s="120" t="n"/>
      <c r="O637" s="120" t="n"/>
      <c r="P637" s="120" t="n"/>
      <c r="Q637" s="120" t="n">
        <v>358093.29</v>
      </c>
      <c r="R637" s="120" t="n">
        <v>1779272.76</v>
      </c>
      <c r="S637" s="120" t="n"/>
      <c r="T637" s="120" t="n">
        <f aca="false" ca="false" dt2D="false" dtr="false" t="normal">$M637/($J637+$K637)</f>
        <v>495.1388908193759</v>
      </c>
      <c r="U637" s="120" t="n">
        <f aca="false" ca="false" dt2D="false" dtr="false" t="normal">$M637/($J637+$K637)</f>
        <v>495.1388908193759</v>
      </c>
      <c r="V637" s="118" t="n">
        <v>2026</v>
      </c>
      <c r="W637" s="120" t="n"/>
      <c r="X637" s="121" t="n">
        <f aca="false" ca="false" dt2D="false" dtr="false" t="normal">AA637-R637</f>
        <v>18720553.92</v>
      </c>
      <c r="Y637" s="127" t="n">
        <v>3626271.25</v>
      </c>
      <c r="Z637" s="127" t="n">
        <f aca="false" ca="false" dt2D="false" dtr="false" t="normal">+(J637*12.98+K637*25.97)*12</f>
        <v>683327.5560000001</v>
      </c>
      <c r="AA637" s="127" t="n">
        <f aca="false" ca="false" dt2D="false" dtr="false" t="normal">+(J637*12.98+K637*25.97)*12*30</f>
        <v>20499826.680000003</v>
      </c>
      <c r="AB637" s="124" t="n">
        <f aca="false" ca="false" dt2D="false" dtr="false" t="normal">SUM(AC637:AQ637)</f>
        <v>2137366.05</v>
      </c>
      <c r="AC637" s="124" t="n"/>
      <c r="AD637" s="124" t="n"/>
      <c r="AE637" s="124" t="n"/>
      <c r="AF637" s="124" t="n"/>
      <c r="AG637" s="132" t="n">
        <v>2137366.05</v>
      </c>
      <c r="AH637" s="124" t="n"/>
      <c r="AI637" s="124" t="n"/>
      <c r="AJ637" s="124" t="n"/>
      <c r="AK637" s="124" t="n"/>
      <c r="AL637" s="124" t="n"/>
      <c r="AM637" s="124" t="n"/>
      <c r="AN637" s="124" t="n"/>
      <c r="AO637" s="124" t="n"/>
      <c r="AP637" s="124" t="n"/>
      <c r="AQ637" s="124" t="n"/>
      <c r="AR637" s="128" t="n">
        <f aca="false" ca="false" dt2D="false" dtr="false" t="normal">COUNTIF(AC637:AN637, "&gt;0")</f>
        <v>1</v>
      </c>
      <c r="AS637" s="128" t="n">
        <f aca="false" ca="false" dt2D="false" dtr="false" t="normal">COUNTIF(AO637:AQ637, "&gt;0")</f>
        <v>0</v>
      </c>
      <c r="AT637" s="128" t="n">
        <f aca="false" ca="false" dt2D="false" dtr="false" t="normal">+AR637+AS637</f>
        <v>1</v>
      </c>
      <c r="AZ637" s="66" t="n"/>
    </row>
    <row customHeight="true" ht="12.75" outlineLevel="0" r="638">
      <c r="A638" s="115" t="n">
        <f aca="false" ca="false" dt2D="false" dtr="false" t="normal">+A637+1</f>
        <v>512</v>
      </c>
      <c r="B638" s="115" t="n">
        <f aca="false" ca="false" dt2D="false" dtr="false" t="normal">B636+1</f>
        <v>384</v>
      </c>
      <c r="C638" s="116" t="s">
        <v>497</v>
      </c>
      <c r="D638" s="115" t="s">
        <v>1032</v>
      </c>
      <c r="E638" s="117" t="s">
        <v>170</v>
      </c>
      <c r="F638" s="118" t="s">
        <v>62</v>
      </c>
      <c r="G638" s="118" t="n">
        <v>4</v>
      </c>
      <c r="H638" s="118" t="n">
        <v>3</v>
      </c>
      <c r="I638" s="119" t="n">
        <v>1612.7</v>
      </c>
      <c r="J638" s="119" t="n">
        <v>1539.8</v>
      </c>
      <c r="K638" s="119" t="n">
        <v>72.9000000000001</v>
      </c>
      <c r="L638" s="117" t="n">
        <v>60</v>
      </c>
      <c r="M638" s="120" t="n">
        <f aca="false" ca="false" dt2D="false" dtr="false" t="normal">SUM(N638:S638)</f>
        <v>774273.04</v>
      </c>
      <c r="N638" s="120" t="n"/>
      <c r="O638" s="120" t="n"/>
      <c r="P638" s="120" t="n"/>
      <c r="Q638" s="120" t="n">
        <v>262557.8</v>
      </c>
      <c r="R638" s="120" t="n">
        <v>511715.24</v>
      </c>
      <c r="S638" s="120" t="n"/>
      <c r="T638" s="120" t="n">
        <f aca="false" ca="false" dt2D="false" dtr="false" t="normal">$M638/($J638+$K638)</f>
        <v>480.10977863210763</v>
      </c>
      <c r="U638" s="120" t="n">
        <f aca="false" ca="false" dt2D="false" dtr="false" t="normal">$M638/($J638+$K638)</f>
        <v>480.10977863210763</v>
      </c>
      <c r="V638" s="118" t="n">
        <v>2026</v>
      </c>
      <c r="W638" s="120" t="n"/>
      <c r="X638" s="121" t="n">
        <f aca="false" ca="false" dt2D="false" dtr="false" t="normal">AA638-R638</f>
        <v>330713.3800000001</v>
      </c>
      <c r="Y638" s="127" t="n">
        <v>0</v>
      </c>
      <c r="Z638" s="127" t="n">
        <f aca="false" ca="false" dt2D="false" dtr="false" t="normal">+(J638*12.98+K638*25.97)*12</f>
        <v>262557.804</v>
      </c>
      <c r="AA638" s="127" t="n">
        <f aca="false" ca="false" dt2D="false" dtr="false" t="normal">+(J638*12.98+K638*25.97)*12*30-'[5]Лист1'!$AQ$487</f>
        <v>842428.6200000001</v>
      </c>
      <c r="AB638" s="124" t="n">
        <f aca="false" ca="false" dt2D="false" dtr="false" t="normal">SUM(AC638:AQ638)</f>
        <v>774273.0399999999</v>
      </c>
      <c r="AC638" s="124" t="n"/>
      <c r="AD638" s="124" t="n"/>
      <c r="AE638" s="124" t="n"/>
      <c r="AF638" s="124" t="n"/>
      <c r="AG638" s="132" t="n">
        <v>708137.2</v>
      </c>
      <c r="AH638" s="124" t="n"/>
      <c r="AI638" s="124" t="n"/>
      <c r="AJ638" s="124" t="n"/>
      <c r="AK638" s="124" t="n"/>
      <c r="AL638" s="124" t="n"/>
      <c r="AM638" s="124" t="n"/>
      <c r="AN638" s="124" t="n"/>
      <c r="AO638" s="124" t="n">
        <v>42135.84</v>
      </c>
      <c r="AP638" s="124" t="n">
        <v>24000</v>
      </c>
      <c r="AQ638" s="124" t="n"/>
      <c r="AR638" s="128" t="n">
        <f aca="false" ca="false" dt2D="false" dtr="false" t="normal">COUNTIF(AC638:AN638, "&gt;0")</f>
        <v>1</v>
      </c>
      <c r="AS638" s="128" t="n">
        <f aca="false" ca="false" dt2D="false" dtr="false" t="normal">COUNTIF(AO638:AQ638, "&gt;0")</f>
        <v>2</v>
      </c>
      <c r="AT638" s="128" t="n">
        <f aca="false" ca="false" dt2D="false" dtr="false" t="normal">+AR638+AS638</f>
        <v>3</v>
      </c>
      <c r="AZ638" s="66" t="n"/>
    </row>
    <row customHeight="true" ht="12.75" outlineLevel="0" r="639">
      <c r="A639" s="115" t="n">
        <f aca="false" ca="false" dt2D="false" dtr="false" t="normal">+A638+1</f>
        <v>513</v>
      </c>
      <c r="B639" s="115" t="n">
        <f aca="false" ca="false" dt2D="false" dtr="false" t="normal">+B638+1</f>
        <v>385</v>
      </c>
      <c r="C639" s="116" t="s">
        <v>497</v>
      </c>
      <c r="D639" s="115" t="s">
        <v>1033</v>
      </c>
      <c r="E639" s="117" t="s">
        <v>221</v>
      </c>
      <c r="F639" s="118" t="s">
        <v>62</v>
      </c>
      <c r="G639" s="118" t="n">
        <v>2</v>
      </c>
      <c r="H639" s="118" t="n">
        <v>1</v>
      </c>
      <c r="I639" s="119" t="n">
        <v>370.7</v>
      </c>
      <c r="J639" s="119" t="n">
        <v>370.7</v>
      </c>
      <c r="K639" s="119" t="n">
        <v>0</v>
      </c>
      <c r="L639" s="117" t="n">
        <v>21</v>
      </c>
      <c r="M639" s="120" t="n">
        <f aca="false" ca="false" dt2D="false" dtr="false" t="normal">SUM(N639:S639)</f>
        <v>219142.72</v>
      </c>
      <c r="N639" s="120" t="n"/>
      <c r="O639" s="120" t="n"/>
      <c r="P639" s="120" t="n"/>
      <c r="Q639" s="120" t="n">
        <v>57740.23</v>
      </c>
      <c r="R639" s="120" t="n">
        <v>161402.49</v>
      </c>
      <c r="S639" s="120" t="n"/>
      <c r="T639" s="120" t="n">
        <f aca="false" ca="false" dt2D="false" dtr="false" t="normal">$M639/($J639+$K639)</f>
        <v>591.1592123010521</v>
      </c>
      <c r="U639" s="120" t="n">
        <f aca="false" ca="false" dt2D="false" dtr="false" t="normal">$M639/($J639+$K639)</f>
        <v>591.1592123010521</v>
      </c>
      <c r="V639" s="118" t="n">
        <v>2026</v>
      </c>
      <c r="W639" s="120" t="n"/>
      <c r="X639" s="121" t="n">
        <f aca="false" ca="false" dt2D="false" dtr="false" t="normal">AA639-R639</f>
        <v>660979.6599999999</v>
      </c>
      <c r="Y639" s="127" t="n">
        <v>0</v>
      </c>
      <c r="Z639" s="127" t="n">
        <f aca="false" ca="false" dt2D="false" dtr="false" t="normal">+(J639*12.98+K639*25.97)*12</f>
        <v>57740.231999999996</v>
      </c>
      <c r="AA639" s="127" t="n">
        <f aca="false" ca="false" dt2D="false" dtr="false" t="normal">+(J639*12.98+K639*25.97)*12*30-'[5]Лист1'!$AQ$489</f>
        <v>822382.1499999999</v>
      </c>
      <c r="AB639" s="124" t="n">
        <f aca="false" ca="false" dt2D="false" dtr="false" t="normal">SUM(AC639:AQ639)</f>
        <v>219142.72</v>
      </c>
      <c r="AC639" s="124" t="n"/>
      <c r="AD639" s="124" t="n"/>
      <c r="AE639" s="124" t="n"/>
      <c r="AF639" s="124" t="n"/>
      <c r="AG639" s="132" t="n">
        <v>184139.41</v>
      </c>
      <c r="AH639" s="124" t="n"/>
      <c r="AI639" s="124" t="n"/>
      <c r="AJ639" s="124" t="n"/>
      <c r="AK639" s="124" t="n"/>
      <c r="AL639" s="124" t="n"/>
      <c r="AM639" s="124" t="n"/>
      <c r="AN639" s="124" t="n"/>
      <c r="AO639" s="124" t="n">
        <v>11003.31</v>
      </c>
      <c r="AP639" s="124" t="n">
        <v>24000</v>
      </c>
      <c r="AQ639" s="124" t="n"/>
      <c r="AR639" s="128" t="n">
        <f aca="false" ca="false" dt2D="false" dtr="false" t="normal">COUNTIF(AC639:AN639, "&gt;0")</f>
        <v>1</v>
      </c>
      <c r="AS639" s="128" t="n">
        <f aca="false" ca="false" dt2D="false" dtr="false" t="normal">COUNTIF(AO639:AQ639, "&gt;0")</f>
        <v>2</v>
      </c>
      <c r="AT639" s="128" t="n">
        <f aca="false" ca="false" dt2D="false" dtr="false" t="normal">+AR639+AS639</f>
        <v>3</v>
      </c>
      <c r="AZ639" s="66" t="n"/>
    </row>
    <row customHeight="true" ht="12.75" outlineLevel="0" r="640">
      <c r="A640" s="115" t="n">
        <f aca="false" ca="false" dt2D="false" dtr="false" t="normal">+A639+1</f>
        <v>514</v>
      </c>
      <c r="B640" s="115" t="s">
        <v>226</v>
      </c>
      <c r="C640" s="116" t="s">
        <v>497</v>
      </c>
      <c r="D640" s="115" t="s">
        <v>617</v>
      </c>
      <c r="E640" s="117" t="s">
        <v>128</v>
      </c>
      <c r="F640" s="118" t="s">
        <v>62</v>
      </c>
      <c r="G640" s="118" t="n">
        <v>5</v>
      </c>
      <c r="H640" s="118" t="n">
        <v>4</v>
      </c>
      <c r="I640" s="119" t="n">
        <v>4324</v>
      </c>
      <c r="J640" s="119" t="n">
        <v>4252.6</v>
      </c>
      <c r="K640" s="119" t="n">
        <v>71.3999999999996</v>
      </c>
      <c r="L640" s="117" t="n">
        <v>160</v>
      </c>
      <c r="M640" s="120" t="n">
        <f aca="false" ca="false" dt2D="false" dtr="false" t="normal">SUM(N640:S640)</f>
        <v>2026050.02</v>
      </c>
      <c r="N640" s="120" t="n"/>
      <c r="O640" s="120" t="n"/>
      <c r="P640" s="120" t="n"/>
      <c r="Q640" s="120" t="n">
        <v>372493.73</v>
      </c>
      <c r="R640" s="120" t="n">
        <v>1653556.29</v>
      </c>
      <c r="S640" s="120" t="n"/>
      <c r="T640" s="120" t="n">
        <f aca="false" ca="false" dt2D="false" dtr="false" t="normal">$M640/($J640+$K640)</f>
        <v>468.5592090656799</v>
      </c>
      <c r="U640" s="120" t="n">
        <f aca="false" ca="false" dt2D="false" dtr="false" t="normal">$M640/($J640+$K640)</f>
        <v>468.5592090656799</v>
      </c>
      <c r="V640" s="118" t="n">
        <v>2026</v>
      </c>
      <c r="W640" s="120" t="n"/>
      <c r="X640" s="121" t="n">
        <f aca="false" ca="false" dt2D="false" dtr="false" t="normal">AA640-R640</f>
        <v>18885525.869999997</v>
      </c>
      <c r="Y640" s="127" t="n">
        <v>2559035.7</v>
      </c>
      <c r="Z640" s="127" t="n">
        <f aca="false" ca="false" dt2D="false" dtr="false" t="normal">+(J640*12.98+K640*25.97)*12</f>
        <v>684636.0719999999</v>
      </c>
      <c r="AA640" s="127" t="n">
        <f aca="false" ca="false" dt2D="false" dtr="false" t="normal">+(J640*12.98+K640*25.97)*12*30</f>
        <v>20539082.159999996</v>
      </c>
      <c r="AB640" s="124" t="n">
        <f aca="false" ca="true" dt2D="false" dtr="false" t="normal">SUBTOTAL(9, AC640:AQ640)</f>
        <v>2026050.02</v>
      </c>
      <c r="AC640" s="124" t="n"/>
      <c r="AD640" s="124" t="n"/>
      <c r="AE640" s="124" t="n"/>
      <c r="AF640" s="124" t="n"/>
      <c r="AG640" s="132" t="n">
        <v>1949055.82</v>
      </c>
      <c r="AH640" s="124" t="n"/>
      <c r="AI640" s="124" t="n"/>
      <c r="AJ640" s="124" t="n"/>
      <c r="AK640" s="124" t="n"/>
      <c r="AL640" s="124" t="n"/>
      <c r="AM640" s="124" t="n"/>
      <c r="AN640" s="124" t="n"/>
      <c r="AO640" s="124" t="n">
        <v>52994.2</v>
      </c>
      <c r="AP640" s="124" t="n">
        <v>24000</v>
      </c>
      <c r="AQ640" s="124" t="n"/>
      <c r="AR640" s="128" t="n">
        <f aca="false" ca="false" dt2D="false" dtr="false" t="normal">COUNTIF(AC640:AN640, "&gt;0")</f>
        <v>1</v>
      </c>
      <c r="AS640" s="128" t="n">
        <f aca="false" ca="false" dt2D="false" dtr="false" t="normal">COUNTIF(AO640:AQ640, "&gt;0")</f>
        <v>2</v>
      </c>
      <c r="AT640" s="128" t="n">
        <f aca="false" ca="false" dt2D="false" dtr="false" t="normal">+AR640+AS640</f>
        <v>3</v>
      </c>
      <c r="AZ640" s="66" t="n"/>
    </row>
    <row customHeight="true" ht="12.75" outlineLevel="0" r="641">
      <c r="A641" s="115" t="n">
        <f aca="false" ca="false" dt2D="false" dtr="false" t="normal">+A640+1</f>
        <v>515</v>
      </c>
      <c r="B641" s="115" t="n">
        <f aca="false" ca="false" dt2D="false" dtr="false" t="normal">B639+1</f>
        <v>386</v>
      </c>
      <c r="C641" s="116" t="s">
        <v>510</v>
      </c>
      <c r="D641" s="115" t="s">
        <v>1035</v>
      </c>
      <c r="E641" s="117" t="n">
        <v>1995</v>
      </c>
      <c r="F641" s="118" t="s">
        <v>62</v>
      </c>
      <c r="G641" s="118" t="n">
        <v>5</v>
      </c>
      <c r="H641" s="118" t="n">
        <v>4</v>
      </c>
      <c r="I641" s="119" t="n">
        <v>4970.7</v>
      </c>
      <c r="J641" s="119" t="n">
        <v>4454.7</v>
      </c>
      <c r="K641" s="119" t="n">
        <v>0</v>
      </c>
      <c r="L641" s="117" t="n">
        <v>173</v>
      </c>
      <c r="M641" s="120" t="n">
        <f aca="false" ca="false" dt2D="false" dtr="false" t="normal">SUM(N641:S641)</f>
        <v>1803348.3399999999</v>
      </c>
      <c r="N641" s="120" t="n"/>
      <c r="O641" s="120" t="n"/>
      <c r="P641" s="120" t="n"/>
      <c r="Q641" s="120" t="n">
        <v>693864.07</v>
      </c>
      <c r="R641" s="120" t="n">
        <v>1109484.27</v>
      </c>
      <c r="S641" s="120" t="n"/>
      <c r="T641" s="120" t="n">
        <f aca="false" ca="false" dt2D="false" dtr="false" t="normal">$M641/($J641+$K641)</f>
        <v>404.8192560666262</v>
      </c>
      <c r="U641" s="120" t="n">
        <f aca="false" ca="false" dt2D="false" dtr="false" t="normal">$M641/($J641+$K641)</f>
        <v>404.8192560666262</v>
      </c>
      <c r="V641" s="118" t="n">
        <v>2026</v>
      </c>
      <c r="W641" s="120" t="n"/>
      <c r="X641" s="121" t="n">
        <f aca="false" ca="false" dt2D="false" dtr="false" t="normal">AA641-R641</f>
        <v>17729977.970000003</v>
      </c>
      <c r="Y641" s="127" t="n">
        <v>0</v>
      </c>
      <c r="Z641" s="127" t="n">
        <f aca="false" ca="false" dt2D="false" dtr="false" t="normal">+(J641*12.98+K641*25.97)*12</f>
        <v>693864.072</v>
      </c>
      <c r="AA641" s="127" t="n">
        <f aca="false" ca="false" dt2D="false" dtr="false" t="normal">+(J641*12.98+K641*25.97)*12*30-'[3]Лист1'!$AQ$247</f>
        <v>18839462.240000002</v>
      </c>
      <c r="AB641" s="124" t="n">
        <f aca="false" ca="false" dt2D="false" dtr="false" t="normal">SUM(AC641:AQ641)</f>
        <v>1803348.34</v>
      </c>
      <c r="AC641" s="124" t="n"/>
      <c r="AD641" s="124" t="n"/>
      <c r="AE641" s="124" t="n"/>
      <c r="AF641" s="124" t="n"/>
      <c r="AG641" s="132" t="n">
        <v>1683898.84</v>
      </c>
      <c r="AH641" s="124" t="n"/>
      <c r="AI641" s="124" t="n"/>
      <c r="AJ641" s="124" t="n"/>
      <c r="AK641" s="124" t="n"/>
      <c r="AL641" s="124" t="n"/>
      <c r="AM641" s="124" t="n"/>
      <c r="AN641" s="124" t="n"/>
      <c r="AO641" s="124" t="n">
        <v>95449.5</v>
      </c>
      <c r="AP641" s="124" t="n">
        <v>24000</v>
      </c>
      <c r="AQ641" s="124" t="n"/>
      <c r="AR641" s="128" t="n">
        <f aca="false" ca="false" dt2D="false" dtr="false" t="normal">COUNTIF(AC641:AN641, "&gt;0")</f>
        <v>1</v>
      </c>
      <c r="AS641" s="128" t="n">
        <f aca="false" ca="false" dt2D="false" dtr="false" t="normal">COUNTIF(AO641:AQ641, "&gt;0")</f>
        <v>2</v>
      </c>
      <c r="AT641" s="128" t="n">
        <f aca="false" ca="false" dt2D="false" dtr="false" t="normal">+AR641+AS641</f>
        <v>3</v>
      </c>
      <c r="AZ641" s="66" t="n"/>
    </row>
    <row customHeight="true" ht="12.75" outlineLevel="0" r="642">
      <c r="A642" s="115" t="n">
        <f aca="false" ca="false" dt2D="false" dtr="false" t="normal">+A641+1</f>
        <v>516</v>
      </c>
      <c r="B642" s="115" t="s">
        <v>226</v>
      </c>
      <c r="C642" s="116" t="s">
        <v>510</v>
      </c>
      <c r="D642" s="115" t="s">
        <v>622</v>
      </c>
      <c r="E642" s="117" t="s">
        <v>194</v>
      </c>
      <c r="F642" s="118" t="s">
        <v>62</v>
      </c>
      <c r="G642" s="118" t="n">
        <v>5</v>
      </c>
      <c r="H642" s="118" t="n">
        <v>2</v>
      </c>
      <c r="I642" s="119" t="n">
        <v>1575.1</v>
      </c>
      <c r="J642" s="119" t="n">
        <v>1575.1</v>
      </c>
      <c r="K642" s="119" t="n">
        <v>0</v>
      </c>
      <c r="L642" s="117" t="n">
        <v>61</v>
      </c>
      <c r="M642" s="120" t="n">
        <f aca="false" ca="false" dt2D="false" dtr="false" t="normal">SUM(N642:S642)</f>
        <v>743535.6900000001</v>
      </c>
      <c r="N642" s="120" t="n"/>
      <c r="O642" s="120" t="n"/>
      <c r="P642" s="120" t="n"/>
      <c r="Q642" s="120" t="n">
        <v>89760.79</v>
      </c>
      <c r="R642" s="120" t="n">
        <v>653774.9</v>
      </c>
      <c r="S642" s="120" t="n"/>
      <c r="T642" s="120" t="n">
        <f aca="false" ca="false" dt2D="false" dtr="false" t="normal">$M642/($J642+$K642)</f>
        <v>472.0561805599645</v>
      </c>
      <c r="U642" s="120" t="n">
        <f aca="false" ca="false" dt2D="false" dtr="false" t="normal">$M642/($J642+$K642)</f>
        <v>472.0561805599645</v>
      </c>
      <c r="V642" s="118" t="n">
        <v>2026</v>
      </c>
      <c r="W642" s="120" t="n"/>
      <c r="X642" s="121" t="n">
        <f aca="false" ca="false" dt2D="false" dtr="false" t="normal">AA642-R642</f>
        <v>5497848</v>
      </c>
      <c r="Y642" s="127" t="n">
        <v>0</v>
      </c>
      <c r="Z642" s="127" t="n">
        <f aca="false" ca="false" dt2D="false" dtr="false" t="normal">+(J642*12.98+K642*25.97)*12</f>
        <v>245337.576</v>
      </c>
      <c r="AA642" s="127" t="n">
        <f aca="false" ca="false" dt2D="false" dtr="false" t="normal">+(J642*12.98+K642*25.97)*12*30-'[5]Лист1'!$AQ$496</f>
        <v>6151622.9</v>
      </c>
      <c r="AB642" s="124" t="n">
        <f aca="false" ca="true" dt2D="false" dtr="false" t="normal">SUBTOTAL(9, AC642:AQ642)</f>
        <v>743535.69</v>
      </c>
      <c r="AC642" s="124" t="n"/>
      <c r="AD642" s="124" t="n"/>
      <c r="AE642" s="124" t="n"/>
      <c r="AF642" s="124" t="n"/>
      <c r="AG642" s="132" t="n">
        <v>678663.08</v>
      </c>
      <c r="AH642" s="124" t="n"/>
      <c r="AI642" s="124" t="n"/>
      <c r="AJ642" s="124" t="n"/>
      <c r="AK642" s="124" t="n"/>
      <c r="AL642" s="124" t="n"/>
      <c r="AM642" s="124" t="n"/>
      <c r="AN642" s="124" t="n"/>
      <c r="AO642" s="124" t="n">
        <v>40872.61</v>
      </c>
      <c r="AP642" s="124" t="n">
        <v>24000</v>
      </c>
      <c r="AQ642" s="124" t="n"/>
      <c r="AR642" s="128" t="n">
        <f aca="false" ca="false" dt2D="false" dtr="false" t="normal">COUNTIF(AC642:AN642, "&gt;0")</f>
        <v>1</v>
      </c>
      <c r="AS642" s="128" t="n">
        <f aca="false" ca="false" dt2D="false" dtr="false" t="normal">COUNTIF(AO642:AQ642, "&gt;0")</f>
        <v>2</v>
      </c>
      <c r="AT642" s="128" t="n">
        <f aca="false" ca="false" dt2D="false" dtr="false" t="normal">+AR642+AS642</f>
        <v>3</v>
      </c>
      <c r="AZ642" s="66" t="n"/>
    </row>
    <row customHeight="true" ht="12.75" outlineLevel="0" r="643">
      <c r="A643" s="115" t="n">
        <f aca="false" ca="false" dt2D="false" dtr="false" t="normal">+A642+1</f>
        <v>517</v>
      </c>
      <c r="B643" s="115" t="n">
        <f aca="false" ca="false" dt2D="false" dtr="false" t="normal">B641+1</f>
        <v>387</v>
      </c>
      <c r="C643" s="116" t="s">
        <v>510</v>
      </c>
      <c r="D643" s="115" t="s">
        <v>1036</v>
      </c>
      <c r="E643" s="117" t="s">
        <v>137</v>
      </c>
      <c r="F643" s="118" t="s">
        <v>62</v>
      </c>
      <c r="G643" s="118" t="n">
        <v>5</v>
      </c>
      <c r="H643" s="118" t="n">
        <v>2</v>
      </c>
      <c r="I643" s="119" t="n">
        <v>1560.9</v>
      </c>
      <c r="J643" s="119" t="n">
        <v>1356.3</v>
      </c>
      <c r="K643" s="119" t="n">
        <v>204.6</v>
      </c>
      <c r="L643" s="117" t="n">
        <v>51</v>
      </c>
      <c r="M643" s="120" t="n">
        <f aca="false" ca="false" dt2D="false" dtr="false" t="normal">SUM(N643:S643)</f>
        <v>735544.01</v>
      </c>
      <c r="N643" s="120" t="n"/>
      <c r="O643" s="120" t="n"/>
      <c r="P643" s="120" t="n"/>
      <c r="Q643" s="120" t="n">
        <v>275018.83</v>
      </c>
      <c r="R643" s="120" t="n">
        <v>460525.18</v>
      </c>
      <c r="S643" s="120" t="n"/>
      <c r="T643" s="120" t="n">
        <f aca="false" ca="false" dt2D="false" dtr="false" t="normal">$M643/($J643+$K643)</f>
        <v>471.23070664360307</v>
      </c>
      <c r="U643" s="120" t="n">
        <f aca="false" ca="false" dt2D="false" dtr="false" t="normal">$M643/($J643+$K643)</f>
        <v>471.23070664360307</v>
      </c>
      <c r="V643" s="118" t="n">
        <v>2026</v>
      </c>
      <c r="W643" s="120" t="n"/>
      <c r="X643" s="121" t="n">
        <f aca="false" ca="false" dt2D="false" dtr="false" t="normal">AA643-R643</f>
        <v>6921456.34</v>
      </c>
      <c r="Y643" s="127" t="n">
        <v>0</v>
      </c>
      <c r="Z643" s="127" t="n">
        <f aca="false" ca="false" dt2D="false" dtr="false" t="normal">+(J643*12.98+K643*25.97)*12</f>
        <v>275018.832</v>
      </c>
      <c r="AA643" s="127" t="n">
        <f aca="false" ca="false" dt2D="false" dtr="false" t="normal">+(J643*12.98+K643*25.97)*12*30-'[5]Лист1'!$AQ$497</f>
        <v>7381981.52</v>
      </c>
      <c r="AB643" s="124" t="n">
        <f aca="false" ca="false" dt2D="false" dtr="false" t="normal">SUM(AC643:AQ643)</f>
        <v>735544.01</v>
      </c>
      <c r="AC643" s="124" t="n"/>
      <c r="AD643" s="124" t="n"/>
      <c r="AE643" s="124" t="n"/>
      <c r="AF643" s="124" t="n"/>
      <c r="AG643" s="132" t="n">
        <v>670022.63</v>
      </c>
      <c r="AH643" s="124" t="n"/>
      <c r="AI643" s="124" t="n"/>
      <c r="AJ643" s="124" t="n"/>
      <c r="AK643" s="124" t="n"/>
      <c r="AL643" s="124" t="n"/>
      <c r="AM643" s="124" t="n"/>
      <c r="AN643" s="124" t="n"/>
      <c r="AO643" s="124" t="n">
        <v>41521.38</v>
      </c>
      <c r="AP643" s="124" t="n">
        <v>24000</v>
      </c>
      <c r="AQ643" s="124" t="n"/>
      <c r="AR643" s="128" t="n">
        <f aca="false" ca="false" dt2D="false" dtr="false" t="normal">COUNTIF(AC643:AN643, "&gt;0")</f>
        <v>1</v>
      </c>
      <c r="AS643" s="128" t="n">
        <f aca="false" ca="false" dt2D="false" dtr="false" t="normal">COUNTIF(AO643:AQ643, "&gt;0")</f>
        <v>2</v>
      </c>
      <c r="AT643" s="128" t="n">
        <f aca="false" ca="false" dt2D="false" dtr="false" t="normal">+AR643+AS643</f>
        <v>3</v>
      </c>
      <c r="AZ643" s="66" t="n"/>
    </row>
    <row customHeight="true" ht="14.25" outlineLevel="0" r="644">
      <c r="A644" s="115" t="n">
        <f aca="false" ca="false" dt2D="false" dtr="false" t="normal">+A643+1</f>
        <v>518</v>
      </c>
      <c r="B644" s="115" t="s">
        <v>226</v>
      </c>
      <c r="C644" s="116" t="s">
        <v>510</v>
      </c>
      <c r="D644" s="115" t="s">
        <v>630</v>
      </c>
      <c r="E644" s="117" t="s">
        <v>252</v>
      </c>
      <c r="F644" s="118" t="s">
        <v>62</v>
      </c>
      <c r="G644" s="118" t="n">
        <v>4</v>
      </c>
      <c r="H644" s="118" t="n">
        <v>4</v>
      </c>
      <c r="I644" s="119" t="n">
        <v>2493.9</v>
      </c>
      <c r="J644" s="119" t="n">
        <v>2493.9</v>
      </c>
      <c r="K644" s="119" t="n">
        <v>0</v>
      </c>
      <c r="L644" s="117" t="n">
        <v>121</v>
      </c>
      <c r="M644" s="120" t="n">
        <f aca="false" ca="false" dt2D="false" dtr="false" t="normal">SUM(N644:S644)</f>
        <v>1236692.4</v>
      </c>
      <c r="N644" s="120" t="n"/>
      <c r="O644" s="120" t="n"/>
      <c r="P644" s="120" t="n"/>
      <c r="Q644" s="120" t="n">
        <v>108880.16</v>
      </c>
      <c r="R644" s="120" t="n">
        <v>1127812.24</v>
      </c>
      <c r="S644" s="120" t="n"/>
      <c r="T644" s="120" t="n">
        <f aca="false" ca="false" dt2D="false" dtr="false" t="normal">$M644/($J644+$K644)</f>
        <v>495.88692409479125</v>
      </c>
      <c r="U644" s="120" t="n">
        <f aca="false" ca="false" dt2D="false" dtr="false" t="normal">$M644/($J644+$K644)</f>
        <v>495.88692409479125</v>
      </c>
      <c r="V644" s="118" t="n">
        <v>2026</v>
      </c>
      <c r="W644" s="120" t="n"/>
      <c r="X644" s="121" t="n">
        <f aca="false" ca="false" dt2D="false" dtr="false" t="normal">AA644-R644</f>
        <v>8790671.520000001</v>
      </c>
      <c r="Y644" s="127" t="n">
        <v>0</v>
      </c>
      <c r="Z644" s="127" t="n">
        <f aca="false" ca="false" dt2D="false" dtr="false" t="normal">+(J644*12.98+K644*25.97)*12</f>
        <v>388449.86400000006</v>
      </c>
      <c r="AA644" s="127" t="n">
        <f aca="false" ca="false" dt2D="false" dtr="false" t="normal">+(J644*12.98+K644*25.97)*12*30-'[5]Лист1'!$AQ$500</f>
        <v>9918483.760000002</v>
      </c>
      <c r="AB644" s="124" t="n">
        <f aca="false" ca="false" dt2D="false" dtr="false" t="normal">SUM(AC644:AQ644)</f>
        <v>1236692.4</v>
      </c>
      <c r="AC644" s="124" t="n"/>
      <c r="AD644" s="124" t="n"/>
      <c r="AE644" s="124" t="n"/>
      <c r="AF644" s="124" t="n"/>
      <c r="AG644" s="132" t="n">
        <v>1167218.39</v>
      </c>
      <c r="AH644" s="124" t="n"/>
      <c r="AI644" s="124" t="n"/>
      <c r="AJ644" s="124" t="n"/>
      <c r="AK644" s="124" t="n"/>
      <c r="AL644" s="124" t="n"/>
      <c r="AM644" s="124" t="n"/>
      <c r="AN644" s="124" t="n"/>
      <c r="AO644" s="124" t="n">
        <v>45474.01</v>
      </c>
      <c r="AP644" s="124" t="n">
        <v>24000</v>
      </c>
      <c r="AQ644" s="124" t="n"/>
      <c r="AR644" s="128" t="n">
        <f aca="false" ca="false" dt2D="false" dtr="false" t="normal">COUNTIF(AC644:AN644, "&gt;0")</f>
        <v>1</v>
      </c>
      <c r="AS644" s="128" t="n">
        <f aca="false" ca="false" dt2D="false" dtr="false" t="normal">COUNTIF(AO644:AQ644, "&gt;0")</f>
        <v>2</v>
      </c>
      <c r="AT644" s="128" t="n">
        <f aca="false" ca="false" dt2D="false" dtr="false" t="normal">+AR644+AS644</f>
        <v>3</v>
      </c>
      <c r="AZ644" s="66" t="n"/>
    </row>
    <row customHeight="true" ht="12.75" outlineLevel="0" r="645">
      <c r="A645" s="115" t="n">
        <f aca="false" ca="false" dt2D="false" dtr="false" t="normal">+A644+1</f>
        <v>519</v>
      </c>
      <c r="B645" s="115" t="n">
        <f aca="false" ca="false" dt2D="false" dtr="false" t="normal">B643+1</f>
        <v>388</v>
      </c>
      <c r="C645" s="116" t="s">
        <v>510</v>
      </c>
      <c r="D645" s="115" t="s">
        <v>1037</v>
      </c>
      <c r="E645" s="117" t="s">
        <v>83</v>
      </c>
      <c r="F645" s="118" t="s">
        <v>62</v>
      </c>
      <c r="G645" s="118" t="n">
        <v>5</v>
      </c>
      <c r="H645" s="118" t="n">
        <v>4</v>
      </c>
      <c r="I645" s="119" t="n">
        <v>4673.6</v>
      </c>
      <c r="J645" s="119" t="n">
        <v>4481.6</v>
      </c>
      <c r="K645" s="119" t="n">
        <v>192</v>
      </c>
      <c r="L645" s="117" t="n">
        <v>189</v>
      </c>
      <c r="M645" s="120" t="n">
        <f aca="false" ca="false" dt2D="false" dtr="false" t="normal">SUM(N645:S645)</f>
        <v>2234803.99</v>
      </c>
      <c r="N645" s="120" t="n"/>
      <c r="O645" s="120" t="n"/>
      <c r="P645" s="120" t="n"/>
      <c r="Q645" s="120" t="n">
        <v>757888.9</v>
      </c>
      <c r="R645" s="120" t="n">
        <v>1476915.09</v>
      </c>
      <c r="S645" s="120" t="n"/>
      <c r="T645" s="120" t="n">
        <f aca="false" ca="false" dt2D="false" dtr="false" t="normal">$M645/($J645+$K645)</f>
        <v>478.1761361691202</v>
      </c>
      <c r="U645" s="120" t="n">
        <f aca="false" ca="false" dt2D="false" dtr="false" t="normal">$M645/($J645+$K645)</f>
        <v>478.1761361691202</v>
      </c>
      <c r="V645" s="118" t="n">
        <v>2026</v>
      </c>
      <c r="W645" s="120" t="n"/>
      <c r="X645" s="121" t="n">
        <f aca="false" ca="false" dt2D="false" dtr="false" t="normal">AA645-R645</f>
        <v>19683747.720000003</v>
      </c>
      <c r="Y645" s="127" t="n">
        <v>0</v>
      </c>
      <c r="Z645" s="127" t="n">
        <f aca="false" ca="false" dt2D="false" dtr="false" t="normal">+(J645*12.98+K645*25.97)*12</f>
        <v>757888.8960000001</v>
      </c>
      <c r="AA645" s="127" t="n">
        <f aca="false" ca="false" dt2D="false" dtr="false" t="normal">+(J645*12.98+K645*25.97)*12*30-'[5]Лист1'!$AQ$501</f>
        <v>21160662.810000002</v>
      </c>
      <c r="AB645" s="124" t="n">
        <f aca="false" ca="false" dt2D="false" dtr="false" t="normal">SUM(AC645:AQ645)</f>
        <v>2234803.99</v>
      </c>
      <c r="AC645" s="124" t="n"/>
      <c r="AD645" s="124" t="n"/>
      <c r="AE645" s="124" t="n"/>
      <c r="AF645" s="124" t="n"/>
      <c r="AG645" s="132" t="n">
        <v>2126408.66</v>
      </c>
      <c r="AH645" s="124" t="n"/>
      <c r="AI645" s="124" t="n"/>
      <c r="AJ645" s="124" t="n"/>
      <c r="AK645" s="124" t="n"/>
      <c r="AL645" s="124" t="n"/>
      <c r="AM645" s="124" t="n"/>
      <c r="AN645" s="124" t="n"/>
      <c r="AO645" s="124" t="n">
        <v>84395.33</v>
      </c>
      <c r="AP645" s="124" t="n">
        <v>24000</v>
      </c>
      <c r="AQ645" s="124" t="n"/>
      <c r="AR645" s="128" t="n">
        <f aca="false" ca="false" dt2D="false" dtr="false" t="normal">COUNTIF(AC645:AN645, "&gt;0")</f>
        <v>1</v>
      </c>
      <c r="AS645" s="128" t="n">
        <f aca="false" ca="false" dt2D="false" dtr="false" t="normal">COUNTIF(AO645:AQ645, "&gt;0")</f>
        <v>2</v>
      </c>
      <c r="AT645" s="128" t="n">
        <f aca="false" ca="false" dt2D="false" dtr="false" t="normal">+AR645+AS645</f>
        <v>3</v>
      </c>
      <c r="AZ645" s="66" t="n"/>
    </row>
    <row customHeight="true" ht="12.75" outlineLevel="0" r="646">
      <c r="A646" s="115" t="n">
        <f aca="false" ca="false" dt2D="false" dtr="false" t="normal">+A645+1</f>
        <v>520</v>
      </c>
      <c r="B646" s="115" t="s">
        <v>226</v>
      </c>
      <c r="C646" s="116" t="s">
        <v>510</v>
      </c>
      <c r="D646" s="115" t="s">
        <v>632</v>
      </c>
      <c r="E646" s="117" t="s">
        <v>194</v>
      </c>
      <c r="F646" s="118" t="s">
        <v>62</v>
      </c>
      <c r="G646" s="118" t="n">
        <v>4</v>
      </c>
      <c r="H646" s="118" t="n">
        <v>4</v>
      </c>
      <c r="I646" s="119" t="n">
        <v>3488.7</v>
      </c>
      <c r="J646" s="119" t="n">
        <v>3488.7</v>
      </c>
      <c r="K646" s="119" t="n">
        <v>0</v>
      </c>
      <c r="L646" s="117" t="n">
        <v>160</v>
      </c>
      <c r="M646" s="120" t="n">
        <f aca="false" ca="false" dt2D="false" dtr="false" t="normal">SUM(N646:S646)</f>
        <v>1702748.53</v>
      </c>
      <c r="N646" s="120" t="n"/>
      <c r="O646" s="120" t="n"/>
      <c r="P646" s="120" t="n"/>
      <c r="Q646" s="120" t="n">
        <v>68906.25</v>
      </c>
      <c r="R646" s="120" t="n">
        <v>1633842.28</v>
      </c>
      <c r="S646" s="120" t="n"/>
      <c r="T646" s="120" t="n">
        <f aca="false" ca="false" dt2D="false" dtr="false" t="normal">$M646/($J646+$K646)</f>
        <v>488.07536618224555</v>
      </c>
      <c r="U646" s="120" t="n">
        <f aca="false" ca="false" dt2D="false" dtr="false" t="normal">$M646/($J646+$K646)</f>
        <v>488.07536618224555</v>
      </c>
      <c r="V646" s="118" t="n">
        <v>2026</v>
      </c>
      <c r="W646" s="120" t="n"/>
      <c r="X646" s="121" t="n">
        <f aca="false" ca="false" dt2D="false" dtr="false" t="normal">AA646-R646</f>
        <v>13714582.4</v>
      </c>
      <c r="Y646" s="127" t="n">
        <v>0</v>
      </c>
      <c r="Z646" s="127" t="n">
        <f aca="false" ca="false" dt2D="false" dtr="false" t="normal">+(J646*12.98+K646*25.97)*12</f>
        <v>543399.912</v>
      </c>
      <c r="AA646" s="127" t="n">
        <f aca="false" ca="false" dt2D="false" dtr="false" t="normal">+(J646*12.98+K646*25.97)*12*30-'[5]Лист1'!$AQ$502</f>
        <v>15348424.68</v>
      </c>
      <c r="AB646" s="124" t="n">
        <f aca="false" ca="false" dt2D="false" dtr="false" t="normal">SUM(AC646:AQ646)</f>
        <v>1702748.53</v>
      </c>
      <c r="AC646" s="124" t="n"/>
      <c r="AD646" s="124" t="n"/>
      <c r="AE646" s="124" t="n"/>
      <c r="AF646" s="124" t="n"/>
      <c r="AG646" s="132" t="n">
        <v>1702748.53</v>
      </c>
      <c r="AH646" s="124" t="n"/>
      <c r="AI646" s="124" t="n"/>
      <c r="AJ646" s="124" t="n"/>
      <c r="AK646" s="124" t="n"/>
      <c r="AL646" s="124" t="n"/>
      <c r="AM646" s="124" t="n"/>
      <c r="AN646" s="124" t="n"/>
      <c r="AO646" s="124" t="n"/>
      <c r="AP646" s="124" t="n"/>
      <c r="AQ646" s="124" t="n"/>
      <c r="AR646" s="128" t="n">
        <f aca="false" ca="false" dt2D="false" dtr="false" t="normal">COUNTIF(AC646:AN646, "&gt;0")</f>
        <v>1</v>
      </c>
      <c r="AS646" s="128" t="n">
        <f aca="false" ca="false" dt2D="false" dtr="false" t="normal">COUNTIF(AO646:AQ646, "&gt;0")</f>
        <v>0</v>
      </c>
      <c r="AT646" s="128" t="n">
        <f aca="false" ca="false" dt2D="false" dtr="false" t="normal">+AR646+AS646</f>
        <v>1</v>
      </c>
      <c r="AZ646" s="66" t="n"/>
    </row>
    <row customHeight="true" ht="12.75" outlineLevel="0" r="647">
      <c r="A647" s="115" t="n">
        <f aca="false" ca="false" dt2D="false" dtr="false" t="normal">+A646+1</f>
        <v>521</v>
      </c>
      <c r="B647" s="115" t="n">
        <f aca="false" ca="false" dt2D="false" dtr="false" t="normal">B645+1</f>
        <v>389</v>
      </c>
      <c r="C647" s="116" t="s">
        <v>510</v>
      </c>
      <c r="D647" s="115" t="s">
        <v>514</v>
      </c>
      <c r="E647" s="119" t="s">
        <v>87</v>
      </c>
      <c r="F647" s="118" t="s">
        <v>62</v>
      </c>
      <c r="G647" s="118" t="n">
        <v>5</v>
      </c>
      <c r="H647" s="118" t="n">
        <v>4</v>
      </c>
      <c r="I647" s="119" t="n">
        <v>3289.1</v>
      </c>
      <c r="J647" s="119" t="n">
        <v>3117.4</v>
      </c>
      <c r="K647" s="119" t="n">
        <v>171.7</v>
      </c>
      <c r="L647" s="117" t="n">
        <v>147</v>
      </c>
      <c r="M647" s="120" t="n">
        <f aca="false" ca="false" dt2D="false" dtr="false" t="normal">SUM(N647:S647)</f>
        <v>5910943.699999999</v>
      </c>
      <c r="N647" s="120" t="n"/>
      <c r="O647" s="120" t="n"/>
      <c r="P647" s="120" t="n"/>
      <c r="Q647" s="120" t="n">
        <v>539074.81</v>
      </c>
      <c r="R647" s="120" t="n">
        <v>5371868.89</v>
      </c>
      <c r="S647" s="120" t="n"/>
      <c r="T647" s="120" t="n">
        <f aca="false" ca="false" dt2D="false" dtr="false" t="normal">$M647/($J647+$K647)</f>
        <v>1797.1310388860172</v>
      </c>
      <c r="U647" s="120" t="n">
        <f aca="false" ca="false" dt2D="false" dtr="false" t="normal">$M647/($J647+$K647)</f>
        <v>1797.1310388860172</v>
      </c>
      <c r="V647" s="118" t="n">
        <v>2026</v>
      </c>
      <c r="W647" s="120" t="n"/>
      <c r="X647" s="121" t="n">
        <f aca="false" ca="false" dt2D="false" dtr="false" t="normal">AA647-R647</f>
        <v>5968474.5699999975</v>
      </c>
      <c r="Y647" s="127" t="n">
        <v>0</v>
      </c>
      <c r="Z647" s="127" t="n">
        <f aca="false" ca="false" dt2D="false" dtr="false" t="normal">+(J647*12.98+K647*25.97)*12</f>
        <v>539074.8119999999</v>
      </c>
      <c r="AA647" s="127" t="n">
        <f aca="false" ca="false" dt2D="false" dtr="false" t="normal">+(J647*12.98+K647*25.97)*12*30-'[5]Лист1'!$AQ$504</f>
        <v>11340343.459999997</v>
      </c>
      <c r="AB647" s="124" t="n">
        <f aca="false" ca="false" dt2D="false" dtr="false" t="normal">SUM(AC647:AQ647)</f>
        <v>5910943.7</v>
      </c>
      <c r="AC647" s="124" t="n"/>
      <c r="AD647" s="124" t="n"/>
      <c r="AE647" s="124" t="n"/>
      <c r="AF647" s="124" t="n"/>
      <c r="AG647" s="124" t="n"/>
      <c r="AH647" s="124" t="n"/>
      <c r="AI647" s="124" t="n"/>
      <c r="AJ647" s="124" t="n"/>
      <c r="AK647" s="124" t="n"/>
      <c r="AL647" s="124" t="n"/>
      <c r="AM647" s="124" t="n">
        <v>5910943.7</v>
      </c>
      <c r="AN647" s="124" t="n"/>
      <c r="AO647" s="124" t="n"/>
      <c r="AP647" s="124" t="n"/>
      <c r="AQ647" s="124" t="n"/>
      <c r="AR647" s="128" t="n">
        <f aca="false" ca="false" dt2D="false" dtr="false" t="normal">COUNTIF(AC647:AN647, "&gt;0")</f>
        <v>1</v>
      </c>
      <c r="AS647" s="128" t="n">
        <f aca="false" ca="false" dt2D="false" dtr="false" t="normal">COUNTIF(AO647:AQ647, "&gt;0")</f>
        <v>0</v>
      </c>
      <c r="AT647" s="128" t="n">
        <f aca="false" ca="false" dt2D="false" dtr="false" t="normal">+AR647+AS647</f>
        <v>1</v>
      </c>
      <c r="AZ647" s="66" t="n"/>
    </row>
    <row customHeight="true" ht="12.75" outlineLevel="0" r="648">
      <c r="A648" s="115" t="n">
        <f aca="false" ca="false" dt2D="false" dtr="false" t="normal">+A647+1</f>
        <v>522</v>
      </c>
      <c r="B648" s="115" t="n">
        <f aca="false" ca="false" dt2D="false" dtr="false" t="normal">B647+1</f>
        <v>390</v>
      </c>
      <c r="C648" s="116" t="s">
        <v>510</v>
      </c>
      <c r="D648" s="115" t="s">
        <v>1038</v>
      </c>
      <c r="E648" s="117" t="s">
        <v>133</v>
      </c>
      <c r="F648" s="118" t="s">
        <v>62</v>
      </c>
      <c r="G648" s="118" t="n">
        <v>4</v>
      </c>
      <c r="H648" s="118" t="n">
        <v>6</v>
      </c>
      <c r="I648" s="119" t="n">
        <v>4977.4</v>
      </c>
      <c r="J648" s="119" t="n">
        <v>4942.2</v>
      </c>
      <c r="K648" s="119" t="n">
        <v>35.1999999999998</v>
      </c>
      <c r="L648" s="117" t="n">
        <v>212</v>
      </c>
      <c r="M648" s="120" t="n">
        <f aca="false" ca="false" dt2D="false" dtr="false" t="normal">SUM(N648:S648)</f>
        <v>2465894.2</v>
      </c>
      <c r="N648" s="120" t="n"/>
      <c r="O648" s="120" t="n"/>
      <c r="P648" s="120" t="n"/>
      <c r="Q648" s="120" t="n">
        <v>1207465.44</v>
      </c>
      <c r="R648" s="120" t="n">
        <v>1258428.76</v>
      </c>
      <c r="S648" s="120" t="n"/>
      <c r="T648" s="120" t="n">
        <f aca="false" ca="false" dt2D="false" dtr="false" t="normal">$M648/($J648+$K648)</f>
        <v>495.41812994736216</v>
      </c>
      <c r="U648" s="120" t="n">
        <f aca="false" ca="false" dt2D="false" dtr="false" t="normal">$M648/($J648+$K648)</f>
        <v>495.41812994736216</v>
      </c>
      <c r="V648" s="118" t="n">
        <v>2026</v>
      </c>
      <c r="W648" s="120" t="n"/>
      <c r="X648" s="121" t="n">
        <f aca="false" ca="false" dt2D="false" dtr="false" t="normal">AA648-R648</f>
        <v>22164575.239999995</v>
      </c>
      <c r="Y648" s="127" t="n">
        <v>426698.64</v>
      </c>
      <c r="Z648" s="127" t="n">
        <f aca="false" ca="false" dt2D="false" dtr="false" t="normal">+(J648*12.98+K648*25.97)*12</f>
        <v>780766.7999999999</v>
      </c>
      <c r="AA648" s="127" t="n">
        <f aca="false" ca="false" dt2D="false" dtr="false" t="normal">+(J648*12.98+K648*25.97)*12*30</f>
        <v>23423003.999999996</v>
      </c>
      <c r="AB648" s="124" t="n">
        <f aca="false" ca="false" dt2D="false" dtr="false" t="normal">SUM(AC648:AQ648)</f>
        <v>2465894.2</v>
      </c>
      <c r="AC648" s="124" t="n"/>
      <c r="AD648" s="124" t="n"/>
      <c r="AE648" s="124" t="n"/>
      <c r="AF648" s="124" t="n"/>
      <c r="AG648" s="132" t="n">
        <v>2465894.2</v>
      </c>
      <c r="AH648" s="124" t="n"/>
      <c r="AI648" s="124" t="n"/>
      <c r="AJ648" s="124" t="n"/>
      <c r="AK648" s="124" t="n"/>
      <c r="AL648" s="124" t="n"/>
      <c r="AM648" s="124" t="n"/>
      <c r="AN648" s="124" t="n"/>
      <c r="AO648" s="124" t="n"/>
      <c r="AP648" s="124" t="n"/>
      <c r="AQ648" s="124" t="n"/>
      <c r="AR648" s="128" t="n">
        <f aca="false" ca="false" dt2D="false" dtr="false" t="normal">COUNTIF(AC648:AN648, "&gt;0")</f>
        <v>1</v>
      </c>
      <c r="AS648" s="128" t="n">
        <f aca="false" ca="false" dt2D="false" dtr="false" t="normal">COUNTIF(AO648:AQ648, "&gt;0")</f>
        <v>0</v>
      </c>
      <c r="AT648" s="128" t="n">
        <f aca="false" ca="false" dt2D="false" dtr="false" t="normal">+AR648+AS648</f>
        <v>1</v>
      </c>
      <c r="AZ648" s="66" t="n"/>
    </row>
    <row customHeight="true" ht="12.75" outlineLevel="0" r="649">
      <c r="A649" s="115" t="n">
        <f aca="false" ca="false" dt2D="false" dtr="false" t="normal">+A648+1</f>
        <v>523</v>
      </c>
      <c r="B649" s="115" t="n">
        <f aca="false" ca="false" dt2D="false" dtr="false" t="normal">B648+1</f>
        <v>391</v>
      </c>
      <c r="C649" s="116" t="s">
        <v>510</v>
      </c>
      <c r="D649" s="115" t="s">
        <v>1040</v>
      </c>
      <c r="E649" s="117" t="s">
        <v>315</v>
      </c>
      <c r="F649" s="118" t="s">
        <v>62</v>
      </c>
      <c r="G649" s="118" t="n">
        <v>5</v>
      </c>
      <c r="H649" s="118" t="n">
        <v>4</v>
      </c>
      <c r="I649" s="119" t="n">
        <v>3370</v>
      </c>
      <c r="J649" s="119" t="n">
        <v>2494.1</v>
      </c>
      <c r="K649" s="119" t="n">
        <v>875.9</v>
      </c>
      <c r="L649" s="117" t="n">
        <v>129</v>
      </c>
      <c r="M649" s="120" t="n">
        <f aca="false" ca="false" dt2D="false" dtr="false" t="normal">SUM(N649:S649)</f>
        <v>1618271.85</v>
      </c>
      <c r="N649" s="120" t="n"/>
      <c r="O649" s="120" t="n"/>
      <c r="P649" s="120" t="n"/>
      <c r="Q649" s="120" t="n">
        <v>661446.49</v>
      </c>
      <c r="R649" s="120" t="n">
        <v>956825.36</v>
      </c>
      <c r="S649" s="120" t="n"/>
      <c r="T649" s="120" t="n">
        <f aca="false" ca="false" dt2D="false" dtr="false" t="normal">$M649/($J649+$K649)</f>
        <v>480.19936201780416</v>
      </c>
      <c r="U649" s="120" t="n">
        <f aca="false" ca="false" dt2D="false" dtr="false" t="normal">$M649/($J649+$K649)</f>
        <v>480.19936201780416</v>
      </c>
      <c r="V649" s="118" t="n">
        <v>2026</v>
      </c>
      <c r="W649" s="120" t="n"/>
      <c r="X649" s="121" t="n">
        <f aca="false" ca="false" dt2D="false" dtr="false" t="normal">AA649-R649</f>
        <v>18099756.2</v>
      </c>
      <c r="Y649" s="127" t="n">
        <v>0</v>
      </c>
      <c r="Z649" s="127" t="n">
        <f aca="false" ca="false" dt2D="false" dtr="false" t="normal">+(J649*12.98+K649*25.97)*12</f>
        <v>661446.492</v>
      </c>
      <c r="AA649" s="127" t="n">
        <f aca="false" ca="false" dt2D="false" dtr="false" t="normal">+(J649*12.98+K649*25.97)*12*30-'[5]Лист1'!$AQ$508</f>
        <v>19056581.56</v>
      </c>
      <c r="AB649" s="124" t="n">
        <f aca="false" ca="false" dt2D="false" dtr="false" t="normal">SUM(AC649:AQ649)</f>
        <v>1618271.85</v>
      </c>
      <c r="AC649" s="124" t="n"/>
      <c r="AD649" s="124" t="n"/>
      <c r="AE649" s="124" t="n"/>
      <c r="AF649" s="124" t="n"/>
      <c r="AG649" s="132" t="n">
        <v>1618271.85</v>
      </c>
      <c r="AH649" s="124" t="n"/>
      <c r="AI649" s="124" t="n"/>
      <c r="AJ649" s="124" t="n"/>
      <c r="AK649" s="124" t="n"/>
      <c r="AL649" s="124" t="n"/>
      <c r="AM649" s="124" t="n"/>
      <c r="AN649" s="124" t="n"/>
      <c r="AO649" s="124" t="n"/>
      <c r="AP649" s="124" t="n"/>
      <c r="AQ649" s="124" t="n"/>
      <c r="AR649" s="128" t="n">
        <f aca="false" ca="false" dt2D="false" dtr="false" t="normal">COUNTIF(AC649:AN649, "&gt;0")</f>
        <v>1</v>
      </c>
      <c r="AS649" s="128" t="n">
        <f aca="false" ca="false" dt2D="false" dtr="false" t="normal">COUNTIF(AO649:AQ649, "&gt;0")</f>
        <v>0</v>
      </c>
      <c r="AT649" s="128" t="n">
        <f aca="false" ca="false" dt2D="false" dtr="false" t="normal">+AR649+AS649</f>
        <v>1</v>
      </c>
      <c r="AZ649" s="66" t="n"/>
    </row>
    <row customHeight="true" ht="12.75" outlineLevel="0" r="650">
      <c r="A650" s="115" t="n">
        <f aca="false" ca="false" dt2D="false" dtr="false" t="normal">+A649+1</f>
        <v>524</v>
      </c>
      <c r="B650" s="115" t="n">
        <f aca="false" ca="false" dt2D="false" dtr="false" t="normal">B649+1</f>
        <v>392</v>
      </c>
      <c r="C650" s="116" t="s">
        <v>510</v>
      </c>
      <c r="D650" s="115" t="s">
        <v>1041</v>
      </c>
      <c r="E650" s="117" t="n">
        <v>1987</v>
      </c>
      <c r="F650" s="118" t="s">
        <v>62</v>
      </c>
      <c r="G650" s="118" t="n">
        <v>5</v>
      </c>
      <c r="H650" s="118" t="n">
        <v>6</v>
      </c>
      <c r="I650" s="119" t="n">
        <v>7333.8</v>
      </c>
      <c r="J650" s="119" t="n">
        <v>6313.3</v>
      </c>
      <c r="K650" s="119" t="n">
        <v>0</v>
      </c>
      <c r="L650" s="117" t="n">
        <v>271</v>
      </c>
      <c r="M650" s="120" t="n">
        <f aca="false" ca="false" dt2D="false" dtr="false" t="normal">SUM(N650:S650)</f>
        <v>2929224.48</v>
      </c>
      <c r="N650" s="120" t="n"/>
      <c r="O650" s="120" t="n"/>
      <c r="P650" s="120" t="n"/>
      <c r="Q650" s="120" t="n">
        <v>2929224.48</v>
      </c>
      <c r="R650" s="120" t="n">
        <v>0</v>
      </c>
      <c r="S650" s="120" t="n"/>
      <c r="T650" s="120" t="n">
        <f aca="false" ca="false" dt2D="false" dtr="false" t="normal">$M650/($J650+$K650)</f>
        <v>463.97676017296817</v>
      </c>
      <c r="U650" s="120" t="n">
        <f aca="false" ca="false" dt2D="false" dtr="false" t="normal">$M650/($J650+$K650)</f>
        <v>463.97676017296817</v>
      </c>
      <c r="V650" s="118" t="n">
        <v>2026</v>
      </c>
      <c r="W650" s="120" t="n"/>
      <c r="X650" s="121" t="n">
        <f aca="false" ca="false" dt2D="false" dtr="false" t="normal">AA650-R650</f>
        <v>29500788.240000002</v>
      </c>
      <c r="Y650" s="127" t="n">
        <v>2579552.42</v>
      </c>
      <c r="Z650" s="127" t="n">
        <f aca="false" ca="false" dt2D="false" dtr="false" t="normal">+(J650*12.98+K650*25.97)*12</f>
        <v>983359.608</v>
      </c>
      <c r="AA650" s="127" t="n">
        <f aca="false" ca="false" dt2D="false" dtr="false" t="normal">+(J650*12.98+K650*25.97)*12*30</f>
        <v>29500788.240000002</v>
      </c>
      <c r="AB650" s="124" t="n">
        <f aca="false" ca="false" dt2D="false" dtr="false" t="normal">SUM(AC650:AQ650)</f>
        <v>2929224.48</v>
      </c>
      <c r="AC650" s="124" t="n"/>
      <c r="AD650" s="124" t="n"/>
      <c r="AE650" s="124" t="n"/>
      <c r="AF650" s="124" t="n"/>
      <c r="AG650" s="132" t="n">
        <v>2929224.48</v>
      </c>
      <c r="AH650" s="124" t="n"/>
      <c r="AI650" s="124" t="n"/>
      <c r="AJ650" s="124" t="n"/>
      <c r="AK650" s="124" t="n"/>
      <c r="AL650" s="124" t="n"/>
      <c r="AM650" s="124" t="n"/>
      <c r="AN650" s="124" t="n"/>
      <c r="AO650" s="124" t="n"/>
      <c r="AP650" s="124" t="n"/>
      <c r="AQ650" s="124" t="n"/>
      <c r="AR650" s="128" t="n">
        <f aca="false" ca="false" dt2D="false" dtr="false" t="normal">COUNTIF(AC650:AN650, "&gt;0")</f>
        <v>1</v>
      </c>
      <c r="AS650" s="128" t="n">
        <f aca="false" ca="false" dt2D="false" dtr="false" t="normal">COUNTIF(AO650:AQ650, "&gt;0")</f>
        <v>0</v>
      </c>
      <c r="AT650" s="128" t="n">
        <f aca="false" ca="false" dt2D="false" dtr="false" t="normal">+AR650+AS650</f>
        <v>1</v>
      </c>
      <c r="AZ650" s="66" t="n"/>
    </row>
    <row customHeight="true" ht="12.75" outlineLevel="0" r="651">
      <c r="A651" s="115" t="n">
        <f aca="false" ca="false" dt2D="false" dtr="false" t="normal">+A650+1</f>
        <v>525</v>
      </c>
      <c r="B651" s="115" t="n">
        <f aca="false" ca="false" dt2D="false" dtr="false" t="normal">B650+1</f>
        <v>393</v>
      </c>
      <c r="C651" s="116" t="s">
        <v>510</v>
      </c>
      <c r="D651" s="115" t="s">
        <v>1043</v>
      </c>
      <c r="E651" s="117" t="s">
        <v>159</v>
      </c>
      <c r="F651" s="118" t="s">
        <v>62</v>
      </c>
      <c r="G651" s="118" t="n">
        <v>5</v>
      </c>
      <c r="H651" s="118" t="n">
        <v>4</v>
      </c>
      <c r="I651" s="119" t="n">
        <v>3081.6</v>
      </c>
      <c r="J651" s="119" t="n">
        <v>1856.9</v>
      </c>
      <c r="K651" s="119" t="n">
        <v>1224.7</v>
      </c>
      <c r="L651" s="117" t="n">
        <v>88</v>
      </c>
      <c r="M651" s="120" t="n">
        <f aca="false" ca="false" dt2D="false" dtr="false" t="normal">SUM(N651:S651)</f>
        <v>1469554.08</v>
      </c>
      <c r="N651" s="120" t="n"/>
      <c r="O651" s="120" t="n"/>
      <c r="P651" s="120" t="n"/>
      <c r="Q651" s="120" t="n">
        <v>670896.25</v>
      </c>
      <c r="R651" s="120" t="n">
        <v>798657.83</v>
      </c>
      <c r="S651" s="120" t="n"/>
      <c r="T651" s="120" t="n">
        <f aca="false" ca="false" dt2D="false" dtr="false" t="normal">$M651/($J651+$K651)</f>
        <v>476.8802180685358</v>
      </c>
      <c r="U651" s="120" t="n">
        <f aca="false" ca="false" dt2D="false" dtr="false" t="normal">$M651/($J651+$K651)</f>
        <v>476.8802180685358</v>
      </c>
      <c r="V651" s="118" t="n">
        <v>2026</v>
      </c>
      <c r="W651" s="120" t="n"/>
      <c r="X651" s="121" t="n">
        <f aca="false" ca="false" dt2D="false" dtr="false" t="normal">AA651-R651</f>
        <v>17757241.79</v>
      </c>
      <c r="Y651" s="127" t="n">
        <v>0</v>
      </c>
      <c r="Z651" s="127" t="n">
        <f aca="false" ca="false" dt2D="false" dtr="false" t="normal">+(J651*12.98+K651*25.97)*12</f>
        <v>670896.252</v>
      </c>
      <c r="AA651" s="127" t="n">
        <f aca="false" ca="false" dt2D="false" dtr="false" t="normal">+(J651*12.98+K651*25.97)*12*30-'[5]Лист1'!$AQ$509</f>
        <v>18555899.619999997</v>
      </c>
      <c r="AB651" s="124" t="n">
        <f aca="false" ca="false" dt2D="false" dtr="false" t="normal">SUM(AC651:AQ651)</f>
        <v>1469554.08</v>
      </c>
      <c r="AC651" s="124" t="n"/>
      <c r="AD651" s="124" t="n"/>
      <c r="AE651" s="124" t="n"/>
      <c r="AF651" s="124" t="n"/>
      <c r="AG651" s="132" t="n">
        <v>1469554.08</v>
      </c>
      <c r="AH651" s="124" t="n"/>
      <c r="AI651" s="124" t="n"/>
      <c r="AJ651" s="124" t="n"/>
      <c r="AK651" s="124" t="n"/>
      <c r="AL651" s="124" t="n"/>
      <c r="AM651" s="124" t="n"/>
      <c r="AN651" s="124" t="n"/>
      <c r="AO651" s="124" t="n"/>
      <c r="AP651" s="124" t="n"/>
      <c r="AQ651" s="124" t="n"/>
      <c r="AR651" s="128" t="n">
        <f aca="false" ca="false" dt2D="false" dtr="false" t="normal">COUNTIF(AC651:AN651, "&gt;0")</f>
        <v>1</v>
      </c>
      <c r="AS651" s="128" t="n">
        <f aca="false" ca="false" dt2D="false" dtr="false" t="normal">COUNTIF(AO651:AQ651, "&gt;0")</f>
        <v>0</v>
      </c>
      <c r="AT651" s="128" t="n">
        <f aca="false" ca="false" dt2D="false" dtr="false" t="normal">+AR651+AS651</f>
        <v>1</v>
      </c>
      <c r="AZ651" s="66" t="n"/>
    </row>
    <row ht="15.75" outlineLevel="0" r="652">
      <c r="A652" s="115" t="n">
        <f aca="false" ca="false" dt2D="false" dtr="false" t="normal">+A651+1</f>
        <v>526</v>
      </c>
      <c r="B652" s="115" t="n">
        <f aca="false" ca="false" dt2D="false" dtr="false" t="normal">B651+1</f>
        <v>394</v>
      </c>
      <c r="C652" s="116" t="s">
        <v>510</v>
      </c>
      <c r="D652" s="115" t="s">
        <v>974</v>
      </c>
      <c r="E652" s="117" t="s">
        <v>258</v>
      </c>
      <c r="F652" s="118" t="s">
        <v>62</v>
      </c>
      <c r="G652" s="118" t="n">
        <v>4</v>
      </c>
      <c r="H652" s="118" t="n">
        <v>4</v>
      </c>
      <c r="I652" s="119" t="n">
        <v>2520.5</v>
      </c>
      <c r="J652" s="119" t="n">
        <v>2454</v>
      </c>
      <c r="K652" s="119" t="n">
        <v>66.5</v>
      </c>
      <c r="L652" s="117" t="n">
        <v>120</v>
      </c>
      <c r="M652" s="120" t="n">
        <f aca="false" ca="false" dt2D="false" dtr="false" t="normal">SUM(N652:S652)</f>
        <v>1251251.01</v>
      </c>
      <c r="N652" s="120" t="n"/>
      <c r="O652" s="120" t="n"/>
      <c r="P652" s="120" t="n"/>
      <c r="Q652" s="120" t="n">
        <v>402959.1</v>
      </c>
      <c r="R652" s="120" t="n">
        <v>848291.91</v>
      </c>
      <c r="S652" s="120" t="n"/>
      <c r="T652" s="120" t="n">
        <f aca="false" ca="false" dt2D="false" dtr="false" t="normal">$M652/($J652+$K652)</f>
        <v>496.4296806189248</v>
      </c>
      <c r="U652" s="120" t="n">
        <f aca="false" ca="false" dt2D="false" dtr="false" t="normal">$M652/($J652+$K652)</f>
        <v>496.4296806189248</v>
      </c>
      <c r="V652" s="118" t="n">
        <v>2026</v>
      </c>
      <c r="W652" s="120" t="n"/>
      <c r="X652" s="121" t="n">
        <f aca="false" ca="false" dt2D="false" dtr="false" t="normal">AA652-R652</f>
        <v>772744.2900000011</v>
      </c>
      <c r="Y652" s="127" t="n">
        <v>0</v>
      </c>
      <c r="Z652" s="127" t="n">
        <f aca="false" ca="false" dt2D="false" dtr="false" t="normal">+(J652*12.98+K652*25.97)*12</f>
        <v>402959.10000000003</v>
      </c>
      <c r="AA652" s="127" t="n">
        <f aca="false" ca="false" dt2D="false" dtr="false" t="normal">+(J652*12.98+K652*25.97)*12*30-'[5]Лист1'!$AQ$510</f>
        <v>1621036.2000000011</v>
      </c>
      <c r="AB652" s="124" t="n">
        <f aca="false" ca="true" dt2D="false" dtr="false" t="normal">SUBTOTAL(9, AC652:AQ652)</f>
        <v>1251251.01</v>
      </c>
      <c r="AC652" s="124" t="n"/>
      <c r="AD652" s="124" t="n">
        <v>0</v>
      </c>
      <c r="AE652" s="124" t="n"/>
      <c r="AF652" s="124" t="n"/>
      <c r="AG652" s="132" t="n">
        <v>1182692.9</v>
      </c>
      <c r="AH652" s="124" t="n"/>
      <c r="AI652" s="124" t="n"/>
      <c r="AJ652" s="124" t="n"/>
      <c r="AK652" s="124" t="n"/>
      <c r="AL652" s="124" t="n"/>
      <c r="AM652" s="124" t="n"/>
      <c r="AN652" s="124" t="n"/>
      <c r="AO652" s="124" t="n">
        <v>44558.11</v>
      </c>
      <c r="AP652" s="124" t="n">
        <v>24000</v>
      </c>
      <c r="AQ652" s="124" t="n"/>
      <c r="AR652" s="128" t="n">
        <f aca="false" ca="false" dt2D="false" dtr="false" t="normal">COUNTIF(AC652:AN652, "&gt;0")</f>
        <v>1</v>
      </c>
      <c r="AS652" s="128" t="n">
        <f aca="false" ca="false" dt2D="false" dtr="false" t="normal">COUNTIF(AO652:AQ652, "&gt;0")</f>
        <v>2</v>
      </c>
      <c r="AT652" s="128" t="n">
        <f aca="false" ca="false" dt2D="false" dtr="false" t="normal">+AR652+AS652</f>
        <v>3</v>
      </c>
      <c r="AZ652" s="66" t="n"/>
    </row>
    <row customHeight="true" ht="12.75" outlineLevel="0" r="653">
      <c r="A653" s="115" t="n">
        <f aca="false" ca="false" dt2D="false" dtr="false" t="normal">+A652+1</f>
        <v>527</v>
      </c>
      <c r="B653" s="115" t="n">
        <f aca="false" ca="false" dt2D="false" dtr="false" t="normal">B652+1</f>
        <v>395</v>
      </c>
      <c r="C653" s="116" t="s">
        <v>510</v>
      </c>
      <c r="D653" s="115" t="s">
        <v>1046</v>
      </c>
      <c r="E653" s="117" t="s">
        <v>302</v>
      </c>
      <c r="F653" s="118" t="s">
        <v>62</v>
      </c>
      <c r="G653" s="118" t="n">
        <v>4</v>
      </c>
      <c r="H653" s="118" t="n">
        <v>4</v>
      </c>
      <c r="I653" s="119" t="n">
        <v>2534.5</v>
      </c>
      <c r="J653" s="119" t="n">
        <v>2436</v>
      </c>
      <c r="K653" s="119" t="n">
        <v>98.5</v>
      </c>
      <c r="L653" s="117" t="n">
        <v>116</v>
      </c>
      <c r="M653" s="120" t="n">
        <f aca="false" ca="false" dt2D="false" dtr="false" t="normal">SUM(N653:S653)</f>
        <v>2707839.85</v>
      </c>
      <c r="N653" s="120" t="n"/>
      <c r="O653" s="120" t="n"/>
      <c r="P653" s="120" t="n"/>
      <c r="Q653" s="120" t="n">
        <v>410127.9</v>
      </c>
      <c r="R653" s="120" t="n">
        <v>2297711.95</v>
      </c>
      <c r="S653" s="120" t="n"/>
      <c r="T653" s="120" t="n">
        <f aca="false" ca="false" dt2D="false" dtr="false" t="normal">$M653/($J653+$K653)</f>
        <v>1068.3921286249754</v>
      </c>
      <c r="U653" s="120" t="n">
        <f aca="false" ca="false" dt2D="false" dtr="false" t="normal">$M653/($J653+$K653)</f>
        <v>1068.3921286249754</v>
      </c>
      <c r="V653" s="118" t="n">
        <v>2026</v>
      </c>
      <c r="W653" s="120" t="n"/>
      <c r="X653" s="121" t="n">
        <f aca="false" ca="false" dt2D="false" dtr="false" t="normal">AA653-R653</f>
        <v>1237943.1499999994</v>
      </c>
      <c r="Y653" s="127" t="n">
        <v>0</v>
      </c>
      <c r="Z653" s="127" t="n">
        <f aca="false" ca="false" dt2D="false" dtr="false" t="normal">+(J653*12.98+K653*25.97)*12</f>
        <v>410127.9</v>
      </c>
      <c r="AA653" s="127" t="n">
        <f aca="false" ca="false" dt2D="false" dtr="false" t="normal">+(J653*12.98+K653*25.97)*12*30-'[5]Лист1'!$AQ$511</f>
        <v>3535655.0999999996</v>
      </c>
      <c r="AB653" s="124" t="n">
        <f aca="false" ca="true" dt2D="false" dtr="false" t="normal">SUBTOTAL(9, AC653:AQ653)</f>
        <v>2707839.85</v>
      </c>
      <c r="AC653" s="124" t="n"/>
      <c r="AD653" s="132" t="n">
        <v>1449108.95</v>
      </c>
      <c r="AE653" s="124" t="n"/>
      <c r="AF653" s="124" t="n"/>
      <c r="AG653" s="132" t="n">
        <v>1190478.12</v>
      </c>
      <c r="AH653" s="124" t="n"/>
      <c r="AI653" s="124" t="n"/>
      <c r="AJ653" s="124" t="n"/>
      <c r="AK653" s="124" t="n"/>
      <c r="AL653" s="124" t="n"/>
      <c r="AM653" s="124" t="n"/>
      <c r="AN653" s="124" t="n"/>
      <c r="AO653" s="124" t="n">
        <v>44252.78</v>
      </c>
      <c r="AP653" s="124" t="n">
        <v>24000</v>
      </c>
      <c r="AQ653" s="124" t="n"/>
      <c r="AR653" s="128" t="n">
        <f aca="false" ca="false" dt2D="false" dtr="false" t="normal">COUNTIF(AC653:AN653, "&gt;0")</f>
        <v>2</v>
      </c>
      <c r="AS653" s="128" t="n">
        <f aca="false" ca="false" dt2D="false" dtr="false" t="normal">COUNTIF(AO653:AQ653, "&gt;0")</f>
        <v>2</v>
      </c>
      <c r="AT653" s="128" t="n">
        <f aca="false" ca="false" dt2D="false" dtr="false" t="normal">+AR653+AS653</f>
        <v>4</v>
      </c>
      <c r="AZ653" s="66" t="n"/>
    </row>
    <row customHeight="true" ht="12.75" outlineLevel="0" r="654">
      <c r="A654" s="115" t="n">
        <f aca="false" ca="false" dt2D="false" dtr="false" t="normal">+A653+1</f>
        <v>528</v>
      </c>
      <c r="B654" s="115" t="n">
        <f aca="false" ca="false" dt2D="false" dtr="false" t="normal">B653+1</f>
        <v>396</v>
      </c>
      <c r="C654" s="116" t="s">
        <v>510</v>
      </c>
      <c r="D654" s="115" t="s">
        <v>975</v>
      </c>
      <c r="E654" s="119" t="s">
        <v>170</v>
      </c>
      <c r="F654" s="118" t="s">
        <v>62</v>
      </c>
      <c r="G654" s="118" t="n">
        <v>4</v>
      </c>
      <c r="H654" s="118" t="n">
        <v>4</v>
      </c>
      <c r="I654" s="119" t="n">
        <v>2715.2</v>
      </c>
      <c r="J654" s="119" t="n">
        <v>2715.2</v>
      </c>
      <c r="K654" s="119" t="n">
        <v>0</v>
      </c>
      <c r="L654" s="117" t="n">
        <v>134</v>
      </c>
      <c r="M654" s="120" t="n">
        <f aca="false" ca="false" dt2D="false" dtr="false" t="normal">SUM(N654:R654)</f>
        <v>27515158</v>
      </c>
      <c r="N654" s="120" t="n"/>
      <c r="O654" s="120" t="n">
        <v>16039427.07</v>
      </c>
      <c r="P654" s="120" t="n"/>
      <c r="Q654" s="120" t="n">
        <v>422919.55</v>
      </c>
      <c r="R654" s="120" t="n">
        <v>11052811.38</v>
      </c>
      <c r="S654" s="120" t="n"/>
      <c r="T654" s="120" t="n">
        <f aca="false" ca="false" dt2D="false" dtr="false" t="normal">$M654/($J654+$K654)</f>
        <v>10133.75</v>
      </c>
      <c r="U654" s="120" t="n">
        <f aca="false" ca="false" dt2D="false" dtr="false" t="normal">$M654/($J654+$K654)</f>
        <v>10133.75</v>
      </c>
      <c r="V654" s="118" t="n">
        <v>2026</v>
      </c>
      <c r="W654" s="120" t="n"/>
      <c r="X654" s="121" t="n">
        <f aca="false" ca="false" dt2D="false" dtr="false" t="normal">AA654-R654</f>
        <v>0</v>
      </c>
      <c r="Y654" s="127" t="n">
        <v>0</v>
      </c>
      <c r="Z654" s="127" t="n">
        <f aca="false" ca="false" dt2D="false" dtr="false" t="normal">+(J654*12.98+K654*25.97)*12</f>
        <v>422919.552</v>
      </c>
      <c r="AA654" s="127" t="n">
        <f aca="false" ca="false" dt2D="false" dtr="false" t="normal">+(J654*12.98+K654*25.97)*12*30-'[5]Лист1'!$AQ$512</f>
        <v>11052811.38</v>
      </c>
      <c r="AB654" s="124" t="n">
        <f aca="false" ca="true" dt2D="false" dtr="false" t="normal">SUBTOTAL(9, AC654:AQ654)</f>
        <v>27515157.999999996</v>
      </c>
      <c r="AC654" s="124" t="n"/>
      <c r="AD654" s="124" t="n">
        <v>4753248.47</v>
      </c>
      <c r="AE654" s="124" t="n"/>
      <c r="AF654" s="124" t="n"/>
      <c r="AG654" s="124" t="n">
        <v>1379110.23</v>
      </c>
      <c r="AH654" s="124" t="n"/>
      <c r="AI654" s="124" t="n">
        <v>0</v>
      </c>
      <c r="AJ654" s="124" t="n"/>
      <c r="AK654" s="124" t="n"/>
      <c r="AL654" s="124" t="n"/>
      <c r="AM654" s="124" t="n">
        <v>19944520.18</v>
      </c>
      <c r="AN654" s="124" t="n"/>
      <c r="AO654" s="124" t="n">
        <v>825454.74</v>
      </c>
      <c r="AP654" s="124" t="n">
        <v>24000</v>
      </c>
      <c r="AQ654" s="124" t="n">
        <v>588824.38</v>
      </c>
      <c r="AR654" s="128" t="n">
        <f aca="false" ca="false" dt2D="false" dtr="false" t="normal">COUNTIF(AC654:AN654, "&gt;0")</f>
        <v>3</v>
      </c>
      <c r="AS654" s="128" t="n">
        <f aca="false" ca="false" dt2D="false" dtr="false" t="normal">COUNTIF(AO654:AQ654, "&gt;0")</f>
        <v>3</v>
      </c>
      <c r="AT654" s="128" t="n">
        <f aca="false" ca="false" dt2D="false" dtr="false" t="normal">+AR654+AS654</f>
        <v>6</v>
      </c>
      <c r="AW654" s="129" t="n"/>
      <c r="AY654" s="129" t="n"/>
    </row>
    <row customHeight="true" ht="12.75" outlineLevel="0" r="655">
      <c r="A655" s="115" t="n">
        <f aca="false" ca="false" dt2D="false" dtr="false" t="normal">+A654+1</f>
        <v>529</v>
      </c>
      <c r="B655" s="115" t="s">
        <v>226</v>
      </c>
      <c r="C655" s="116" t="s">
        <v>510</v>
      </c>
      <c r="D655" s="115" t="s">
        <v>634</v>
      </c>
      <c r="E655" s="117" t="s">
        <v>137</v>
      </c>
      <c r="F655" s="118" t="s">
        <v>62</v>
      </c>
      <c r="G655" s="118" t="n">
        <v>5</v>
      </c>
      <c r="H655" s="118" t="n">
        <v>3</v>
      </c>
      <c r="I655" s="119" t="n">
        <v>2240</v>
      </c>
      <c r="J655" s="119" t="n">
        <v>2237</v>
      </c>
      <c r="K655" s="119" t="n">
        <v>3</v>
      </c>
      <c r="L655" s="117" t="n">
        <v>106</v>
      </c>
      <c r="M655" s="120" t="n">
        <f aca="false" ca="false" dt2D="false" dtr="false" t="normal">SUM(N655:S655)</f>
        <v>1087156.54</v>
      </c>
      <c r="N655" s="120" t="n"/>
      <c r="O655" s="120" t="n"/>
      <c r="P655" s="120" t="n"/>
      <c r="Q655" s="120" t="n">
        <v>280149.23</v>
      </c>
      <c r="R655" s="120" t="n">
        <v>807007.31</v>
      </c>
      <c r="S655" s="120" t="n"/>
      <c r="T655" s="120" t="n">
        <f aca="false" ca="false" dt2D="false" dtr="false" t="normal">$M655/($J655+$K655)</f>
        <v>485.3377410714286</v>
      </c>
      <c r="U655" s="120" t="n">
        <f aca="false" ca="false" dt2D="false" dtr="false" t="normal">$M655/($J655+$K655)</f>
        <v>485.3377410714286</v>
      </c>
      <c r="V655" s="118" t="n">
        <v>2026</v>
      </c>
      <c r="W655" s="120" t="n"/>
      <c r="X655" s="121" t="n">
        <f aca="false" ca="false" dt2D="false" dtr="false" t="normal">AA655-R655</f>
        <v>9674093.89</v>
      </c>
      <c r="Y655" s="127" t="n">
        <v>1068018.22</v>
      </c>
      <c r="Z655" s="127" t="n">
        <f aca="false" ca="false" dt2D="false" dtr="false" t="normal">+(J655*12.98+K655*25.97)*12</f>
        <v>349370.04000000004</v>
      </c>
      <c r="AA655" s="127" t="n">
        <f aca="false" ca="false" dt2D="false" dtr="false" t="normal">+(J655*12.98+K655*25.97)*12*30</f>
        <v>10481101.200000001</v>
      </c>
      <c r="AB655" s="124" t="n">
        <f aca="false" ca="false" dt2D="false" dtr="false" t="normal">SUM(AC655:AQ655)</f>
        <v>1087156.54</v>
      </c>
      <c r="AC655" s="124" t="n"/>
      <c r="AD655" s="124" t="n"/>
      <c r="AE655" s="124" t="n"/>
      <c r="AF655" s="124" t="n"/>
      <c r="AG655" s="132" t="n">
        <v>1012840.45</v>
      </c>
      <c r="AH655" s="124" t="n"/>
      <c r="AI655" s="124" t="n"/>
      <c r="AJ655" s="124" t="n"/>
      <c r="AK655" s="124" t="n"/>
      <c r="AL655" s="124" t="n"/>
      <c r="AM655" s="124" t="n"/>
      <c r="AN655" s="124" t="n"/>
      <c r="AO655" s="124" t="n">
        <v>50316.09</v>
      </c>
      <c r="AP655" s="124" t="n">
        <v>24000</v>
      </c>
      <c r="AQ655" s="124" t="n"/>
      <c r="AR655" s="128" t="n">
        <f aca="false" ca="false" dt2D="false" dtr="false" t="normal">COUNTIF(AC655:AN655, "&gt;0")</f>
        <v>1</v>
      </c>
      <c r="AS655" s="128" t="n">
        <f aca="false" ca="false" dt2D="false" dtr="false" t="normal">COUNTIF(AO655:AQ655, "&gt;0")</f>
        <v>2</v>
      </c>
      <c r="AT655" s="128" t="n">
        <f aca="false" ca="false" dt2D="false" dtr="false" t="normal">+AR655+AS655</f>
        <v>3</v>
      </c>
      <c r="AZ655" s="66" t="n"/>
    </row>
    <row customHeight="true" ht="12.75" outlineLevel="0" r="656">
      <c r="A656" s="197" t="n"/>
      <c r="B656" s="197" t="n"/>
      <c r="C656" s="197" t="n"/>
      <c r="D656" s="146" t="n">
        <v>2027</v>
      </c>
      <c r="E656" s="198" t="n"/>
      <c r="F656" s="199" t="n"/>
      <c r="G656" s="199" t="n"/>
      <c r="H656" s="199" t="n"/>
      <c r="I656" s="147" t="n">
        <f aca="false" ca="false" dt2D="false" dtr="false" t="normal">SUM(I657:I890)</f>
        <v>707548.9000000003</v>
      </c>
      <c r="J656" s="147" t="n">
        <f aca="false" ca="false" dt2D="false" dtr="false" t="normal">SUM(J657:J890)</f>
        <v>653331.8100000002</v>
      </c>
      <c r="K656" s="147" t="n">
        <f aca="false" ca="false" dt2D="false" dtr="false" t="normal">SUM(K657:K890)</f>
        <v>38225.86000000002</v>
      </c>
      <c r="L656" s="147" t="n">
        <f aca="false" ca="false" dt2D="false" dtr="false" t="normal">SUM(L657:L890)</f>
        <v>28604</v>
      </c>
      <c r="M656" s="147" t="n">
        <f aca="false" ca="false" dt2D="false" dtr="false" t="normal">SUM(M657:M890)</f>
        <v>3085625643.3500032</v>
      </c>
      <c r="N656" s="147" t="n">
        <f aca="false" ca="false" dt2D="false" dtr="false" t="normal">SUM(N657:N890)</f>
        <v>0</v>
      </c>
      <c r="O656" s="147" t="n">
        <f aca="false" ca="false" dt2D="false" dtr="false" t="normal">SUM(O657:O890)</f>
        <v>438008110.0000001</v>
      </c>
      <c r="P656" s="147" t="n">
        <f aca="false" ca="false" dt2D="false" dtr="false" t="normal">SUM(P657:P890)</f>
        <v>0</v>
      </c>
      <c r="Q656" s="147" t="n">
        <f aca="false" ca="false" dt2D="false" dtr="false" t="normal">SUM(Q657:Q890)</f>
        <v>362514607.7399999</v>
      </c>
      <c r="R656" s="147" t="n">
        <f aca="false" ca="false" dt2D="false" dtr="false" t="normal">SUM(R657:R890)</f>
        <v>2285102925.609999</v>
      </c>
      <c r="S656" s="147" t="n">
        <f aca="false" ca="false" dt2D="false" dtr="false" t="normal">SUM(S657:S890)</f>
        <v>0</v>
      </c>
      <c r="T656" s="200" t="n"/>
      <c r="U656" s="200" t="n"/>
      <c r="V656" s="149" t="n"/>
      <c r="W656" s="120" t="n"/>
      <c r="X656" s="121" t="n">
        <f aca="false" ca="false" dt2D="false" dtr="false" t="normal">AA656-R656</f>
        <v>759077246.1020002</v>
      </c>
      <c r="Y656" s="215" t="n">
        <f aca="false" ca="false" dt2D="false" dtr="false" t="normal">SUM(Y658:Y890)</f>
        <v>240703457.44000012</v>
      </c>
      <c r="Z656" s="215" t="n">
        <f aca="false" ca="false" dt2D="false" dtr="false" t="normal">SUM(Z658:Z890)</f>
        <v>115765698.42839997</v>
      </c>
      <c r="AA656" s="215" t="n">
        <f aca="false" ca="false" dt2D="false" dtr="false" t="normal">SUM(AA658:AA890)</f>
        <v>3044180171.7119994</v>
      </c>
      <c r="AB656" s="201" t="n">
        <f aca="false" ca="false" dt2D="false" dtr="false" t="normal">SUM(AB657:AB890)</f>
        <v>3085625643.345003</v>
      </c>
      <c r="AC656" s="201" t="n">
        <f aca="false" ca="false" dt2D="false" dtr="false" t="normal">SUM(AC657:AC890)</f>
        <v>897299742.82</v>
      </c>
      <c r="AD656" s="201" t="n">
        <f aca="false" ca="false" dt2D="false" dtr="false" t="normal">SUM(AD657:AD890)</f>
        <v>389971910.5799999</v>
      </c>
      <c r="AE656" s="201" t="n">
        <f aca="false" ca="false" dt2D="false" dtr="false" t="normal">SUM(AE657:AE890)</f>
        <v>394726716.84000003</v>
      </c>
      <c r="AF656" s="201" t="n">
        <f aca="false" ca="false" dt2D="false" dtr="false" t="normal">SUM(AF657:AF890)</f>
        <v>331083815.3700002</v>
      </c>
      <c r="AG656" s="201" t="n">
        <f aca="false" ca="false" dt2D="false" dtr="false" t="normal">SUM(AG657:AG890)</f>
        <v>74447744.38000001</v>
      </c>
      <c r="AH656" s="201" t="n">
        <f aca="false" ca="false" dt2D="false" dtr="false" t="normal">SUM(AH657:AH890)</f>
        <v>0</v>
      </c>
      <c r="AI656" s="201" t="n">
        <f aca="false" ca="false" dt2D="false" dtr="false" t="normal">SUM(AI657:AI890)</f>
        <v>365101.93</v>
      </c>
      <c r="AJ656" s="201" t="n">
        <f aca="false" ca="false" dt2D="false" dtr="false" t="normal">SUM(AJ657:AJ890)</f>
        <v>27158112.779999997</v>
      </c>
      <c r="AK656" s="201" t="n">
        <f aca="false" ca="false" dt2D="false" dtr="false" t="normal">SUM(AK657:AK890)</f>
        <v>326595374.25999993</v>
      </c>
      <c r="AL656" s="201" t="n">
        <f aca="false" ca="false" dt2D="false" dtr="false" t="normal">SUM(AL657:AL890)</f>
        <v>74169878.38</v>
      </c>
      <c r="AM656" s="201" t="n">
        <f aca="false" ca="false" dt2D="false" dtr="false" t="normal">SUM(AM657:AM890)</f>
        <v>215571694.12000003</v>
      </c>
      <c r="AN656" s="201" t="n">
        <f aca="false" ca="false" dt2D="false" dtr="false" t="normal">SUM(AN657:AN890)</f>
        <v>189373713.51000002</v>
      </c>
      <c r="AO656" s="201" t="n">
        <f aca="false" ca="false" dt2D="false" dtr="false" t="normal">SUM(AO657:AO890)</f>
        <v>93107924.83500007</v>
      </c>
      <c r="AP656" s="201" t="n">
        <f aca="false" ca="false" dt2D="false" dtr="false" t="normal">SUM(AP657:AP890)</f>
        <v>5520001</v>
      </c>
      <c r="AQ656" s="201" t="n">
        <f aca="false" ca="false" dt2D="false" dtr="false" t="normal">SUM(AQ657:AQ890)</f>
        <v>66233912.54000003</v>
      </c>
      <c r="AR656" s="216" t="n">
        <f aca="false" ca="false" dt2D="false" dtr="false" t="normal">SUM(AR657:AR890)</f>
        <v>509</v>
      </c>
      <c r="AS656" s="216" t="n">
        <f aca="false" ca="false" dt2D="false" dtr="false" t="normal">SUM(AS657:AS890)</f>
        <v>672</v>
      </c>
      <c r="AT656" s="216" t="n">
        <f aca="false" ca="false" dt2D="false" dtr="false" t="normal">SUM(AT657:AT890)</f>
        <v>1181</v>
      </c>
      <c r="AW656" s="129" t="n"/>
    </row>
    <row customHeight="true" ht="12.75" outlineLevel="0" r="657">
      <c r="A657" s="115" t="n">
        <f aca="false" ca="false" dt2D="false" dtr="false" t="normal">A655+1</f>
        <v>530</v>
      </c>
      <c r="B657" s="115" t="n">
        <v>1</v>
      </c>
      <c r="C657" s="217" t="s">
        <v>522</v>
      </c>
      <c r="D657" s="115" t="s">
        <v>1047</v>
      </c>
      <c r="E657" s="118" t="s">
        <v>120</v>
      </c>
      <c r="F657" s="118" t="s">
        <v>62</v>
      </c>
      <c r="G657" s="118" t="n">
        <v>2</v>
      </c>
      <c r="H657" s="118" t="n">
        <v>2</v>
      </c>
      <c r="I657" s="118" t="n">
        <v>694.82</v>
      </c>
      <c r="J657" s="118" t="n">
        <v>644.29</v>
      </c>
      <c r="K657" s="118" t="n">
        <v>0</v>
      </c>
      <c r="L657" s="118" t="n">
        <v>28</v>
      </c>
      <c r="M657" s="120" t="n">
        <f aca="false" ca="false" dt2D="false" dtr="false" t="normal">SUM(N657:R657)</f>
        <v>5729140.81</v>
      </c>
      <c r="N657" s="120" t="n"/>
      <c r="O657" s="120" t="n">
        <v>2541377.82</v>
      </c>
      <c r="P657" s="120" t="n"/>
      <c r="Q657" s="120" t="n">
        <v>239749.67</v>
      </c>
      <c r="R657" s="120" t="n">
        <v>2948013.32</v>
      </c>
      <c r="S657" s="120" t="n"/>
      <c r="T657" s="120" t="n">
        <f aca="false" ca="false" dt2D="false" dtr="false" t="normal">$M657/($J657+$K657)</f>
        <v>8892.177140728554</v>
      </c>
      <c r="U657" s="120" t="n">
        <f aca="false" ca="false" dt2D="false" dtr="false" t="normal">$M657/($J657+$K657)</f>
        <v>8892.177140728554</v>
      </c>
      <c r="V657" s="118" t="n">
        <v>2027</v>
      </c>
      <c r="W657" s="120" t="n"/>
      <c r="X657" s="121" t="n">
        <f aca="false" ca="false" dt2D="false" dtr="false" t="normal">AA657-R657</f>
        <v>0.004000000189989805</v>
      </c>
      <c r="Y657" s="218" t="n">
        <v>141482.56</v>
      </c>
      <c r="Z657" s="218" t="n">
        <f aca="false" ca="false" dt2D="false" dtr="false" t="normal">(J657*12.71+K657*25.41)*12</f>
        <v>98267.1108</v>
      </c>
      <c r="AA657" s="218" t="n">
        <f aca="false" ca="false" dt2D="false" dtr="false" t="normal">(J657*12.71+K657*25.41)*12*30</f>
        <v>2948013.324</v>
      </c>
      <c r="AB657" s="124" t="n">
        <f aca="false" ca="true" dt2D="false" dtr="false" t="normal">SUBTOTAL(9, AC657:AQ657)</f>
        <v>5729140.8100000005</v>
      </c>
      <c r="AC657" s="124" t="n"/>
      <c r="AD657" s="124" t="n"/>
      <c r="AE657" s="124" t="n"/>
      <c r="AF657" s="124" t="n"/>
      <c r="AG657" s="124" t="n"/>
      <c r="AH657" s="124" t="n"/>
      <c r="AI657" s="124" t="n"/>
      <c r="AJ657" s="124" t="n"/>
      <c r="AK657" s="124" t="n"/>
      <c r="AL657" s="124" t="n"/>
      <c r="AM657" s="124" t="n"/>
      <c r="AN657" s="124" t="n">
        <v>5410662.98</v>
      </c>
      <c r="AO657" s="124" t="n">
        <v>171874.22</v>
      </c>
      <c r="AP657" s="124" t="n">
        <v>24000</v>
      </c>
      <c r="AQ657" s="124" t="n">
        <v>122603.61</v>
      </c>
      <c r="AR657" s="128" t="n">
        <f aca="false" ca="false" dt2D="false" dtr="false" t="normal">COUNTIF(AC657:AN657, "&gt;0")</f>
        <v>1</v>
      </c>
      <c r="AS657" s="128" t="n">
        <f aca="false" ca="false" dt2D="false" dtr="false" t="normal">COUNTIF(AO657:AQ657, "&gt;0")</f>
        <v>3</v>
      </c>
      <c r="AT657" s="128" t="n">
        <f aca="false" ca="false" dt2D="false" dtr="false" t="normal">+AR657+AS657</f>
        <v>4</v>
      </c>
      <c r="AW657" s="129" t="n"/>
    </row>
    <row customHeight="true" ht="12.75" outlineLevel="0" r="658">
      <c r="A658" s="115" t="n">
        <f aca="false" ca="false" dt2D="false" dtr="false" t="normal">A657+1</f>
        <v>531</v>
      </c>
      <c r="B658" s="115" t="n">
        <f aca="false" ca="false" dt2D="false" dtr="false" t="normal">B657+1</f>
        <v>2</v>
      </c>
      <c r="C658" s="217" t="s">
        <v>559</v>
      </c>
      <c r="D658" s="115" t="s">
        <v>1049</v>
      </c>
      <c r="E658" s="118" t="n">
        <v>1981</v>
      </c>
      <c r="F658" s="118" t="s">
        <v>62</v>
      </c>
      <c r="G658" s="118" t="n">
        <v>2</v>
      </c>
      <c r="H658" s="118" t="n">
        <v>2</v>
      </c>
      <c r="I658" s="118" t="n">
        <v>774.6</v>
      </c>
      <c r="J658" s="118" t="n">
        <v>714.53</v>
      </c>
      <c r="K658" s="118" t="n">
        <v>0</v>
      </c>
      <c r="L658" s="118" t="n">
        <v>28</v>
      </c>
      <c r="M658" s="120" t="n">
        <f aca="false" ca="false" dt2D="false" dtr="false" t="normal">SUM(N658:R658)</f>
        <v>3067190.0199999996</v>
      </c>
      <c r="N658" s="120" t="n"/>
      <c r="O658" s="120" t="n">
        <v>411240.62</v>
      </c>
      <c r="P658" s="120" t="n"/>
      <c r="Q658" s="120" t="n">
        <v>108980.12</v>
      </c>
      <c r="R658" s="120" t="n">
        <v>2546969.28</v>
      </c>
      <c r="S658" s="120" t="n"/>
      <c r="T658" s="120" t="n">
        <f aca="false" ca="false" dt2D="false" dtr="false" t="normal">$M658/($J658+$K658)</f>
        <v>4292.597959497852</v>
      </c>
      <c r="U658" s="120" t="n">
        <f aca="false" ca="false" dt2D="false" dtr="false" t="normal">$M658/($J658+$K658)</f>
        <v>4292.597959497852</v>
      </c>
      <c r="V658" s="118" t="n">
        <v>2027</v>
      </c>
      <c r="W658" s="120" t="n"/>
      <c r="X658" s="121" t="n">
        <f aca="false" ca="false" dt2D="false" dtr="false" t="normal">AA658-R658</f>
        <v>-0.0019999993965029716</v>
      </c>
      <c r="Y658" s="127" t="n">
        <v>0</v>
      </c>
      <c r="Z658" s="127" t="n">
        <f aca="false" ca="false" dt2D="false" dtr="false" t="normal">+(J658*12.71+K658*25.41)*12</f>
        <v>108980.11560000002</v>
      </c>
      <c r="AA658" s="127" t="n">
        <f aca="false" ca="false" dt2D="false" dtr="false" t="normal">+(J658*12.71+K658*25.41)*12*30-'[5]Лист1'!$AQ$38</f>
        <v>2546969.2780000004</v>
      </c>
      <c r="AB658" s="124" t="n">
        <f aca="false" ca="true" dt2D="false" dtr="false" t="normal">SUBTOTAL(9, AC658:AQ658)</f>
        <v>3067190.0200000005</v>
      </c>
      <c r="AC658" s="124" t="n">
        <v>2636180.72</v>
      </c>
      <c r="AD658" s="124" t="n"/>
      <c r="AE658" s="124" t="n"/>
      <c r="AF658" s="124" t="n"/>
      <c r="AG658" s="124" t="n"/>
      <c r="AH658" s="124" t="n"/>
      <c r="AI658" s="124" t="n">
        <v>249355.73</v>
      </c>
      <c r="AJ658" s="124" t="n"/>
      <c r="AK658" s="124" t="n"/>
      <c r="AL658" s="124" t="n"/>
      <c r="AM658" s="124" t="n"/>
      <c r="AN658" s="124" t="n"/>
      <c r="AO658" s="124" t="n">
        <v>92015.7</v>
      </c>
      <c r="AP658" s="124" t="n">
        <v>24000</v>
      </c>
      <c r="AQ658" s="124" t="n">
        <v>65637.87</v>
      </c>
      <c r="AR658" s="128" t="n">
        <f aca="false" ca="false" dt2D="false" dtr="false" t="normal">COUNTIF(AC658:AN658, "&gt;0")</f>
        <v>2</v>
      </c>
      <c r="AS658" s="128" t="n">
        <f aca="false" ca="false" dt2D="false" dtr="false" t="normal">COUNTIF(AO658:AQ658, "&gt;0")</f>
        <v>3</v>
      </c>
      <c r="AT658" s="128" t="n">
        <f aca="false" ca="false" dt2D="false" dtr="false" t="normal">+AR658+AS658</f>
        <v>5</v>
      </c>
      <c r="AW658" s="129" t="n"/>
    </row>
    <row customHeight="true" ht="12.75" outlineLevel="0" r="659">
      <c r="A659" s="115" t="n">
        <f aca="false" ca="false" dt2D="false" dtr="false" t="normal">A658+1</f>
        <v>532</v>
      </c>
      <c r="B659" s="115" t="n">
        <f aca="false" ca="false" dt2D="false" dtr="false" t="normal">B658+1</f>
        <v>3</v>
      </c>
      <c r="C659" s="126" t="s">
        <v>567</v>
      </c>
      <c r="D659" s="115" t="s">
        <v>201</v>
      </c>
      <c r="E659" s="117" t="n">
        <v>1984</v>
      </c>
      <c r="F659" s="118" t="s">
        <v>62</v>
      </c>
      <c r="G659" s="118" t="n">
        <v>2</v>
      </c>
      <c r="H659" s="118" t="n">
        <v>2</v>
      </c>
      <c r="I659" s="119" t="n">
        <v>638.8</v>
      </c>
      <c r="J659" s="119" t="n">
        <v>591.8</v>
      </c>
      <c r="K659" s="119" t="n">
        <v>0</v>
      </c>
      <c r="L659" s="117" t="n">
        <v>27</v>
      </c>
      <c r="M659" s="120" t="n">
        <f aca="false" ca="false" dt2D="false" dtr="false" t="normal">SUM(N659:R659)</f>
        <v>885857.05</v>
      </c>
      <c r="N659" s="120" t="n"/>
      <c r="O659" s="120" t="n"/>
      <c r="P659" s="120" t="n"/>
      <c r="Q659" s="120" t="n">
        <v>165082.57</v>
      </c>
      <c r="R659" s="120" t="n">
        <v>720774.48</v>
      </c>
      <c r="S659" s="120" t="n"/>
      <c r="T659" s="120" t="n">
        <f aca="false" ca="false" dt2D="false" dtr="false" t="normal">$M659/($J659+$K659)</f>
        <v>1496.8858567083475</v>
      </c>
      <c r="U659" s="120" t="n">
        <f aca="false" ca="false" dt2D="false" dtr="false" t="normal">$M659/($J659+$K659)</f>
        <v>1496.8858567083475</v>
      </c>
      <c r="V659" s="118" t="n">
        <v>2027</v>
      </c>
      <c r="W659" s="120" t="n"/>
      <c r="X659" s="121" t="n">
        <f aca="false" ca="false" dt2D="false" dtr="false" t="normal">AA659-R659</f>
        <v>1987065.6</v>
      </c>
      <c r="Y659" s="127" t="n"/>
      <c r="Z659" s="127" t="n">
        <f aca="false" ca="false" dt2D="false" dtr="false" t="normal">+(J659*12.71+K659*25.41)*12</f>
        <v>90261.33600000001</v>
      </c>
      <c r="AA659" s="127" t="n">
        <f aca="false" ca="false" dt2D="false" dtr="false" t="normal">+(J659*12.71+K659*25.41)*12*30</f>
        <v>2707840.08</v>
      </c>
      <c r="AB659" s="124" t="n">
        <f aca="false" ca="true" dt2D="false" dtr="false" t="normal">SUBTOTAL(9, AC659:AQ659)</f>
        <v>885857.05</v>
      </c>
      <c r="AC659" s="124" t="n"/>
      <c r="AD659" s="124" t="n"/>
      <c r="AE659" s="124" t="n"/>
      <c r="AF659" s="124" t="n">
        <v>853962.43</v>
      </c>
      <c r="AG659" s="124" t="n"/>
      <c r="AH659" s="124" t="n"/>
      <c r="AI659" s="124" t="n"/>
      <c r="AJ659" s="124" t="n"/>
      <c r="AK659" s="124" t="n"/>
      <c r="AL659" s="124" t="n"/>
      <c r="AM659" s="124" t="n"/>
      <c r="AN659" s="124" t="n"/>
      <c r="AO659" s="124" t="n">
        <v>7894.62</v>
      </c>
      <c r="AP659" s="124" t="n">
        <v>24000</v>
      </c>
      <c r="AQ659" s="124" t="n"/>
      <c r="AR659" s="128" t="n">
        <f aca="false" ca="false" dt2D="false" dtr="false" t="normal">COUNTIF(AC659:AN659, "&gt;0")</f>
        <v>1</v>
      </c>
      <c r="AS659" s="128" t="n">
        <f aca="false" ca="false" dt2D="false" dtr="false" t="normal">COUNTIF(AO659:AQ659, "&gt;0")</f>
        <v>2</v>
      </c>
      <c r="AT659" s="128" t="n">
        <f aca="false" ca="false" dt2D="false" dtr="false" t="normal">+AR659+AS659</f>
        <v>3</v>
      </c>
    </row>
    <row customHeight="true" ht="12.75" outlineLevel="0" r="660">
      <c r="A660" s="115" t="n">
        <f aca="false" ca="false" dt2D="false" dtr="false" t="normal">A659+1</f>
        <v>533</v>
      </c>
      <c r="B660" s="115" t="n">
        <f aca="false" ca="false" dt2D="false" dtr="false" t="normal">B659+1</f>
        <v>4</v>
      </c>
      <c r="C660" s="217" t="s">
        <v>567</v>
      </c>
      <c r="D660" s="115" t="s">
        <v>1050</v>
      </c>
      <c r="E660" s="118" t="n">
        <v>1989</v>
      </c>
      <c r="F660" s="118" t="s">
        <v>62</v>
      </c>
      <c r="G660" s="118" t="n">
        <v>2</v>
      </c>
      <c r="H660" s="118" t="n">
        <v>1</v>
      </c>
      <c r="I660" s="118" t="n">
        <v>390.65</v>
      </c>
      <c r="J660" s="118" t="n">
        <v>349.25</v>
      </c>
      <c r="K660" s="118" t="n">
        <v>0</v>
      </c>
      <c r="L660" s="118" t="n">
        <v>1</v>
      </c>
      <c r="M660" s="120" t="n">
        <f aca="false" ca="false" dt2D="false" dtr="false" t="normal">SUM(N660:R660)</f>
        <v>1499189.84</v>
      </c>
      <c r="N660" s="120" t="n"/>
      <c r="O660" s="120" t="n">
        <v>247564.15</v>
      </c>
      <c r="P660" s="120" t="n"/>
      <c r="Q660" s="120" t="n">
        <v>53267.61</v>
      </c>
      <c r="R660" s="120" t="n">
        <v>1198358.08</v>
      </c>
      <c r="S660" s="120" t="n"/>
      <c r="T660" s="120" t="n">
        <f aca="false" ca="false" dt2D="false" dtr="false" t="normal">$M660/($J660+$K660)</f>
        <v>4292.597967072298</v>
      </c>
      <c r="U660" s="120" t="n">
        <f aca="false" ca="false" dt2D="false" dtr="false" t="normal">$M660/($J660+$K660)</f>
        <v>4292.597967072298</v>
      </c>
      <c r="V660" s="118" t="n">
        <v>2027</v>
      </c>
      <c r="W660" s="120" t="n"/>
      <c r="X660" s="121" t="n">
        <f aca="false" ca="false" dt2D="false" dtr="false" t="normal">AA660-R660</f>
        <v>135561.7000000002</v>
      </c>
      <c r="Y660" s="127" t="n">
        <v>0</v>
      </c>
      <c r="Z660" s="127" t="n">
        <f aca="false" ca="false" dt2D="false" dtr="false" t="normal">+(J660*12.71+K660*25.41)*12</f>
        <v>53267.61000000001</v>
      </c>
      <c r="AA660" s="127" t="n">
        <f aca="false" ca="false" dt2D="false" dtr="false" t="normal">+(J660*12.71+K660*25.41)*12*30-'[5]Лист1'!$AQ$47</f>
        <v>1333919.7800000003</v>
      </c>
      <c r="AB660" s="124" t="n">
        <f aca="false" ca="true" dt2D="false" dtr="false" t="normal">SUBTOTAL(9, AC660:AQ660)</f>
        <v>1499189.8399999999</v>
      </c>
      <c r="AC660" s="124" t="n">
        <v>1282385.28</v>
      </c>
      <c r="AD660" s="124" t="n"/>
      <c r="AE660" s="124" t="n"/>
      <c r="AF660" s="124" t="n"/>
      <c r="AG660" s="124" t="n">
        <v>0</v>
      </c>
      <c r="AH660" s="124" t="n"/>
      <c r="AI660" s="124" t="n">
        <v>115746.2</v>
      </c>
      <c r="AJ660" s="124" t="n">
        <v>0</v>
      </c>
      <c r="AK660" s="124" t="n">
        <v>0</v>
      </c>
      <c r="AL660" s="124" t="n">
        <v>0</v>
      </c>
      <c r="AM660" s="124" t="n">
        <v>0</v>
      </c>
      <c r="AN660" s="124" t="n">
        <v>0</v>
      </c>
      <c r="AO660" s="124" t="n">
        <v>44975.7</v>
      </c>
      <c r="AP660" s="124" t="n">
        <v>24000</v>
      </c>
      <c r="AQ660" s="124" t="n">
        <v>32082.66</v>
      </c>
      <c r="AR660" s="128" t="n">
        <f aca="false" ca="false" dt2D="false" dtr="false" t="normal">COUNTIF(AC660:AN660, "&gt;0")</f>
        <v>2</v>
      </c>
      <c r="AS660" s="128" t="n">
        <f aca="false" ca="false" dt2D="false" dtr="false" t="normal">COUNTIF(AO660:AQ660, "&gt;0")</f>
        <v>3</v>
      </c>
      <c r="AT660" s="128" t="n">
        <f aca="false" ca="false" dt2D="false" dtr="false" t="normal">+AR660+AS660</f>
        <v>5</v>
      </c>
      <c r="AW660" s="129" t="n"/>
    </row>
    <row customHeight="true" ht="12.75" outlineLevel="0" r="661">
      <c r="A661" s="115" t="n">
        <f aca="false" ca="false" dt2D="false" dtr="false" t="normal">A660+1</f>
        <v>534</v>
      </c>
      <c r="B661" s="115" t="n">
        <f aca="false" ca="false" dt2D="false" dtr="false" t="normal">B660+1</f>
        <v>5</v>
      </c>
      <c r="C661" s="126" t="s">
        <v>572</v>
      </c>
      <c r="D661" s="115" t="s">
        <v>576</v>
      </c>
      <c r="E661" s="119" t="s">
        <v>100</v>
      </c>
      <c r="F661" s="118" t="s">
        <v>62</v>
      </c>
      <c r="G661" s="118" t="n">
        <v>2</v>
      </c>
      <c r="H661" s="118" t="n">
        <v>2</v>
      </c>
      <c r="I661" s="119" t="n">
        <v>831.7</v>
      </c>
      <c r="J661" s="119" t="n">
        <v>831.7</v>
      </c>
      <c r="K661" s="119" t="n">
        <v>0</v>
      </c>
      <c r="L661" s="117" t="n">
        <v>42</v>
      </c>
      <c r="M661" s="120" t="n">
        <f aca="false" ca="false" dt2D="false" dtr="false" t="normal">SUM(N661:R661)</f>
        <v>7063924.890000001</v>
      </c>
      <c r="N661" s="120" t="n"/>
      <c r="O661" s="120" t="n">
        <v>2430313.07</v>
      </c>
      <c r="P661" s="120" t="n"/>
      <c r="Q661" s="120" t="n">
        <v>828085.3</v>
      </c>
      <c r="R661" s="120" t="n">
        <v>3805526.52</v>
      </c>
      <c r="S661" s="120" t="n"/>
      <c r="T661" s="120" t="n">
        <f aca="false" ca="false" dt2D="false" dtr="false" t="normal">$M661/($J661+$K661)</f>
        <v>8493.356847420946</v>
      </c>
      <c r="U661" s="120" t="n">
        <f aca="false" ca="false" dt2D="false" dtr="false" t="normal">$M661/($J661+$K661)</f>
        <v>8493.356847420946</v>
      </c>
      <c r="V661" s="118" t="n">
        <v>2027</v>
      </c>
      <c r="W661" s="120" t="n"/>
      <c r="X661" s="121" t="n">
        <f aca="false" ca="false" dt2D="false" dtr="false" t="normal">AA661-R661</f>
        <v>0</v>
      </c>
      <c r="Y661" s="127" t="n">
        <v>701234.42</v>
      </c>
      <c r="Z661" s="127" t="n">
        <f aca="false" ca="false" dt2D="false" dtr="false" t="normal">+(J661*12.71+K661*25.41)*12</f>
        <v>126850.88400000002</v>
      </c>
      <c r="AA661" s="127" t="n">
        <f aca="false" ca="false" dt2D="false" dtr="false" t="normal">+(J661*12.71+K661*25.41)*12*30</f>
        <v>3805526.5200000005</v>
      </c>
      <c r="AB661" s="124" t="n">
        <f aca="false" ca="true" dt2D="false" dtr="false" t="normal">SUBTOTAL(9, AC661:AQ661)</f>
        <v>7063924.890000001</v>
      </c>
      <c r="AC661" s="124" t="n">
        <v>3076434.48</v>
      </c>
      <c r="AD661" s="124" t="n">
        <v>1911767.09</v>
      </c>
      <c r="AE661" s="124" t="n">
        <v>897654.84</v>
      </c>
      <c r="AF661" s="124" t="n">
        <v>790982.74</v>
      </c>
      <c r="AG661" s="124" t="n"/>
      <c r="AH661" s="124" t="n"/>
      <c r="AI661" s="124" t="n">
        <v>0</v>
      </c>
      <c r="AJ661" s="124" t="n"/>
      <c r="AK661" s="124" t="n"/>
      <c r="AL661" s="124" t="n"/>
      <c r="AM661" s="124" t="n"/>
      <c r="AN661" s="124" t="n"/>
      <c r="AO661" s="124" t="n">
        <v>211917.75</v>
      </c>
      <c r="AP661" s="124" t="n">
        <v>24000</v>
      </c>
      <c r="AQ661" s="124" t="n">
        <v>151167.99</v>
      </c>
      <c r="AR661" s="128" t="n">
        <f aca="false" ca="false" dt2D="false" dtr="false" t="normal">COUNTIF(AC661:AN661, "&gt;0")</f>
        <v>4</v>
      </c>
      <c r="AS661" s="128" t="n">
        <f aca="false" ca="false" dt2D="false" dtr="false" t="normal">COUNTIF(AO661:AQ661, "&gt;0")</f>
        <v>3</v>
      </c>
      <c r="AT661" s="128" t="n">
        <f aca="false" ca="false" dt2D="false" dtr="false" t="normal">+AR661+AS661</f>
        <v>7</v>
      </c>
      <c r="AW661" s="129" t="n"/>
    </row>
    <row customHeight="true" ht="12.75" outlineLevel="0" r="662">
      <c r="A662" s="115" t="n">
        <f aca="false" ca="false" dt2D="false" dtr="false" t="normal">A661+1</f>
        <v>535</v>
      </c>
      <c r="B662" s="115" t="n">
        <f aca="false" ca="false" dt2D="false" dtr="false" t="normal">B661+1</f>
        <v>6</v>
      </c>
      <c r="C662" s="126" t="s">
        <v>572</v>
      </c>
      <c r="D662" s="115" t="s">
        <v>578</v>
      </c>
      <c r="E662" s="119" t="s">
        <v>100</v>
      </c>
      <c r="F662" s="118" t="s">
        <v>62</v>
      </c>
      <c r="G662" s="118" t="n">
        <v>3</v>
      </c>
      <c r="H662" s="118" t="n">
        <v>2</v>
      </c>
      <c r="I662" s="119" t="n">
        <v>953.33</v>
      </c>
      <c r="J662" s="119" t="n">
        <v>953.33</v>
      </c>
      <c r="K662" s="119" t="n">
        <v>0</v>
      </c>
      <c r="L662" s="117" t="n">
        <v>30</v>
      </c>
      <c r="M662" s="120" t="n">
        <f aca="false" ca="false" dt2D="false" dtr="false" t="normal">SUM(N662:R662)</f>
        <v>8096971.89</v>
      </c>
      <c r="N662" s="120" t="n"/>
      <c r="O662" s="120" t="n">
        <v>5049231.02</v>
      </c>
      <c r="P662" s="120" t="n"/>
      <c r="Q662" s="120" t="n">
        <v>969235.63</v>
      </c>
      <c r="R662" s="120" t="n">
        <v>2078505.24</v>
      </c>
      <c r="S662" s="120" t="n"/>
      <c r="T662" s="120" t="n">
        <f aca="false" ca="false" dt2D="false" dtr="false" t="normal">$M662/($J662+$K662)</f>
        <v>8493.356854394595</v>
      </c>
      <c r="U662" s="120" t="n">
        <f aca="false" ca="false" dt2D="false" dtr="false" t="normal">$M662/($J662+$K662)</f>
        <v>8493.356854394595</v>
      </c>
      <c r="V662" s="118" t="n">
        <v>2027</v>
      </c>
      <c r="W662" s="120" t="n"/>
      <c r="X662" s="121" t="n">
        <f aca="false" ca="false" dt2D="false" dtr="false" t="normal">AA662-R662</f>
        <v>2283551.5080000004</v>
      </c>
      <c r="Y662" s="127" t="n">
        <v>823833.74</v>
      </c>
      <c r="Z662" s="127" t="n">
        <f aca="false" ca="false" dt2D="false" dtr="false" t="normal">+(J662*12.71+K662*25.41)*12</f>
        <v>145401.89160000003</v>
      </c>
      <c r="AA662" s="127" t="n">
        <f aca="false" ca="false" dt2D="false" dtr="false" t="normal">+(J662*12.71+K662*25.41)*12*30</f>
        <v>4362056.748000001</v>
      </c>
      <c r="AB662" s="124" t="n">
        <f aca="false" ca="true" dt2D="false" dtr="false" t="normal">SUBTOTAL(9, AC662:AQ662)</f>
        <v>8096971.89</v>
      </c>
      <c r="AC662" s="124" t="n">
        <v>3527217.82</v>
      </c>
      <c r="AD662" s="124" t="n">
        <v>2192226.4</v>
      </c>
      <c r="AE662" s="124" t="n">
        <v>1029807.71</v>
      </c>
      <c r="AF662" s="124" t="n">
        <v>907535.6</v>
      </c>
      <c r="AG662" s="124" t="n"/>
      <c r="AH662" s="124" t="n"/>
      <c r="AI662" s="124" t="n">
        <v>0</v>
      </c>
      <c r="AJ662" s="124" t="n"/>
      <c r="AK662" s="124" t="n"/>
      <c r="AL662" s="124" t="n"/>
      <c r="AM662" s="124" t="n"/>
      <c r="AN662" s="124" t="n"/>
      <c r="AO662" s="124" t="n">
        <v>242909.16</v>
      </c>
      <c r="AP662" s="124" t="n">
        <v>24000</v>
      </c>
      <c r="AQ662" s="124" t="n">
        <v>173275.2</v>
      </c>
      <c r="AR662" s="128" t="n">
        <f aca="false" ca="false" dt2D="false" dtr="false" t="normal">COUNTIF(AC662:AN662, "&gt;0")</f>
        <v>4</v>
      </c>
      <c r="AS662" s="128" t="n">
        <f aca="false" ca="false" dt2D="false" dtr="false" t="normal">COUNTIF(AO662:AQ662, "&gt;0")</f>
        <v>3</v>
      </c>
      <c r="AT662" s="128" t="n">
        <f aca="false" ca="false" dt2D="false" dtr="false" t="normal">+AR662+AS662</f>
        <v>7</v>
      </c>
      <c r="AW662" s="129" t="n"/>
    </row>
    <row customHeight="true" ht="12.75" outlineLevel="0" r="663">
      <c r="A663" s="115" t="n">
        <f aca="false" ca="false" dt2D="false" dtr="false" t="normal">A662+1</f>
        <v>536</v>
      </c>
      <c r="B663" s="115" t="n">
        <f aca="false" ca="false" dt2D="false" dtr="false" t="normal">B662+1</f>
        <v>7</v>
      </c>
      <c r="C663" s="126" t="s">
        <v>572</v>
      </c>
      <c r="D663" s="115" t="s">
        <v>583</v>
      </c>
      <c r="E663" s="119" t="s">
        <v>177</v>
      </c>
      <c r="F663" s="118" t="s">
        <v>62</v>
      </c>
      <c r="G663" s="118" t="n">
        <v>5</v>
      </c>
      <c r="H663" s="118" t="n">
        <v>2</v>
      </c>
      <c r="I663" s="119" t="n">
        <v>2333.57</v>
      </c>
      <c r="J663" s="119" t="n">
        <v>1625.84</v>
      </c>
      <c r="K663" s="119" t="n">
        <v>707.73</v>
      </c>
      <c r="L663" s="117" t="n">
        <v>58</v>
      </c>
      <c r="M663" s="120" t="n">
        <f aca="false" ca="false" dt2D="false" dtr="false" t="normal">SUM(N663:R663)</f>
        <v>15740524.48</v>
      </c>
      <c r="N663" s="120" t="n"/>
      <c r="O663" s="120" t="n">
        <v>1598619.82</v>
      </c>
      <c r="P663" s="120" t="n"/>
      <c r="Q663" s="120" t="n">
        <v>1794112.25</v>
      </c>
      <c r="R663" s="120" t="n">
        <v>12347792.41</v>
      </c>
      <c r="S663" s="120" t="n"/>
      <c r="T663" s="120" t="n">
        <f aca="false" ca="false" dt2D="false" dtr="false" t="normal">$M663/($J663+$K663)</f>
        <v>6745.254901288585</v>
      </c>
      <c r="U663" s="120" t="n">
        <f aca="false" ca="false" dt2D="false" dtr="false" t="normal">$M663/($J663+$K663)</f>
        <v>6745.254901288585</v>
      </c>
      <c r="V663" s="118" t="n">
        <v>2027</v>
      </c>
      <c r="W663" s="120" t="n"/>
      <c r="X663" s="121" t="n">
        <f aca="false" ca="false" dt2D="false" dtr="false" t="normal">AA663-R663</f>
        <v>1565432.0420000013</v>
      </c>
      <c r="Y663" s="127" t="n">
        <v>1330338.1</v>
      </c>
      <c r="Z663" s="127" t="n">
        <f aca="false" ca="false" dt2D="false" dtr="false" t="normal">+(J663*12.71+K663*25.41)*12</f>
        <v>463774.14840000006</v>
      </c>
      <c r="AA663" s="127" t="n">
        <f aca="false" ca="false" dt2D="false" dtr="false" t="normal">+(J663*12.71+K663*25.41)*12*30</f>
        <v>13913224.452000001</v>
      </c>
      <c r="AB663" s="194" t="n">
        <f aca="false" ca="true" dt2D="false" dtr="false" t="normal">SUBTOTAL(9, AC663:AQ663)</f>
        <v>15740524.480000002</v>
      </c>
      <c r="AC663" s="124" t="n">
        <v>6778327.23</v>
      </c>
      <c r="AD663" s="124" t="n">
        <v>2799282.06</v>
      </c>
      <c r="AE663" s="124" t="n">
        <v>2995829.78</v>
      </c>
      <c r="AF663" s="124" t="n">
        <v>2334022.46</v>
      </c>
      <c r="AG663" s="124" t="n"/>
      <c r="AH663" s="124" t="n"/>
      <c r="AI663" s="124" t="n">
        <v>0</v>
      </c>
      <c r="AJ663" s="124" t="n"/>
      <c r="AK663" s="124" t="n"/>
      <c r="AL663" s="124" t="n"/>
      <c r="AM663" s="124" t="n"/>
      <c r="AN663" s="124" t="n"/>
      <c r="AO663" s="124" t="n">
        <v>472215.73</v>
      </c>
      <c r="AP663" s="124" t="n">
        <v>24000</v>
      </c>
      <c r="AQ663" s="124" t="n">
        <v>336847.22</v>
      </c>
      <c r="AR663" s="128" t="n">
        <f aca="false" ca="false" dt2D="false" dtr="false" t="normal">COUNTIF(AC663:AN663, "&gt;0")</f>
        <v>4</v>
      </c>
      <c r="AS663" s="128" t="n">
        <f aca="false" ca="false" dt2D="false" dtr="false" t="normal">COUNTIF(AO663:AQ663, "&gt;0")</f>
        <v>3</v>
      </c>
      <c r="AT663" s="128" t="n">
        <f aca="false" ca="false" dt2D="false" dtr="false" t="normal">+AR663+AS663</f>
        <v>7</v>
      </c>
      <c r="AW663" s="129" t="n"/>
    </row>
    <row customHeight="true" ht="12.75" outlineLevel="0" r="664">
      <c r="A664" s="115" t="n">
        <f aca="false" ca="false" dt2D="false" dtr="false" t="normal">A663+1</f>
        <v>537</v>
      </c>
      <c r="B664" s="115" t="n">
        <f aca="false" ca="false" dt2D="false" dtr="false" t="normal">B663+1</f>
        <v>8</v>
      </c>
      <c r="C664" s="126" t="s">
        <v>572</v>
      </c>
      <c r="D664" s="115" t="s">
        <v>589</v>
      </c>
      <c r="E664" s="119" t="s">
        <v>100</v>
      </c>
      <c r="F664" s="118" t="s">
        <v>62</v>
      </c>
      <c r="G664" s="118" t="n">
        <v>5</v>
      </c>
      <c r="H664" s="118" t="n">
        <v>2</v>
      </c>
      <c r="I664" s="119" t="n">
        <v>2220.83</v>
      </c>
      <c r="J664" s="119" t="n">
        <v>1625.4</v>
      </c>
      <c r="K664" s="119" t="n">
        <v>595.43</v>
      </c>
      <c r="L664" s="117" t="n">
        <v>64</v>
      </c>
      <c r="M664" s="120" t="n">
        <f aca="false" ca="false" dt2D="false" dtr="false" t="normal">SUM(N664:R664)</f>
        <v>14980064.45</v>
      </c>
      <c r="N664" s="120" t="n"/>
      <c r="O664" s="120" t="n">
        <v>5897676.35</v>
      </c>
      <c r="P664" s="120" t="n"/>
      <c r="Q664" s="120" t="n">
        <v>1823480.71</v>
      </c>
      <c r="R664" s="120" t="n">
        <v>7258907.39</v>
      </c>
      <c r="S664" s="120" t="n"/>
      <c r="T664" s="120" t="n">
        <f aca="false" ca="false" dt2D="false" dtr="false" t="normal">$M664/($J664+$K664)</f>
        <v>6745.254904697793</v>
      </c>
      <c r="U664" s="120" t="n">
        <f aca="false" ca="false" dt2D="false" dtr="false" t="normal">$M664/($J664+$K664)</f>
        <v>6745.254904697793</v>
      </c>
      <c r="V664" s="118" t="n">
        <v>2027</v>
      </c>
      <c r="W664" s="120" t="n"/>
      <c r="X664" s="121" t="n">
        <f aca="false" ca="false" dt2D="false" dtr="false" t="normal">AA664-R664</f>
        <v>5625028.317999999</v>
      </c>
      <c r="Y664" s="127" t="n">
        <v>1394016.19</v>
      </c>
      <c r="Z664" s="127" t="n">
        <f aca="false" ca="false" dt2D="false" dtr="false" t="normal">+(J664*12.71+K664*25.41)*12</f>
        <v>429464.52359999996</v>
      </c>
      <c r="AA664" s="127" t="n">
        <f aca="false" ca="false" dt2D="false" dtr="false" t="normal">+(J664*12.71+K664*25.41)*12*30</f>
        <v>12883935.707999999</v>
      </c>
      <c r="AB664" s="124" t="n">
        <f aca="false" ca="true" dt2D="false" dtr="false" t="normal">SUBTOTAL(9, AC664:AQ664)</f>
        <v>14980064.450000001</v>
      </c>
      <c r="AC664" s="124" t="n">
        <v>6450561.17</v>
      </c>
      <c r="AD664" s="124" t="n">
        <v>2663752.59</v>
      </c>
      <c r="AE664" s="124" t="n">
        <v>2850804.65</v>
      </c>
      <c r="AF664" s="124" t="n">
        <v>2220970.73</v>
      </c>
      <c r="AG664" s="124" t="n"/>
      <c r="AH664" s="124" t="n"/>
      <c r="AI664" s="124" t="n">
        <v>0</v>
      </c>
      <c r="AJ664" s="124" t="n"/>
      <c r="AK664" s="124" t="n"/>
      <c r="AL664" s="124" t="n"/>
      <c r="AM664" s="124" t="n"/>
      <c r="AN664" s="124" t="n"/>
      <c r="AO664" s="124" t="n">
        <v>449401.93</v>
      </c>
      <c r="AP664" s="124" t="n">
        <v>24000</v>
      </c>
      <c r="AQ664" s="124" t="n">
        <v>320573.38</v>
      </c>
      <c r="AR664" s="128" t="n">
        <f aca="false" ca="false" dt2D="false" dtr="false" t="normal">COUNTIF(AC664:AN664, "&gt;0")</f>
        <v>4</v>
      </c>
      <c r="AS664" s="128" t="n">
        <f aca="false" ca="false" dt2D="false" dtr="false" t="normal">COUNTIF(AO664:AQ664, "&gt;0")</f>
        <v>3</v>
      </c>
      <c r="AT664" s="128" t="n">
        <f aca="false" ca="false" dt2D="false" dtr="false" t="normal">+AR664+AS664</f>
        <v>7</v>
      </c>
      <c r="AW664" s="129" t="n"/>
    </row>
    <row customHeight="true" ht="12.75" outlineLevel="0" r="665">
      <c r="A665" s="115" t="n">
        <f aca="false" ca="false" dt2D="false" dtr="false" t="normal">A664+1</f>
        <v>538</v>
      </c>
      <c r="B665" s="115" t="n">
        <f aca="false" ca="false" dt2D="false" dtr="false" t="normal">B664+1</f>
        <v>9</v>
      </c>
      <c r="C665" s="126" t="s">
        <v>572</v>
      </c>
      <c r="D665" s="115" t="s">
        <v>598</v>
      </c>
      <c r="E665" s="119" t="s">
        <v>320</v>
      </c>
      <c r="F665" s="118" t="s">
        <v>62</v>
      </c>
      <c r="G665" s="118" t="n">
        <v>5</v>
      </c>
      <c r="H665" s="118" t="n">
        <v>2</v>
      </c>
      <c r="I665" s="119" t="n">
        <v>1616.08</v>
      </c>
      <c r="J665" s="119" t="n">
        <v>1616.08</v>
      </c>
      <c r="K665" s="119" t="n">
        <v>0</v>
      </c>
      <c r="L665" s="117" t="n">
        <v>82</v>
      </c>
      <c r="M665" s="120" t="n">
        <f aca="false" ca="false" dt2D="false" dtr="false" t="normal">SUM(N665:R665)</f>
        <v>10900871.55</v>
      </c>
      <c r="N665" s="120" t="n"/>
      <c r="O665" s="120" t="n">
        <v>4819701.98</v>
      </c>
      <c r="P665" s="120" t="n"/>
      <c r="Q665" s="120" t="n">
        <v>1601862.51</v>
      </c>
      <c r="R665" s="120" t="n">
        <v>4479307.06</v>
      </c>
      <c r="S665" s="120" t="n"/>
      <c r="T665" s="120" t="n">
        <f aca="false" ca="false" dt2D="false" dtr="false" t="normal">$M665/($J665+$K665)</f>
        <v>6745.254906935301</v>
      </c>
      <c r="U665" s="120" t="n">
        <f aca="false" ca="false" dt2D="false" dtr="false" t="normal">$M665/($J665+$K665)</f>
        <v>6745.254906935301</v>
      </c>
      <c r="V665" s="118" t="n">
        <v>2027</v>
      </c>
      <c r="W665" s="120" t="n"/>
      <c r="X665" s="121" t="n">
        <f aca="false" ca="false" dt2D="false" dtr="false" t="normal">AA665-R665</f>
        <v>2915228.5880000014</v>
      </c>
      <c r="Y665" s="127" t="n">
        <v>1355377.99</v>
      </c>
      <c r="Z665" s="127" t="n">
        <f aca="false" ca="false" dt2D="false" dtr="false" t="normal">+(J665*12.71+K665*25.41)*12</f>
        <v>246484.52160000004</v>
      </c>
      <c r="AA665" s="127" t="n">
        <f aca="false" ca="false" dt2D="false" dtr="false" t="normal">+(J665*12.71+K665*25.41)*12*30</f>
        <v>7394535.648000001</v>
      </c>
      <c r="AB665" s="124" t="n">
        <f aca="false" ca="true" dt2D="false" dtr="false" t="normal">SUBTOTAL(9, AC665:AQ665)</f>
        <v>10900871.55</v>
      </c>
      <c r="AC665" s="124" t="n">
        <v>4692387.26</v>
      </c>
      <c r="AD665" s="124" t="n">
        <v>1936757.33</v>
      </c>
      <c r="AE665" s="124" t="n">
        <v>2072873.6</v>
      </c>
      <c r="AF665" s="124" t="n">
        <v>1614548.56</v>
      </c>
      <c r="AG665" s="124" t="n"/>
      <c r="AH665" s="124" t="n"/>
      <c r="AI665" s="124" t="n">
        <v>0</v>
      </c>
      <c r="AJ665" s="124" t="n"/>
      <c r="AK665" s="124" t="n"/>
      <c r="AL665" s="124" t="n"/>
      <c r="AM665" s="124" t="n"/>
      <c r="AN665" s="124" t="n"/>
      <c r="AO665" s="124" t="n">
        <v>327026.15</v>
      </c>
      <c r="AP665" s="124" t="n">
        <v>24000</v>
      </c>
      <c r="AQ665" s="124" t="n">
        <v>233278.65</v>
      </c>
      <c r="AR665" s="128" t="n">
        <f aca="false" ca="false" dt2D="false" dtr="false" t="normal">COUNTIF(AC665:AN665, "&gt;0")</f>
        <v>4</v>
      </c>
      <c r="AS665" s="128" t="n">
        <f aca="false" ca="false" dt2D="false" dtr="false" t="normal">COUNTIF(AO665:AQ665, "&gt;0")</f>
        <v>3</v>
      </c>
      <c r="AT665" s="128" t="n">
        <f aca="false" ca="false" dt2D="false" dtr="false" t="normal">+AR665+AS665</f>
        <v>7</v>
      </c>
      <c r="AW665" s="129" t="n"/>
    </row>
    <row customHeight="true" ht="12.75" outlineLevel="0" r="666">
      <c r="A666" s="115" t="n">
        <f aca="false" ca="false" dt2D="false" dtr="false" t="normal">A665+1</f>
        <v>539</v>
      </c>
      <c r="B666" s="115" t="n">
        <f aca="false" ca="false" dt2D="false" dtr="false" t="normal">B665+1</f>
        <v>10</v>
      </c>
      <c r="C666" s="126" t="s">
        <v>572</v>
      </c>
      <c r="D666" s="115" t="s">
        <v>600</v>
      </c>
      <c r="E666" s="119" t="s">
        <v>100</v>
      </c>
      <c r="F666" s="118" t="s">
        <v>62</v>
      </c>
      <c r="G666" s="118" t="n">
        <v>5</v>
      </c>
      <c r="H666" s="118" t="n">
        <v>2</v>
      </c>
      <c r="I666" s="119" t="n">
        <v>1617.48</v>
      </c>
      <c r="J666" s="119" t="n">
        <v>1617.48</v>
      </c>
      <c r="K666" s="119" t="n">
        <v>0</v>
      </c>
      <c r="L666" s="117" t="n">
        <v>65</v>
      </c>
      <c r="M666" s="120" t="n">
        <f aca="false" ca="false" dt2D="false" dtr="false" t="normal">SUM(N666:R666)</f>
        <v>10910314.91</v>
      </c>
      <c r="N666" s="120" t="n"/>
      <c r="O666" s="120" t="n">
        <v>4931599.77</v>
      </c>
      <c r="P666" s="120" t="n"/>
      <c r="Q666" s="120" t="n">
        <v>1674515.49</v>
      </c>
      <c r="R666" s="120" t="n">
        <v>4304199.65</v>
      </c>
      <c r="S666" s="120" t="n"/>
      <c r="T666" s="120" t="n">
        <f aca="false" ca="false" dt2D="false" dtr="false" t="normal">$M666/($J666+$K666)</f>
        <v>6745.254908870589</v>
      </c>
      <c r="U666" s="120" t="n">
        <f aca="false" ca="false" dt2D="false" dtr="false" t="normal">$M666/($J666+$K666)</f>
        <v>6745.254908870589</v>
      </c>
      <c r="V666" s="118" t="n">
        <v>2027</v>
      </c>
      <c r="W666" s="120" t="n"/>
      <c r="X666" s="121" t="n">
        <f aca="false" ca="false" dt2D="false" dtr="false" t="normal">AA666-R666</f>
        <v>3096741.8379999995</v>
      </c>
      <c r="Y666" s="127" t="n">
        <v>1427817.44</v>
      </c>
      <c r="Z666" s="127" t="n">
        <f aca="false" ca="false" dt2D="false" dtr="false" t="normal">+(J666*12.71+K666*25.41)*12</f>
        <v>246698.0496</v>
      </c>
      <c r="AA666" s="127" t="n">
        <f aca="false" ca="false" dt2D="false" dtr="false" t="normal">+(J666*12.71+K666*25.41)*12*30</f>
        <v>7400941.488</v>
      </c>
      <c r="AB666" s="124" t="n">
        <f aca="false" ca="true" dt2D="false" dtr="false" t="normal">SUBTOTAL(9, AC666:AQ666)</f>
        <v>10910314.905000001</v>
      </c>
      <c r="AC666" s="124" t="n">
        <v>4696457.44</v>
      </c>
      <c r="AD666" s="124" t="n">
        <v>1938440.33</v>
      </c>
      <c r="AE666" s="124" t="n">
        <v>2074674.52</v>
      </c>
      <c r="AF666" s="124" t="n">
        <v>1615952.43</v>
      </c>
      <c r="AG666" s="124" t="n"/>
      <c r="AH666" s="124" t="n"/>
      <c r="AI666" s="124" t="n">
        <v>0</v>
      </c>
      <c r="AJ666" s="124" t="n"/>
      <c r="AK666" s="124" t="n"/>
      <c r="AL666" s="124" t="n"/>
      <c r="AM666" s="124" t="n"/>
      <c r="AN666" s="124" t="n"/>
      <c r="AO666" s="124" t="n">
        <v>327309.445</v>
      </c>
      <c r="AP666" s="124" t="n">
        <v>24000</v>
      </c>
      <c r="AQ666" s="124" t="n">
        <v>233480.74</v>
      </c>
      <c r="AR666" s="128" t="n">
        <f aca="false" ca="false" dt2D="false" dtr="false" t="normal">COUNTIF(AC666:AN666, "&gt;0")</f>
        <v>4</v>
      </c>
      <c r="AS666" s="128" t="n">
        <f aca="false" ca="false" dt2D="false" dtr="false" t="normal">COUNTIF(AO666:AQ666, "&gt;0")</f>
        <v>3</v>
      </c>
      <c r="AT666" s="128" t="n">
        <f aca="false" ca="false" dt2D="false" dtr="false" t="normal">+AR666+AS666</f>
        <v>7</v>
      </c>
      <c r="AW666" s="129" t="n"/>
    </row>
    <row customHeight="true" ht="12.75" outlineLevel="0" r="667">
      <c r="A667" s="115" t="n">
        <f aca="false" ca="false" dt2D="false" dtr="false" t="normal">A666+1</f>
        <v>540</v>
      </c>
      <c r="B667" s="115" t="n">
        <f aca="false" ca="false" dt2D="false" dtr="false" t="normal">B666+1</f>
        <v>11</v>
      </c>
      <c r="C667" s="126" t="s">
        <v>572</v>
      </c>
      <c r="D667" s="115" t="s">
        <v>603</v>
      </c>
      <c r="E667" s="119" t="s">
        <v>320</v>
      </c>
      <c r="F667" s="118" t="s">
        <v>62</v>
      </c>
      <c r="G667" s="118" t="n">
        <v>5</v>
      </c>
      <c r="H667" s="118" t="n">
        <v>2</v>
      </c>
      <c r="I667" s="119" t="n">
        <v>1614.69</v>
      </c>
      <c r="J667" s="119" t="n">
        <v>1614.69</v>
      </c>
      <c r="K667" s="119" t="n">
        <v>0</v>
      </c>
      <c r="L667" s="117" t="n">
        <v>43</v>
      </c>
      <c r="M667" s="120" t="n">
        <f aca="false" ca="false" dt2D="false" dtr="false" t="normal">SUM(N667:R667)</f>
        <v>10891495.65</v>
      </c>
      <c r="N667" s="120" t="n"/>
      <c r="O667" s="120" t="n">
        <v>4918615.11</v>
      </c>
      <c r="P667" s="120" t="n"/>
      <c r="Q667" s="120" t="n">
        <v>1653641.92</v>
      </c>
      <c r="R667" s="120" t="n">
        <v>4319238.62</v>
      </c>
      <c r="S667" s="120" t="n"/>
      <c r="T667" s="120" t="n">
        <f aca="false" ca="false" dt2D="false" dtr="false" t="normal">$M667/($J667+$K667)</f>
        <v>6745.2549096111325</v>
      </c>
      <c r="U667" s="120" t="n">
        <f aca="false" ca="false" dt2D="false" dtr="false" t="normal">$M667/($J667+$K667)</f>
        <v>6745.2549096111325</v>
      </c>
      <c r="V667" s="118" t="n">
        <v>2027</v>
      </c>
      <c r="W667" s="120" t="n"/>
      <c r="X667" s="121" t="n">
        <f aca="false" ca="false" dt2D="false" dtr="false" t="normal">AA667-R667</f>
        <v>3068936.944</v>
      </c>
      <c r="Y667" s="127" t="n">
        <v>1407369.4</v>
      </c>
      <c r="Z667" s="127" t="n">
        <f aca="false" ca="false" dt2D="false" dtr="false" t="normal">+(J667*12.71+K667*25.41)*12</f>
        <v>246272.51880000002</v>
      </c>
      <c r="AA667" s="127" t="n">
        <f aca="false" ca="false" dt2D="false" dtr="false" t="normal">+(J667*12.71+K667*25.41)*12*30</f>
        <v>7388175.564</v>
      </c>
      <c r="AB667" s="124" t="n">
        <f aca="false" ca="true" dt2D="false" dtr="false" t="normal">SUBTOTAL(9, AC667:AQ667)</f>
        <v>10891495.649999999</v>
      </c>
      <c r="AC667" s="124" t="n">
        <v>4688346.15</v>
      </c>
      <c r="AD667" s="124" t="n">
        <v>1935086.36</v>
      </c>
      <c r="AE667" s="124" t="n">
        <v>2071085.55</v>
      </c>
      <c r="AF667" s="124" t="n">
        <v>1613154.71</v>
      </c>
      <c r="AG667" s="124" t="n"/>
      <c r="AH667" s="124" t="n"/>
      <c r="AI667" s="124" t="n">
        <v>0</v>
      </c>
      <c r="AJ667" s="124" t="n"/>
      <c r="AK667" s="124" t="n"/>
      <c r="AL667" s="124" t="n"/>
      <c r="AM667" s="124" t="n"/>
      <c r="AN667" s="124" t="n"/>
      <c r="AO667" s="124" t="n">
        <v>326744.87</v>
      </c>
      <c r="AP667" s="124" t="n">
        <v>24000</v>
      </c>
      <c r="AQ667" s="124" t="n">
        <v>233078.01</v>
      </c>
      <c r="AR667" s="128" t="n">
        <f aca="false" ca="false" dt2D="false" dtr="false" t="normal">COUNTIF(AC667:AN667, "&gt;0")</f>
        <v>4</v>
      </c>
      <c r="AS667" s="128" t="n">
        <f aca="false" ca="false" dt2D="false" dtr="false" t="normal">COUNTIF(AO667:AQ667, "&gt;0")</f>
        <v>3</v>
      </c>
      <c r="AT667" s="128" t="n">
        <f aca="false" ca="false" dt2D="false" dtr="false" t="normal">+AR667+AS667</f>
        <v>7</v>
      </c>
      <c r="AW667" s="129" t="n"/>
    </row>
    <row customHeight="true" ht="12.75" outlineLevel="0" r="668">
      <c r="A668" s="115" t="n">
        <f aca="false" ca="false" dt2D="false" dtr="false" t="normal">A667+1</f>
        <v>541</v>
      </c>
      <c r="B668" s="115" t="n">
        <f aca="false" ca="false" dt2D="false" dtr="false" t="normal">B667+1</f>
        <v>12</v>
      </c>
      <c r="C668" s="126" t="s">
        <v>618</v>
      </c>
      <c r="D668" s="115" t="s">
        <v>619</v>
      </c>
      <c r="E668" s="119" t="s">
        <v>100</v>
      </c>
      <c r="F668" s="118" t="s">
        <v>188</v>
      </c>
      <c r="G668" s="118" t="n">
        <v>2</v>
      </c>
      <c r="H668" s="118" t="n">
        <v>2</v>
      </c>
      <c r="I668" s="119" t="n">
        <v>815.5</v>
      </c>
      <c r="J668" s="119" t="n">
        <v>815.5</v>
      </c>
      <c r="K668" s="119" t="n">
        <v>0</v>
      </c>
      <c r="L668" s="117" t="n">
        <v>46</v>
      </c>
      <c r="M668" s="120" t="n">
        <f aca="false" ca="false" dt2D="false" dtr="false" t="normal">SUM(N668:R668)</f>
        <v>6706615.44</v>
      </c>
      <c r="N668" s="120" t="n"/>
      <c r="O668" s="120" t="n">
        <v>5439750.36</v>
      </c>
      <c r="P668" s="120" t="n"/>
      <c r="Q668" s="120" t="n">
        <v>383189.28</v>
      </c>
      <c r="R668" s="120" t="n">
        <v>883675.8</v>
      </c>
      <c r="S668" s="120" t="n"/>
      <c r="T668" s="120" t="n">
        <f aca="false" ca="false" dt2D="false" dtr="false" t="normal">$M668/($J668+$K668)</f>
        <v>8223.930643776825</v>
      </c>
      <c r="U668" s="120" t="n">
        <f aca="false" ca="false" dt2D="false" dtr="false" t="normal">$M668/($J668+$K668)</f>
        <v>8223.930643776825</v>
      </c>
      <c r="V668" s="118" t="n">
        <v>2027</v>
      </c>
      <c r="W668" s="120" t="n"/>
      <c r="X668" s="121" t="n">
        <f aca="false" ca="false" dt2D="false" dtr="false" t="normal">AA668-R668</f>
        <v>0</v>
      </c>
      <c r="Y668" s="127" t="n">
        <v>294821.7</v>
      </c>
      <c r="Z668" s="127" t="n">
        <f aca="false" ca="false" dt2D="false" dtr="false" t="normal">+(J668*9.03+K668*24.78)*12</f>
        <v>88367.57999999999</v>
      </c>
      <c r="AA668" s="127" t="n">
        <f aca="false" ca="false" dt2D="false" dtr="false" t="normal">+(J668*9.03+K668*24.78)*12*10</f>
        <v>883675.7999999998</v>
      </c>
      <c r="AB668" s="124" t="n">
        <f aca="false" ca="true" dt2D="false" dtr="false" t="normal">SUBTOTAL(9, AC668:AQ668)</f>
        <v>6706615.44</v>
      </c>
      <c r="AC668" s="124" t="n">
        <v>3065249.87</v>
      </c>
      <c r="AD668" s="124" t="n">
        <v>1116749.71</v>
      </c>
      <c r="AE668" s="124" t="n">
        <v>426997.81</v>
      </c>
      <c r="AF668" s="124" t="n">
        <v>1728898.02</v>
      </c>
      <c r="AG668" s="124" t="n"/>
      <c r="AH668" s="124" t="n"/>
      <c r="AI668" s="124" t="n">
        <v>0</v>
      </c>
      <c r="AJ668" s="124" t="n"/>
      <c r="AK668" s="124" t="n"/>
      <c r="AL668" s="124" t="n"/>
      <c r="AM668" s="124" t="n"/>
      <c r="AN668" s="124" t="n"/>
      <c r="AO668" s="124" t="n">
        <v>201198.46</v>
      </c>
      <c r="AP668" s="124" t="n">
        <v>24000</v>
      </c>
      <c r="AQ668" s="124" t="n">
        <v>143521.57</v>
      </c>
      <c r="AR668" s="128" t="n">
        <f aca="false" ca="false" dt2D="false" dtr="false" t="normal">COUNTIF(AC668:AN668, "&gt;0")</f>
        <v>4</v>
      </c>
      <c r="AS668" s="128" t="n">
        <f aca="false" ca="false" dt2D="false" dtr="false" t="normal">COUNTIF(AO668:AQ668, "&gt;0")</f>
        <v>3</v>
      </c>
      <c r="AT668" s="128" t="n">
        <f aca="false" ca="false" dt2D="false" dtr="false" t="normal">+AR668+AS668</f>
        <v>7</v>
      </c>
      <c r="AU668" s="0" t="s">
        <v>190</v>
      </c>
      <c r="AW668" s="129" t="n"/>
    </row>
    <row customHeight="true" ht="12.75" outlineLevel="0" r="669">
      <c r="A669" s="115" t="n">
        <f aca="false" ca="false" dt2D="false" dtr="false" t="normal">A668+1</f>
        <v>542</v>
      </c>
      <c r="B669" s="115" t="n">
        <f aca="false" ca="false" dt2D="false" dtr="false" t="normal">B668+1</f>
        <v>13</v>
      </c>
      <c r="C669" s="126" t="s">
        <v>618</v>
      </c>
      <c r="D669" s="115" t="s">
        <v>1052</v>
      </c>
      <c r="E669" s="119" t="s">
        <v>137</v>
      </c>
      <c r="F669" s="118" t="s">
        <v>188</v>
      </c>
      <c r="G669" s="118" t="n">
        <v>2</v>
      </c>
      <c r="H669" s="118" t="n">
        <v>2</v>
      </c>
      <c r="I669" s="119" t="n">
        <v>260.9</v>
      </c>
      <c r="J669" s="119" t="n">
        <v>260.9</v>
      </c>
      <c r="K669" s="119" t="n">
        <v>0</v>
      </c>
      <c r="L669" s="117" t="n">
        <v>9</v>
      </c>
      <c r="M669" s="120" t="n">
        <f aca="false" ca="false" dt2D="false" dtr="false" t="normal">SUM(N669:R669)</f>
        <v>2145623.5</v>
      </c>
      <c r="N669" s="120" t="n"/>
      <c r="O669" s="120" t="n">
        <v>1763980.89</v>
      </c>
      <c r="P669" s="120" t="n"/>
      <c r="Q669" s="120" t="n">
        <v>124162.83</v>
      </c>
      <c r="R669" s="120" t="n">
        <v>257479.78</v>
      </c>
      <c r="S669" s="120" t="n"/>
      <c r="T669" s="120" t="n">
        <f aca="false" ca="false" dt2D="false" dtr="false" t="normal">$M669/($J669+$K669)</f>
        <v>8223.930624760445</v>
      </c>
      <c r="U669" s="120" t="n">
        <f aca="false" ca="false" dt2D="false" dtr="false" t="normal">$M669/($J669+$K669)</f>
        <v>8223.930624760445</v>
      </c>
      <c r="V669" s="118" t="n">
        <v>2027</v>
      </c>
      <c r="W669" s="120" t="n"/>
      <c r="X669" s="121" t="n">
        <f aca="false" ca="false" dt2D="false" dtr="false" t="normal">AA669-R669</f>
        <v>25231.459999999992</v>
      </c>
      <c r="Y669" s="127" t="n">
        <v>95891.71</v>
      </c>
      <c r="Z669" s="127" t="n">
        <f aca="false" ca="false" dt2D="false" dtr="false" t="normal">+(J669*9.03+K669*24.78)*12</f>
        <v>28271.123999999996</v>
      </c>
      <c r="AA669" s="127" t="n">
        <f aca="false" ca="false" dt2D="false" dtr="false" t="normal">+(J669*9.03+K669*24.78)*12*10</f>
        <v>282711.24</v>
      </c>
      <c r="AB669" s="124" t="n">
        <f aca="false" ca="true" dt2D="false" dtr="false" t="normal">SUBTOTAL(9, AC669:AQ669)</f>
        <v>2145623.5</v>
      </c>
      <c r="AC669" s="124" t="n">
        <v>976573.99</v>
      </c>
      <c r="AD669" s="124" t="n">
        <v>353197.3</v>
      </c>
      <c r="AE669" s="124" t="n">
        <v>132527.44</v>
      </c>
      <c r="AF669" s="124" t="n">
        <v>549039.72</v>
      </c>
      <c r="AG669" s="124" t="n"/>
      <c r="AH669" s="124" t="n"/>
      <c r="AI669" s="124" t="n">
        <v>0</v>
      </c>
      <c r="AJ669" s="124" t="n"/>
      <c r="AK669" s="124" t="n"/>
      <c r="AL669" s="124" t="n"/>
      <c r="AM669" s="124" t="n"/>
      <c r="AN669" s="124" t="n"/>
      <c r="AO669" s="124" t="n">
        <v>64368.71</v>
      </c>
      <c r="AP669" s="124" t="n">
        <v>24000</v>
      </c>
      <c r="AQ669" s="124" t="n">
        <v>45916.34</v>
      </c>
      <c r="AR669" s="128" t="n">
        <f aca="false" ca="false" dt2D="false" dtr="false" t="normal">COUNTIF(AC669:AN669, "&gt;0")</f>
        <v>4</v>
      </c>
      <c r="AS669" s="128" t="n">
        <f aca="false" ca="false" dt2D="false" dtr="false" t="normal">COUNTIF(AO669:AQ669, "&gt;0")</f>
        <v>3</v>
      </c>
      <c r="AT669" s="128" t="n">
        <f aca="false" ca="false" dt2D="false" dtr="false" t="normal">+AR669+AS669</f>
        <v>7</v>
      </c>
      <c r="AU669" s="0" t="s">
        <v>190</v>
      </c>
      <c r="AW669" s="129" t="n"/>
    </row>
    <row customHeight="true" ht="12.75" outlineLevel="0" r="670">
      <c r="A670" s="115" t="n">
        <f aca="false" ca="false" dt2D="false" dtr="false" t="normal">A669+1</f>
        <v>543</v>
      </c>
      <c r="B670" s="115" t="n">
        <f aca="false" ca="false" dt2D="false" dtr="false" t="normal">B669+1</f>
        <v>14</v>
      </c>
      <c r="C670" s="126" t="s">
        <v>204</v>
      </c>
      <c r="D670" s="115" t="s">
        <v>1053</v>
      </c>
      <c r="E670" s="119" t="s">
        <v>100</v>
      </c>
      <c r="F670" s="118" t="s">
        <v>62</v>
      </c>
      <c r="G670" s="118" t="n">
        <v>5</v>
      </c>
      <c r="H670" s="118" t="n">
        <v>4</v>
      </c>
      <c r="I670" s="119" t="n">
        <v>2834</v>
      </c>
      <c r="J670" s="119" t="n">
        <v>2834</v>
      </c>
      <c r="K670" s="119" t="n">
        <v>0</v>
      </c>
      <c r="L670" s="117" t="n">
        <v>90</v>
      </c>
      <c r="M670" s="120" t="n">
        <f aca="false" ca="false" dt2D="false" dtr="false" t="normal">SUM(N670:R670)</f>
        <v>12160070.530000001</v>
      </c>
      <c r="N670" s="120" t="n"/>
      <c r="O670" s="120" t="n"/>
      <c r="P670" s="120" t="n"/>
      <c r="Q670" s="120" t="n">
        <v>1825382.05</v>
      </c>
      <c r="R670" s="120" t="n">
        <v>10334688.48</v>
      </c>
      <c r="S670" s="120" t="n"/>
      <c r="T670" s="120" t="n">
        <f aca="false" ca="false" dt2D="false" dtr="false" t="normal">$M670/($J670+$K670)</f>
        <v>4290.780003528582</v>
      </c>
      <c r="U670" s="120" t="n">
        <f aca="false" ca="false" dt2D="false" dtr="false" t="normal">$M670/($J670+$K670)</f>
        <v>4290.780003528582</v>
      </c>
      <c r="V670" s="118" t="n">
        <v>2027</v>
      </c>
      <c r="W670" s="120" t="n"/>
      <c r="X670" s="121" t="n">
        <f aca="false" ca="false" dt2D="false" dtr="false" t="normal">AA670-R670</f>
        <v>2632561.92</v>
      </c>
      <c r="Y670" s="127" t="n">
        <v>1393140.37</v>
      </c>
      <c r="Z670" s="127" t="n">
        <f aca="false" ca="false" dt2D="false" dtr="false" t="normal">+(J670*12.71+K670*25.41)*12</f>
        <v>432241.68</v>
      </c>
      <c r="AA670" s="127" t="n">
        <f aca="false" ca="false" dt2D="false" dtr="false" t="normal">+(J670*12.71+K670*25.41)*12*30</f>
        <v>12967250.4</v>
      </c>
      <c r="AB670" s="124" t="n">
        <f aca="false" ca="true" dt2D="false" dtr="false" t="normal">SUBTOTAL(9, AC670:AQ670)</f>
        <v>12160070.53</v>
      </c>
      <c r="AC670" s="124" t="n"/>
      <c r="AD670" s="124" t="n"/>
      <c r="AE670" s="124" t="n">
        <v>6901369.37</v>
      </c>
      <c r="AF670" s="124" t="n">
        <v>4609673.53</v>
      </c>
      <c r="AG670" s="124" t="n"/>
      <c r="AH670" s="124" t="n"/>
      <c r="AI670" s="124" t="n">
        <v>0</v>
      </c>
      <c r="AJ670" s="124" t="n"/>
      <c r="AK670" s="124" t="n"/>
      <c r="AL670" s="124" t="n"/>
      <c r="AM670" s="124" t="n"/>
      <c r="AN670" s="124" t="n"/>
      <c r="AO670" s="124" t="n">
        <v>364802.12</v>
      </c>
      <c r="AP670" s="124" t="n">
        <v>24000</v>
      </c>
      <c r="AQ670" s="124" t="n">
        <v>260225.51</v>
      </c>
      <c r="AR670" s="128" t="n">
        <f aca="false" ca="false" dt2D="false" dtr="false" t="normal">COUNTIF(AC670:AN670, "&gt;0")</f>
        <v>2</v>
      </c>
      <c r="AS670" s="128" t="n">
        <f aca="false" ca="false" dt2D="false" dtr="false" t="normal">COUNTIF(AO670:AQ670, "&gt;0")</f>
        <v>3</v>
      </c>
      <c r="AT670" s="128" t="n">
        <f aca="false" ca="false" dt2D="false" dtr="false" t="normal">+AR670+AS670</f>
        <v>5</v>
      </c>
      <c r="AW670" s="129" t="n"/>
    </row>
    <row customHeight="true" ht="12.75" outlineLevel="0" r="671">
      <c r="A671" s="115" t="n">
        <f aca="false" ca="false" dt2D="false" dtr="false" t="normal">A670+1</f>
        <v>544</v>
      </c>
      <c r="B671" s="115" t="n">
        <f aca="false" ca="false" dt2D="false" dtr="false" t="normal">B670+1</f>
        <v>15</v>
      </c>
      <c r="C671" s="126" t="s">
        <v>204</v>
      </c>
      <c r="D671" s="115" t="s">
        <v>219</v>
      </c>
      <c r="E671" s="119" t="s">
        <v>159</v>
      </c>
      <c r="F671" s="118" t="s">
        <v>62</v>
      </c>
      <c r="G671" s="118" t="n">
        <v>4</v>
      </c>
      <c r="H671" s="118" t="n">
        <v>3</v>
      </c>
      <c r="I671" s="119" t="n">
        <v>2238.2</v>
      </c>
      <c r="J671" s="119" t="n">
        <v>2068.45</v>
      </c>
      <c r="K671" s="119" t="n">
        <v>0</v>
      </c>
      <c r="L671" s="117" t="n">
        <v>74</v>
      </c>
      <c r="M671" s="120" t="n">
        <f aca="false" ca="false" dt2D="false" dtr="false" t="normal">SUM(N671:R671)</f>
        <v>16366424.46</v>
      </c>
      <c r="N671" s="120" t="n"/>
      <c r="O671" s="120" t="n">
        <v>5699606.64</v>
      </c>
      <c r="P671" s="120" t="n"/>
      <c r="Q671" s="120" t="n">
        <v>1202418</v>
      </c>
      <c r="R671" s="120" t="n">
        <v>9464399.82</v>
      </c>
      <c r="S671" s="120" t="n"/>
      <c r="T671" s="120" t="n">
        <f aca="false" ca="false" dt2D="false" dtr="false" t="normal">$M671/($J671+$K671)</f>
        <v>7912.409997824459</v>
      </c>
      <c r="U671" s="120" t="n">
        <f aca="false" ca="false" dt2D="false" dtr="false" t="normal">$M671/($J671+$K671)</f>
        <v>7912.409997824459</v>
      </c>
      <c r="V671" s="118" t="n">
        <v>2027</v>
      </c>
      <c r="W671" s="120" t="n"/>
      <c r="X671" s="121" t="n">
        <f aca="false" ca="false" dt2D="false" dtr="false" t="normal">AA671-R671</f>
        <v>0</v>
      </c>
      <c r="Y671" s="127" t="n">
        <v>886938.01</v>
      </c>
      <c r="Z671" s="127" t="n">
        <f aca="false" ca="false" dt2D="false" dtr="false" t="normal">+(J671*12.71+K671*25.41)*12</f>
        <v>315479.99399999995</v>
      </c>
      <c r="AA671" s="127" t="n">
        <f aca="false" ca="false" dt2D="false" dtr="false" t="normal">+(J671*12.71+K671*25.41)*12*30</f>
        <v>9464399.819999998</v>
      </c>
      <c r="AB671" s="124" t="n">
        <f aca="false" ca="true" dt2D="false" dtr="false" t="normal">SUBTOTAL(9, AC671:AQ671)</f>
        <v>16366424.46</v>
      </c>
      <c r="AC671" s="124" t="n">
        <v>10532299.38</v>
      </c>
      <c r="AD671" s="124" t="n">
        <v>4968890.87</v>
      </c>
      <c r="AE671" s="124" t="n"/>
      <c r="AF671" s="124" t="n"/>
      <c r="AG671" s="124" t="n"/>
      <c r="AH671" s="124" t="n"/>
      <c r="AI671" s="124" t="n">
        <v>0</v>
      </c>
      <c r="AJ671" s="124" t="n"/>
      <c r="AK671" s="124" t="n"/>
      <c r="AL671" s="124" t="n"/>
      <c r="AM671" s="124" t="n"/>
      <c r="AN671" s="124" t="n"/>
      <c r="AO671" s="124" t="n">
        <v>490992.73</v>
      </c>
      <c r="AP671" s="124" t="n">
        <v>24000</v>
      </c>
      <c r="AQ671" s="124" t="n">
        <v>350241.48</v>
      </c>
      <c r="AR671" s="128" t="n">
        <f aca="false" ca="false" dt2D="false" dtr="false" t="normal">COUNTIF(AC671:AN671, "&gt;0")</f>
        <v>2</v>
      </c>
      <c r="AS671" s="128" t="n">
        <f aca="false" ca="false" dt2D="false" dtr="false" t="normal">COUNTIF(AO671:AQ671, "&gt;0")</f>
        <v>3</v>
      </c>
      <c r="AT671" s="128" t="n">
        <f aca="false" ca="false" dt2D="false" dtr="false" t="normal">+AR671+AS671</f>
        <v>5</v>
      </c>
      <c r="AW671" s="129" t="n"/>
    </row>
    <row customHeight="true" ht="12.75" outlineLevel="0" r="672">
      <c r="A672" s="115" t="n">
        <f aca="false" ca="false" dt2D="false" dtr="false" t="normal">A671+1</f>
        <v>545</v>
      </c>
      <c r="B672" s="115" t="n">
        <f aca="false" ca="false" dt2D="false" dtr="false" t="normal">B671+1</f>
        <v>16</v>
      </c>
      <c r="C672" s="126" t="s">
        <v>60</v>
      </c>
      <c r="D672" s="116" t="s">
        <v>701</v>
      </c>
      <c r="E672" s="119" t="s">
        <v>70</v>
      </c>
      <c r="F672" s="118" t="s">
        <v>62</v>
      </c>
      <c r="G672" s="118" t="n">
        <v>4</v>
      </c>
      <c r="H672" s="118" t="n">
        <v>6</v>
      </c>
      <c r="I672" s="118" t="n">
        <v>3617.9</v>
      </c>
      <c r="J672" s="118" t="n">
        <v>3617.9</v>
      </c>
      <c r="K672" s="119" t="n">
        <v>0</v>
      </c>
      <c r="L672" s="117" t="n">
        <v>173</v>
      </c>
      <c r="M672" s="120" t="n">
        <f aca="false" ca="false" dt2D="false" dtr="false" t="normal">SUM(N672:R672)</f>
        <v>19165680.54</v>
      </c>
      <c r="N672" s="120" t="n"/>
      <c r="O672" s="120" t="n"/>
      <c r="P672" s="120" t="n"/>
      <c r="Q672" s="120" t="n">
        <v>3514736.35</v>
      </c>
      <c r="R672" s="120" t="n">
        <v>15650944.19</v>
      </c>
      <c r="S672" s="120" t="n"/>
      <c r="T672" s="120" t="n">
        <f aca="false" ca="false" dt2D="false" dtr="false" t="normal">$M672/($J672+$K672)</f>
        <v>5297.46000165842</v>
      </c>
      <c r="U672" s="120" t="n">
        <f aca="false" ca="false" dt2D="false" dtr="false" t="normal">$M672/($J672+$K672)</f>
        <v>5297.46000165842</v>
      </c>
      <c r="V672" s="118" t="n">
        <v>2027</v>
      </c>
      <c r="W672" s="120" t="n"/>
      <c r="X672" s="121" t="n">
        <f aca="false" ca="false" dt2D="false" dtr="false" t="normal">AA672-R672</f>
        <v>903119.0500000007</v>
      </c>
      <c r="Y672" s="127" t="n">
        <v>2962934.24</v>
      </c>
      <c r="Z672" s="127" t="n">
        <f aca="false" ca="false" dt2D="false" dtr="false" t="normal">+(J672*12.71+K672*25.41)*12</f>
        <v>551802.108</v>
      </c>
      <c r="AA672" s="127" t="n">
        <f aca="false" ca="false" dt2D="false" dtr="false" t="normal">+(J672*12.71+K672*25.41)*12*30</f>
        <v>16554063.24</v>
      </c>
      <c r="AB672" s="124" t="n">
        <f aca="false" ca="true" dt2D="false" dtr="false" t="normal">SUBTOTAL(9, AC672:AQ672)</f>
        <v>19165680.540000003</v>
      </c>
      <c r="AC672" s="124" t="n">
        <v>9705797.13</v>
      </c>
      <c r="AD672" s="124" t="n">
        <v>4580606.66</v>
      </c>
      <c r="AE672" s="124" t="n"/>
      <c r="AF672" s="124" t="n">
        <v>3870160.77</v>
      </c>
      <c r="AG672" s="124" t="n"/>
      <c r="AH672" s="124" t="n"/>
      <c r="AI672" s="124" t="n">
        <v>0</v>
      </c>
      <c r="AJ672" s="124" t="n"/>
      <c r="AK672" s="124" t="n"/>
      <c r="AL672" s="124" t="n"/>
      <c r="AM672" s="124" t="n"/>
      <c r="AN672" s="124" t="n"/>
      <c r="AO672" s="124" t="n">
        <v>574970.42</v>
      </c>
      <c r="AP672" s="124" t="n">
        <v>24000</v>
      </c>
      <c r="AQ672" s="124" t="n">
        <v>410145.56</v>
      </c>
      <c r="AR672" s="128" t="n">
        <f aca="false" ca="false" dt2D="false" dtr="false" t="normal">COUNTIF(AC672:AN672, "&gt;0")</f>
        <v>3</v>
      </c>
      <c r="AS672" s="128" t="n">
        <f aca="false" ca="false" dt2D="false" dtr="false" t="normal">COUNTIF(AO672:AQ672, "&gt;0")</f>
        <v>3</v>
      </c>
      <c r="AT672" s="128" t="n">
        <f aca="false" ca="false" dt2D="false" dtr="false" t="normal">+AR672+AS672</f>
        <v>6</v>
      </c>
      <c r="AW672" s="129" t="n"/>
    </row>
    <row customHeight="true" ht="12.75" outlineLevel="0" r="673">
      <c r="A673" s="115" t="n">
        <f aca="false" ca="false" dt2D="false" dtr="false" t="normal">A672+1</f>
        <v>546</v>
      </c>
      <c r="B673" s="115" t="n">
        <f aca="false" ca="false" dt2D="false" dtr="false" t="normal">B672+1</f>
        <v>17</v>
      </c>
      <c r="C673" s="126" t="s">
        <v>60</v>
      </c>
      <c r="D673" s="116" t="s">
        <v>704</v>
      </c>
      <c r="E673" s="119" t="s">
        <v>73</v>
      </c>
      <c r="F673" s="118" t="s">
        <v>62</v>
      </c>
      <c r="G673" s="118" t="n">
        <v>4</v>
      </c>
      <c r="H673" s="118" t="n">
        <v>4</v>
      </c>
      <c r="I673" s="118" t="n">
        <v>2431.9</v>
      </c>
      <c r="J673" s="118" t="n">
        <v>2431.9</v>
      </c>
      <c r="K673" s="119" t="n">
        <v>0</v>
      </c>
      <c r="L673" s="117" t="n">
        <v>103</v>
      </c>
      <c r="M673" s="120" t="n">
        <f aca="false" ca="false" dt2D="false" dtr="false" t="normal">SUM(N673:R673)</f>
        <v>12882892.969999999</v>
      </c>
      <c r="N673" s="120" t="n"/>
      <c r="O673" s="120" t="n"/>
      <c r="P673" s="120" t="n"/>
      <c r="Q673" s="120" t="n">
        <v>2463658.86</v>
      </c>
      <c r="R673" s="120" t="n">
        <v>10419234.11</v>
      </c>
      <c r="S673" s="120" t="n"/>
      <c r="T673" s="120" t="n">
        <f aca="false" ca="false" dt2D="false" dtr="false" t="normal">$M673/($J673+$K673)</f>
        <v>5297.459998355195</v>
      </c>
      <c r="U673" s="120" t="n">
        <f aca="false" ca="false" dt2D="false" dtr="false" t="normal">$M673/($J673+$K673)</f>
        <v>5297.459998355195</v>
      </c>
      <c r="V673" s="118" t="n">
        <v>2027</v>
      </c>
      <c r="W673" s="120" t="n"/>
      <c r="X673" s="121" t="n">
        <f aca="false" ca="false" dt2D="false" dtr="false" t="normal">AA673-R673</f>
        <v>708167.5300000012</v>
      </c>
      <c r="Y673" s="127" t="n">
        <v>2092745.47</v>
      </c>
      <c r="Z673" s="127" t="n">
        <f aca="false" ca="false" dt2D="false" dtr="false" t="normal">+(J673*12.71+K673*25.41)*12</f>
        <v>370913.38800000004</v>
      </c>
      <c r="AA673" s="127" t="n">
        <f aca="false" ca="false" dt2D="false" dtr="false" t="normal">+(J673*12.71+K673*25.41)*12*30</f>
        <v>11127401.64</v>
      </c>
      <c r="AB673" s="124" t="n">
        <f aca="false" ca="true" dt2D="false" dtr="false" t="normal">SUBTOTAL(9, AC673:AQ673)</f>
        <v>12882892.969999999</v>
      </c>
      <c r="AC673" s="124" t="n">
        <v>6521473.79</v>
      </c>
      <c r="AD673" s="124" t="n">
        <v>3076394.96</v>
      </c>
      <c r="AE673" s="124" t="n"/>
      <c r="AF673" s="124" t="n">
        <v>2598843.52</v>
      </c>
      <c r="AG673" s="124" t="n"/>
      <c r="AH673" s="124" t="n"/>
      <c r="AI673" s="124" t="n">
        <v>0</v>
      </c>
      <c r="AJ673" s="124" t="n"/>
      <c r="AK673" s="124" t="n"/>
      <c r="AL673" s="124" t="n"/>
      <c r="AM673" s="124" t="n"/>
      <c r="AN673" s="124" t="n"/>
      <c r="AO673" s="124" t="n">
        <v>386486.79</v>
      </c>
      <c r="AP673" s="124" t="n">
        <v>24000</v>
      </c>
      <c r="AQ673" s="124" t="n">
        <v>275693.91</v>
      </c>
      <c r="AR673" s="128" t="n">
        <f aca="false" ca="false" dt2D="false" dtr="false" t="normal">COUNTIF(AC673:AN673, "&gt;0")</f>
        <v>3</v>
      </c>
      <c r="AS673" s="128" t="n">
        <f aca="false" ca="false" dt2D="false" dtr="false" t="normal">COUNTIF(AO673:AQ673, "&gt;0")</f>
        <v>3</v>
      </c>
      <c r="AT673" s="128" t="n">
        <f aca="false" ca="false" dt2D="false" dtr="false" t="normal">+AR673+AS673</f>
        <v>6</v>
      </c>
      <c r="AW673" s="129" t="n"/>
    </row>
    <row customHeight="true" ht="12.75" outlineLevel="0" r="674">
      <c r="A674" s="115" t="n">
        <f aca="false" ca="false" dt2D="false" dtr="false" t="normal">A673+1</f>
        <v>547</v>
      </c>
      <c r="B674" s="115" t="n">
        <f aca="false" ca="false" dt2D="false" dtr="false" t="normal">B673+1</f>
        <v>18</v>
      </c>
      <c r="C674" s="126" t="s">
        <v>60</v>
      </c>
      <c r="D674" s="116" t="s">
        <v>705</v>
      </c>
      <c r="E674" s="119" t="s">
        <v>70</v>
      </c>
      <c r="F674" s="118" t="s">
        <v>62</v>
      </c>
      <c r="G674" s="118" t="n">
        <v>4</v>
      </c>
      <c r="H674" s="118" t="n">
        <v>4</v>
      </c>
      <c r="I674" s="118" t="n">
        <v>2434.4</v>
      </c>
      <c r="J674" s="118" t="n">
        <v>2434.4</v>
      </c>
      <c r="K674" s="119" t="n">
        <v>0</v>
      </c>
      <c r="L674" s="117" t="n">
        <v>120</v>
      </c>
      <c r="M674" s="120" t="n">
        <f aca="false" ca="false" dt2D="false" dtr="false" t="normal">SUM(N674:R674)</f>
        <v>12896136.62</v>
      </c>
      <c r="N674" s="120" t="n"/>
      <c r="O674" s="120" t="n"/>
      <c r="P674" s="120" t="n"/>
      <c r="Q674" s="120" t="n">
        <v>2339889.53</v>
      </c>
      <c r="R674" s="120" t="n">
        <v>10556247.09</v>
      </c>
      <c r="S674" s="120" t="n"/>
      <c r="T674" s="120" t="n">
        <f aca="false" ca="false" dt2D="false" dtr="false" t="normal">$M674/($J674+$K674)</f>
        <v>5297.459998356884</v>
      </c>
      <c r="U674" s="120" t="n">
        <f aca="false" ca="false" dt2D="false" dtr="false" t="normal">$M674/($J674+$K674)</f>
        <v>5297.459998356884</v>
      </c>
      <c r="V674" s="118" t="n">
        <v>2027</v>
      </c>
      <c r="W674" s="120" t="n"/>
      <c r="X674" s="121" t="n">
        <f aca="false" ca="false" dt2D="false" dtr="false" t="normal">AA674-R674</f>
        <v>582593.5500000007</v>
      </c>
      <c r="Y674" s="127" t="n">
        <v>1968594.84</v>
      </c>
      <c r="Z674" s="127" t="n">
        <f aca="false" ca="false" dt2D="false" dtr="false" t="normal">+(J674*12.71+K674*25.41)*12</f>
        <v>371294.688</v>
      </c>
      <c r="AA674" s="127" t="n">
        <f aca="false" ca="false" dt2D="false" dtr="false" t="normal">+(J674*12.71+K674*25.41)*12*30</f>
        <v>11138840.64</v>
      </c>
      <c r="AB674" s="124" t="n">
        <f aca="false" ca="true" dt2D="false" dtr="false" t="normal">SUBTOTAL(9, AC674:AQ674)</f>
        <v>12896136.62</v>
      </c>
      <c r="AC674" s="124" t="n">
        <v>6528186.11</v>
      </c>
      <c r="AD674" s="124" t="n">
        <v>3079565.73</v>
      </c>
      <c r="AE674" s="124" t="n"/>
      <c r="AF674" s="124" t="n">
        <v>2601523.36</v>
      </c>
      <c r="AG674" s="124" t="n"/>
      <c r="AH674" s="124" t="n"/>
      <c r="AI674" s="124" t="n">
        <v>0</v>
      </c>
      <c r="AJ674" s="124" t="n"/>
      <c r="AK674" s="124" t="n"/>
      <c r="AL674" s="124" t="n"/>
      <c r="AM674" s="124" t="n"/>
      <c r="AN674" s="124" t="n"/>
      <c r="AO674" s="124" t="n">
        <v>386884.1</v>
      </c>
      <c r="AP674" s="124" t="n">
        <v>24000</v>
      </c>
      <c r="AQ674" s="124" t="n">
        <v>275977.32</v>
      </c>
      <c r="AR674" s="128" t="n">
        <f aca="false" ca="false" dt2D="false" dtr="false" t="normal">COUNTIF(AC674:AN674, "&gt;0")</f>
        <v>3</v>
      </c>
      <c r="AS674" s="128" t="n">
        <f aca="false" ca="false" dt2D="false" dtr="false" t="normal">COUNTIF(AO674:AQ674, "&gt;0")</f>
        <v>3</v>
      </c>
      <c r="AT674" s="128" t="n">
        <f aca="false" ca="false" dt2D="false" dtr="false" t="normal">+AR674+AS674</f>
        <v>6</v>
      </c>
      <c r="AW674" s="129" t="n"/>
    </row>
    <row customHeight="true" ht="12.75" outlineLevel="0" r="675">
      <c r="A675" s="115" t="n">
        <f aca="false" ca="false" dt2D="false" dtr="false" t="normal">A674+1</f>
        <v>548</v>
      </c>
      <c r="B675" s="115" t="n">
        <f aca="false" ca="false" dt2D="false" dtr="false" t="normal">B674+1</f>
        <v>19</v>
      </c>
      <c r="C675" s="126" t="s">
        <v>60</v>
      </c>
      <c r="D675" s="116" t="s">
        <v>69</v>
      </c>
      <c r="E675" s="119" t="s">
        <v>70</v>
      </c>
      <c r="F675" s="118" t="s">
        <v>62</v>
      </c>
      <c r="G675" s="118" t="n">
        <v>4</v>
      </c>
      <c r="H675" s="118" t="n">
        <v>4</v>
      </c>
      <c r="I675" s="118" t="n">
        <v>2442.4</v>
      </c>
      <c r="J675" s="118" t="n">
        <v>2442.4</v>
      </c>
      <c r="K675" s="119" t="n">
        <v>0</v>
      </c>
      <c r="L675" s="117" t="n">
        <v>102</v>
      </c>
      <c r="M675" s="120" t="n">
        <f aca="false" ca="false" dt2D="false" dtr="false" t="normal">SUM(N675:R675)</f>
        <v>12938516.3</v>
      </c>
      <c r="N675" s="120" t="n"/>
      <c r="O675" s="120" t="n"/>
      <c r="P675" s="120" t="n"/>
      <c r="Q675" s="120" t="n">
        <v>2412296.15</v>
      </c>
      <c r="R675" s="120" t="n">
        <v>10526220.15</v>
      </c>
      <c r="S675" s="120" t="n"/>
      <c r="T675" s="120" t="n">
        <f aca="false" ca="false" dt2D="false" dtr="false" t="normal">$M675/($J675+$K675)</f>
        <v>5297.459998362267</v>
      </c>
      <c r="U675" s="120" t="n">
        <f aca="false" ca="false" dt2D="false" dtr="false" t="normal">$M675/($J675+$K675)</f>
        <v>5297.459998362267</v>
      </c>
      <c r="V675" s="118" t="n">
        <v>2027</v>
      </c>
      <c r="W675" s="120" t="n"/>
      <c r="X675" s="121" t="n">
        <f aca="false" ca="false" dt2D="false" dtr="false" t="normal">AA675-R675</f>
        <v>649225.2899999991</v>
      </c>
      <c r="Y675" s="127" t="n">
        <v>2039781.3</v>
      </c>
      <c r="Z675" s="127" t="n">
        <f aca="false" ca="false" dt2D="false" dtr="false" t="normal">+(J675*12.71+K675*25.41)*12</f>
        <v>372514.848</v>
      </c>
      <c r="AA675" s="127" t="n">
        <f aca="false" ca="false" dt2D="false" dtr="false" t="normal">+(J675*12.71+K675*25.41)*12*30</f>
        <v>11175445.44</v>
      </c>
      <c r="AB675" s="124" t="n">
        <f aca="false" ca="true" dt2D="false" dtr="false" t="normal">SUBTOTAL(9, AC675:AQ675)</f>
        <v>12938516.299999999</v>
      </c>
      <c r="AC675" s="124" t="n">
        <v>6549665.52</v>
      </c>
      <c r="AD675" s="124" t="n">
        <v>3089712.18</v>
      </c>
      <c r="AE675" s="124" t="n"/>
      <c r="AF675" s="124" t="n">
        <v>2610098.86</v>
      </c>
      <c r="AG675" s="124" t="n"/>
      <c r="AH675" s="124" t="n"/>
      <c r="AI675" s="124" t="n">
        <v>0</v>
      </c>
      <c r="AJ675" s="124" t="n"/>
      <c r="AK675" s="124" t="n"/>
      <c r="AL675" s="124" t="n"/>
      <c r="AM675" s="124" t="n"/>
      <c r="AN675" s="124" t="n"/>
      <c r="AO675" s="124" t="n">
        <v>388155.49</v>
      </c>
      <c r="AP675" s="124" t="n">
        <v>24000</v>
      </c>
      <c r="AQ675" s="124" t="n">
        <v>276884.25</v>
      </c>
      <c r="AR675" s="128" t="n">
        <f aca="false" ca="false" dt2D="false" dtr="false" t="normal">COUNTIF(AC675:AN675, "&gt;0")</f>
        <v>3</v>
      </c>
      <c r="AS675" s="128" t="n">
        <f aca="false" ca="false" dt2D="false" dtr="false" t="normal">COUNTIF(AO675:AQ675, "&gt;0")</f>
        <v>3</v>
      </c>
      <c r="AT675" s="128" t="n">
        <f aca="false" ca="false" dt2D="false" dtr="false" t="normal">+AR675+AS675</f>
        <v>6</v>
      </c>
      <c r="AW675" s="129" t="n"/>
    </row>
    <row customHeight="true" ht="12.75" outlineLevel="0" r="676">
      <c r="A676" s="115" t="n">
        <f aca="false" ca="false" dt2D="false" dtr="false" t="normal">A675+1</f>
        <v>549</v>
      </c>
      <c r="B676" s="115" t="n">
        <f aca="false" ca="false" dt2D="false" dtr="false" t="normal">B675+1</f>
        <v>20</v>
      </c>
      <c r="C676" s="126" t="s">
        <v>60</v>
      </c>
      <c r="D676" s="116" t="s">
        <v>71</v>
      </c>
      <c r="E676" s="119" t="s">
        <v>70</v>
      </c>
      <c r="F676" s="118" t="s">
        <v>62</v>
      </c>
      <c r="G676" s="118" t="n">
        <v>4</v>
      </c>
      <c r="H676" s="118" t="n">
        <v>4</v>
      </c>
      <c r="I676" s="118" t="n">
        <v>2476.8</v>
      </c>
      <c r="J676" s="118" t="n">
        <v>2324.2</v>
      </c>
      <c r="K676" s="119" t="n">
        <v>152.6</v>
      </c>
      <c r="L676" s="117" t="n">
        <v>96</v>
      </c>
      <c r="M676" s="120" t="n">
        <f aca="false" ca="false" dt2D="false" dtr="false" t="normal">SUM(N676:R676)</f>
        <v>13120748.93</v>
      </c>
      <c r="N676" s="120" t="n"/>
      <c r="O676" s="120" t="n"/>
      <c r="P676" s="120" t="n"/>
      <c r="Q676" s="120" t="n">
        <v>2513229</v>
      </c>
      <c r="R676" s="120" t="n">
        <v>10607519.93</v>
      </c>
      <c r="S676" s="120" t="n"/>
      <c r="T676" s="120" t="n">
        <f aca="false" ca="false" dt2D="false" dtr="false" t="normal">$M676/($J676+$K676)</f>
        <v>5297.460000807494</v>
      </c>
      <c r="U676" s="120" t="n">
        <f aca="false" ca="false" dt2D="false" dtr="false" t="normal">$M676/($J676+$K676)</f>
        <v>5297.460000807494</v>
      </c>
      <c r="V676" s="118" t="n">
        <v>2027</v>
      </c>
      <c r="W676" s="120" t="n"/>
      <c r="X676" s="121" t="n">
        <f aca="false" ca="false" dt2D="false" dtr="false" t="normal">AA676-R676</f>
        <v>1423013.3500000015</v>
      </c>
      <c r="Y676" s="127" t="n">
        <v>2112211.22</v>
      </c>
      <c r="Z676" s="127" t="n">
        <f aca="false" ca="false" dt2D="false" dtr="false" t="normal">+(J676*12.71+K676*25.41)*12</f>
        <v>401017.776</v>
      </c>
      <c r="AA676" s="127" t="n">
        <f aca="false" ca="false" dt2D="false" dtr="false" t="normal">+(J676*12.71+K676*25.41)*12*30</f>
        <v>12030533.280000001</v>
      </c>
      <c r="AB676" s="124" t="n">
        <f aca="false" ca="true" dt2D="false" dtr="false" t="normal">SUBTOTAL(9, AC676:AQ676)</f>
        <v>13120748.93</v>
      </c>
      <c r="AC676" s="124" t="n">
        <v>6642027.01</v>
      </c>
      <c r="AD676" s="124" t="n">
        <v>3133341.93</v>
      </c>
      <c r="AE676" s="124" t="n"/>
      <c r="AF676" s="124" t="n">
        <v>2646973.49</v>
      </c>
      <c r="AG676" s="124" t="n"/>
      <c r="AH676" s="124" t="n"/>
      <c r="AI676" s="124" t="n">
        <v>0</v>
      </c>
      <c r="AJ676" s="124" t="n"/>
      <c r="AK676" s="124" t="n"/>
      <c r="AL676" s="124" t="n"/>
      <c r="AM676" s="124" t="n"/>
      <c r="AN676" s="124" t="n"/>
      <c r="AO676" s="124" t="n">
        <v>393622.47</v>
      </c>
      <c r="AP676" s="124" t="n">
        <v>24000</v>
      </c>
      <c r="AQ676" s="124" t="n">
        <v>280784.03</v>
      </c>
      <c r="AR676" s="128" t="n">
        <f aca="false" ca="false" dt2D="false" dtr="false" t="normal">COUNTIF(AC676:AN676, "&gt;0")</f>
        <v>3</v>
      </c>
      <c r="AS676" s="128" t="n">
        <f aca="false" ca="false" dt2D="false" dtr="false" t="normal">COUNTIF(AO676:AQ676, "&gt;0")</f>
        <v>3</v>
      </c>
      <c r="AT676" s="128" t="n">
        <f aca="false" ca="false" dt2D="false" dtr="false" t="normal">+AR676+AS676</f>
        <v>6</v>
      </c>
      <c r="AW676" s="129" t="n"/>
    </row>
    <row customHeight="true" ht="12.75" outlineLevel="0" r="677">
      <c r="A677" s="115" t="n">
        <f aca="false" ca="false" dt2D="false" dtr="false" t="normal">A676+1</f>
        <v>550</v>
      </c>
      <c r="B677" s="115" t="n">
        <f aca="false" ca="false" dt2D="false" dtr="false" t="normal">B676+1</f>
        <v>21</v>
      </c>
      <c r="C677" s="126" t="s">
        <v>60</v>
      </c>
      <c r="D677" s="116" t="s">
        <v>72</v>
      </c>
      <c r="E677" s="119" t="s">
        <v>73</v>
      </c>
      <c r="F677" s="118" t="s">
        <v>62</v>
      </c>
      <c r="G677" s="118" t="n">
        <v>4</v>
      </c>
      <c r="H677" s="118" t="n">
        <v>4</v>
      </c>
      <c r="I677" s="118" t="n">
        <v>2423.2</v>
      </c>
      <c r="J677" s="118" t="n">
        <v>2423.2</v>
      </c>
      <c r="K677" s="119" t="n">
        <v>0</v>
      </c>
      <c r="L677" s="117" t="n">
        <v>117</v>
      </c>
      <c r="M677" s="120" t="n">
        <f aca="false" ca="false" dt2D="false" dtr="false" t="normal">SUM(N677:R677)</f>
        <v>12836805.07</v>
      </c>
      <c r="N677" s="120" t="n"/>
      <c r="O677" s="120" t="n"/>
      <c r="P677" s="120" t="n"/>
      <c r="Q677" s="120" t="n">
        <v>2309154.1</v>
      </c>
      <c r="R677" s="120" t="n">
        <v>10527650.97</v>
      </c>
      <c r="S677" s="120" t="n"/>
      <c r="T677" s="120" t="n">
        <f aca="false" ca="false" dt2D="false" dtr="false" t="normal">$M677/($J677+$K677)</f>
        <v>5297.459999174645</v>
      </c>
      <c r="U677" s="120" t="n">
        <f aca="false" ca="false" dt2D="false" dtr="false" t="normal">$M677/($J677+$K677)</f>
        <v>5297.459999174645</v>
      </c>
      <c r="V677" s="118" t="n">
        <v>2027</v>
      </c>
      <c r="W677" s="120" t="n"/>
      <c r="X677" s="121" t="n">
        <f aca="false" ca="false" dt2D="false" dtr="false" t="normal">AA677-R677</f>
        <v>559942.9499999993</v>
      </c>
      <c r="Y677" s="127" t="n">
        <v>1939567.64</v>
      </c>
      <c r="Z677" s="127" t="n">
        <f aca="false" ca="false" dt2D="false" dtr="false" t="normal">+(J677*12.71+K677*25.41)*12</f>
        <v>369586.464</v>
      </c>
      <c r="AA677" s="127" t="n">
        <f aca="false" ca="false" dt2D="false" dtr="false" t="normal">+(J677*12.71+K677*25.41)*12*30</f>
        <v>11087593.92</v>
      </c>
      <c r="AB677" s="124" t="n">
        <f aca="false" ca="true" dt2D="false" dtr="false" t="normal">SUBTOTAL(9, AC677:AQ677)</f>
        <v>12836805.07</v>
      </c>
      <c r="AC677" s="124" t="n">
        <v>6498114.93</v>
      </c>
      <c r="AD677" s="124" t="n">
        <v>3065360.69</v>
      </c>
      <c r="AE677" s="124" t="n"/>
      <c r="AF677" s="124" t="n">
        <v>2589517.67</v>
      </c>
      <c r="AG677" s="124" t="n"/>
      <c r="AH677" s="124" t="n"/>
      <c r="AI677" s="124" t="n">
        <v>0</v>
      </c>
      <c r="AJ677" s="124" t="n"/>
      <c r="AK677" s="124" t="n"/>
      <c r="AL677" s="124" t="n"/>
      <c r="AM677" s="124" t="n"/>
      <c r="AN677" s="124" t="n"/>
      <c r="AO677" s="124" t="n">
        <v>385104.15</v>
      </c>
      <c r="AP677" s="124" t="n">
        <v>24000</v>
      </c>
      <c r="AQ677" s="124" t="n">
        <v>274707.63</v>
      </c>
      <c r="AR677" s="128" t="n">
        <f aca="false" ca="false" dt2D="false" dtr="false" t="normal">COUNTIF(AC677:AN677, "&gt;0")</f>
        <v>3</v>
      </c>
      <c r="AS677" s="128" t="n">
        <f aca="false" ca="false" dt2D="false" dtr="false" t="normal">COUNTIF(AO677:AQ677, "&gt;0")</f>
        <v>3</v>
      </c>
      <c r="AT677" s="128" t="n">
        <f aca="false" ca="false" dt2D="false" dtr="false" t="normal">+AR677+AS677</f>
        <v>6</v>
      </c>
      <c r="AW677" s="129" t="n"/>
    </row>
    <row customHeight="true" ht="12.75" outlineLevel="0" r="678">
      <c r="A678" s="115" t="n">
        <f aca="false" ca="false" dt2D="false" dtr="false" t="normal">A677+1</f>
        <v>551</v>
      </c>
      <c r="B678" s="115" t="n">
        <f aca="false" ca="false" dt2D="false" dtr="false" t="normal">B677+1</f>
        <v>22</v>
      </c>
      <c r="C678" s="126" t="s">
        <v>60</v>
      </c>
      <c r="D678" s="116" t="s">
        <v>79</v>
      </c>
      <c r="E678" s="119" t="s">
        <v>73</v>
      </c>
      <c r="F678" s="118" t="s">
        <v>62</v>
      </c>
      <c r="G678" s="118" t="n">
        <v>4</v>
      </c>
      <c r="H678" s="118" t="n">
        <v>4</v>
      </c>
      <c r="I678" s="118" t="n">
        <v>2437.5</v>
      </c>
      <c r="J678" s="118" t="n">
        <v>2437.5</v>
      </c>
      <c r="K678" s="119" t="n">
        <v>0</v>
      </c>
      <c r="L678" s="117" t="n">
        <v>94</v>
      </c>
      <c r="M678" s="120" t="n">
        <f aca="false" ca="false" dt2D="false" dtr="false" t="normal">SUM(N678:R678)</f>
        <v>12912558.75</v>
      </c>
      <c r="N678" s="120" t="n"/>
      <c r="O678" s="120" t="n"/>
      <c r="P678" s="120" t="n"/>
      <c r="Q678" s="120" t="n">
        <v>2408718.14</v>
      </c>
      <c r="R678" s="120" t="n">
        <v>10503840.61</v>
      </c>
      <c r="S678" s="120" t="n"/>
      <c r="T678" s="120" t="n">
        <f aca="false" ca="false" dt2D="false" dtr="false" t="normal">$M678/($J678+$K678)</f>
        <v>5297.46</v>
      </c>
      <c r="U678" s="120" t="n">
        <f aca="false" ca="false" dt2D="false" dtr="false" t="normal">$M678/($J678+$K678)</f>
        <v>5297.46</v>
      </c>
      <c r="V678" s="118" t="n">
        <v>2027</v>
      </c>
      <c r="W678" s="120" t="n"/>
      <c r="X678" s="121" t="n">
        <f aca="false" ca="false" dt2D="false" dtr="false" t="normal">AA678-R678</f>
        <v>649184.3900000025</v>
      </c>
      <c r="Y678" s="127" t="n">
        <v>2036950.64</v>
      </c>
      <c r="Z678" s="127" t="n">
        <f aca="false" ca="false" dt2D="false" dtr="false" t="normal">+(J678*12.71+K678*25.41)*12</f>
        <v>371767.50000000006</v>
      </c>
      <c r="AA678" s="127" t="n">
        <f aca="false" ca="false" dt2D="false" dtr="false" t="normal">+(J678*12.71+K678*25.41)*12*30</f>
        <v>11153025.000000002</v>
      </c>
      <c r="AB678" s="124" t="n">
        <f aca="false" ca="true" dt2D="false" dtr="false" t="normal">SUBTOTAL(9, AC678:AQ678)</f>
        <v>12912558.75</v>
      </c>
      <c r="AC678" s="124" t="n">
        <v>6536509.38</v>
      </c>
      <c r="AD678" s="124" t="n">
        <v>3083497.48</v>
      </c>
      <c r="AE678" s="124" t="n"/>
      <c r="AF678" s="124" t="n">
        <v>2604846.37</v>
      </c>
      <c r="AG678" s="124" t="n"/>
      <c r="AH678" s="124" t="n"/>
      <c r="AI678" s="124" t="n">
        <v>0</v>
      </c>
      <c r="AJ678" s="124" t="n"/>
      <c r="AK678" s="124" t="n"/>
      <c r="AL678" s="124" t="n"/>
      <c r="AM678" s="124" t="n"/>
      <c r="AN678" s="124" t="n"/>
      <c r="AO678" s="124" t="n">
        <v>387376.76</v>
      </c>
      <c r="AP678" s="124" t="n">
        <v>24000</v>
      </c>
      <c r="AQ678" s="124" t="n">
        <v>276328.76</v>
      </c>
      <c r="AR678" s="128" t="n">
        <f aca="false" ca="false" dt2D="false" dtr="false" t="normal">COUNTIF(AC678:AN678, "&gt;0")</f>
        <v>3</v>
      </c>
      <c r="AS678" s="128" t="n">
        <f aca="false" ca="false" dt2D="false" dtr="false" t="normal">COUNTIF(AO678:AQ678, "&gt;0")</f>
        <v>3</v>
      </c>
      <c r="AT678" s="128" t="n">
        <f aca="false" ca="false" dt2D="false" dtr="false" t="normal">+AR678+AS678</f>
        <v>6</v>
      </c>
      <c r="AW678" s="129" t="n"/>
    </row>
    <row customHeight="true" ht="12.75" outlineLevel="0" r="679">
      <c r="A679" s="115" t="n">
        <f aca="false" ca="false" dt2D="false" dtr="false" t="normal">A678+1</f>
        <v>552</v>
      </c>
      <c r="B679" s="115" t="n">
        <f aca="false" ca="false" dt2D="false" dtr="false" t="normal">B678+1</f>
        <v>23</v>
      </c>
      <c r="C679" s="126" t="s">
        <v>60</v>
      </c>
      <c r="D679" s="116" t="s">
        <v>80</v>
      </c>
      <c r="E679" s="119" t="s">
        <v>70</v>
      </c>
      <c r="F679" s="118" t="s">
        <v>62</v>
      </c>
      <c r="G679" s="118" t="n">
        <v>4</v>
      </c>
      <c r="H679" s="118" t="n">
        <v>4</v>
      </c>
      <c r="I679" s="118" t="n">
        <v>2454.1</v>
      </c>
      <c r="J679" s="118" t="n">
        <v>2454.1</v>
      </c>
      <c r="K679" s="119" t="n">
        <v>0</v>
      </c>
      <c r="L679" s="117" t="n">
        <v>90</v>
      </c>
      <c r="M679" s="120" t="n">
        <f aca="false" ca="false" dt2D="false" dtr="false" t="normal">SUM(N679:R679)</f>
        <v>13000496.59</v>
      </c>
      <c r="N679" s="120" t="n"/>
      <c r="O679" s="120" t="n">
        <v>9303757.18</v>
      </c>
      <c r="P679" s="120" t="n"/>
      <c r="Q679" s="120" t="n">
        <v>374299.33</v>
      </c>
      <c r="R679" s="120" t="n">
        <v>3322440.08</v>
      </c>
      <c r="S679" s="120" t="n"/>
      <c r="T679" s="120" t="n">
        <f aca="false" ca="false" dt2D="false" dtr="false" t="normal">$M679/($J679+$K679)</f>
        <v>5297.4600016299255</v>
      </c>
      <c r="U679" s="120" t="n">
        <f aca="false" ca="false" dt2D="false" dtr="false" t="normal">$M679/($J679+$K679)</f>
        <v>5297.4600016299255</v>
      </c>
      <c r="V679" s="118" t="n">
        <v>2027</v>
      </c>
      <c r="W679" s="120" t="n"/>
      <c r="X679" s="121" t="n">
        <f aca="false" ca="false" dt2D="false" dtr="false" t="normal">AA679-R679</f>
        <v>0</v>
      </c>
      <c r="Y679" s="127" t="n">
        <v>0</v>
      </c>
      <c r="Z679" s="127" t="n">
        <f aca="false" ca="false" dt2D="false" dtr="false" t="normal">+(J679*12.71+K679*25.41)*12</f>
        <v>374299.332</v>
      </c>
      <c r="AA679" s="127" t="n">
        <f aca="false" ca="false" dt2D="false" dtr="false" t="normal">+(J679*12.71+K679*25.41)*12*30-'[5]Лист1'!$AQ$417</f>
        <v>3322440.079999999</v>
      </c>
      <c r="AB679" s="124" t="n">
        <f aca="false" ca="true" dt2D="false" dtr="false" t="normal">SUBTOTAL(9, AC679:AQ679)</f>
        <v>13000496.59</v>
      </c>
      <c r="AC679" s="124" t="n">
        <v>6581079.17</v>
      </c>
      <c r="AD679" s="124" t="n">
        <v>3104551.37</v>
      </c>
      <c r="AE679" s="124" t="n"/>
      <c r="AF679" s="124" t="n">
        <v>2622640.52</v>
      </c>
      <c r="AG679" s="124" t="n"/>
      <c r="AH679" s="124" t="n"/>
      <c r="AI679" s="124" t="n">
        <v>0</v>
      </c>
      <c r="AJ679" s="124" t="n"/>
      <c r="AK679" s="124" t="n"/>
      <c r="AL679" s="124" t="n"/>
      <c r="AM679" s="124" t="n"/>
      <c r="AN679" s="124" t="n"/>
      <c r="AO679" s="124" t="n">
        <v>390014.9</v>
      </c>
      <c r="AP679" s="124" t="n">
        <v>24000</v>
      </c>
      <c r="AQ679" s="124" t="n">
        <v>278210.63</v>
      </c>
      <c r="AR679" s="128" t="n">
        <f aca="false" ca="false" dt2D="false" dtr="false" t="normal">COUNTIF(AC679:AN679, "&gt;0")</f>
        <v>3</v>
      </c>
      <c r="AS679" s="128" t="n">
        <f aca="false" ca="false" dt2D="false" dtr="false" t="normal">COUNTIF(AO679:AQ679, "&gt;0")</f>
        <v>3</v>
      </c>
      <c r="AT679" s="128" t="n">
        <f aca="false" ca="false" dt2D="false" dtr="false" t="normal">+AR679+AS679</f>
        <v>6</v>
      </c>
      <c r="AW679" s="129" t="n"/>
    </row>
    <row customHeight="true" ht="12.75" outlineLevel="0" r="680">
      <c r="A680" s="115" t="n">
        <f aca="false" ca="false" dt2D="false" dtr="false" t="normal">A679+1</f>
        <v>553</v>
      </c>
      <c r="B680" s="115" t="n">
        <f aca="false" ca="false" dt2D="false" dtr="false" t="normal">B679+1</f>
        <v>24</v>
      </c>
      <c r="C680" s="126" t="s">
        <v>64</v>
      </c>
      <c r="D680" s="116" t="s">
        <v>82</v>
      </c>
      <c r="E680" s="119" t="s">
        <v>83</v>
      </c>
      <c r="F680" s="118" t="s">
        <v>62</v>
      </c>
      <c r="G680" s="118" t="n">
        <v>5</v>
      </c>
      <c r="H680" s="118" t="n">
        <v>8</v>
      </c>
      <c r="I680" s="118" t="n">
        <v>6029.9</v>
      </c>
      <c r="J680" s="118" t="n">
        <v>5880</v>
      </c>
      <c r="K680" s="119" t="n">
        <v>149.9</v>
      </c>
      <c r="L680" s="117" t="n">
        <v>198</v>
      </c>
      <c r="M680" s="120" t="n">
        <f aca="false" ca="false" dt2D="false" dtr="false" t="normal">SUM(N680:R680)</f>
        <v>16229355.25</v>
      </c>
      <c r="N680" s="120" t="n"/>
      <c r="O680" s="120" t="n"/>
      <c r="P680" s="120" t="n"/>
      <c r="Q680" s="120" t="n">
        <v>6037625.95</v>
      </c>
      <c r="R680" s="120" t="n">
        <v>10191729.3</v>
      </c>
      <c r="S680" s="120" t="n"/>
      <c r="T680" s="120" t="n">
        <f aca="false" ca="false" dt2D="false" dtr="false" t="normal">$M680/($J680+$K680)</f>
        <v>2691.4799996683196</v>
      </c>
      <c r="U680" s="120" t="n">
        <f aca="false" ca="false" dt2D="false" dtr="false" t="normal">$M680/($J680+$K680)</f>
        <v>2691.4799996683196</v>
      </c>
      <c r="V680" s="118" t="n">
        <v>2027</v>
      </c>
      <c r="W680" s="120" t="n"/>
      <c r="X680" s="121" t="n">
        <f aca="false" ca="false" dt2D="false" dtr="false" t="normal">AA680-R680</f>
        <v>18084023.94</v>
      </c>
      <c r="Y680" s="127" t="n">
        <v>5095100.84</v>
      </c>
      <c r="Z680" s="127" t="n">
        <f aca="false" ca="false" dt2D="false" dtr="false" t="normal">+(J680*12.71+K680*25.41)*12</f>
        <v>942525.108</v>
      </c>
      <c r="AA680" s="127" t="n">
        <f aca="false" ca="false" dt2D="false" dtr="false" t="normal">+(J680*12.71+K680*25.41)*12*30</f>
        <v>28275753.240000002</v>
      </c>
      <c r="AB680" s="124" t="n">
        <f aca="false" ca="true" dt2D="false" dtr="false" t="normal">SUBTOTAL(9, AC680:AQ680)</f>
        <v>16229355.25</v>
      </c>
      <c r="AC680" s="124" t="n"/>
      <c r="AD680" s="124" t="n">
        <v>7635762.32</v>
      </c>
      <c r="AE680" s="124" t="n">
        <v>7735404.07</v>
      </c>
      <c r="AF680" s="124" t="n"/>
      <c r="AG680" s="124" t="n"/>
      <c r="AH680" s="124" t="n"/>
      <c r="AI680" s="124" t="n">
        <v>0</v>
      </c>
      <c r="AJ680" s="124" t="n"/>
      <c r="AK680" s="124" t="n"/>
      <c r="AL680" s="124" t="n"/>
      <c r="AM680" s="124" t="n"/>
      <c r="AN680" s="124" t="n"/>
      <c r="AO680" s="124" t="n">
        <v>486880.66</v>
      </c>
      <c r="AP680" s="124" t="n">
        <v>24000</v>
      </c>
      <c r="AQ680" s="124" t="n">
        <v>347308.2</v>
      </c>
      <c r="AR680" s="128" t="n">
        <f aca="false" ca="false" dt2D="false" dtr="false" t="normal">COUNTIF(AC680:AN680, "&gt;0")</f>
        <v>2</v>
      </c>
      <c r="AS680" s="128" t="n">
        <f aca="false" ca="false" dt2D="false" dtr="false" t="normal">COUNTIF(AO680:AQ680, "&gt;0")</f>
        <v>3</v>
      </c>
      <c r="AT680" s="128" t="n">
        <f aca="false" ca="false" dt2D="false" dtr="false" t="normal">+AR680+AS680</f>
        <v>5</v>
      </c>
      <c r="AW680" s="129" t="n"/>
    </row>
    <row customHeight="true" ht="12.75" outlineLevel="0" r="681">
      <c r="A681" s="115" t="n">
        <f aca="false" ca="false" dt2D="false" dtr="false" t="normal">A680+1</f>
        <v>554</v>
      </c>
      <c r="B681" s="115" t="n">
        <f aca="false" ca="false" dt2D="false" dtr="false" t="normal">B680+1</f>
        <v>25</v>
      </c>
      <c r="C681" s="126" t="s">
        <v>64</v>
      </c>
      <c r="D681" s="115" t="s">
        <v>85</v>
      </c>
      <c r="E681" s="119" t="s">
        <v>87</v>
      </c>
      <c r="F681" s="118" t="s">
        <v>62</v>
      </c>
      <c r="G681" s="118" t="n">
        <v>2</v>
      </c>
      <c r="H681" s="118" t="n">
        <v>2</v>
      </c>
      <c r="I681" s="119" t="n">
        <v>379</v>
      </c>
      <c r="J681" s="119" t="n">
        <v>379</v>
      </c>
      <c r="K681" s="119" t="n">
        <v>0</v>
      </c>
      <c r="L681" s="117" t="n">
        <v>19</v>
      </c>
      <c r="M681" s="120" t="n">
        <f aca="false" ca="false" dt2D="false" dtr="false" t="normal">SUM(N681:R681)</f>
        <v>5113172.16</v>
      </c>
      <c r="N681" s="120" t="n"/>
      <c r="O681" s="120" t="n">
        <v>3607925.08</v>
      </c>
      <c r="P681" s="120" t="n"/>
      <c r="Q681" s="120" t="n">
        <v>57805.08</v>
      </c>
      <c r="R681" s="120" t="n">
        <v>1447442</v>
      </c>
      <c r="S681" s="120" t="n"/>
      <c r="T681" s="120" t="n">
        <f aca="false" ca="false" dt2D="false" dtr="false" t="normal">$M681/($J681+$K681)</f>
        <v>13491.219419525067</v>
      </c>
      <c r="U681" s="120" t="n">
        <f aca="false" ca="false" dt2D="false" dtr="false" t="normal">$M681/($J681+$K681)</f>
        <v>13491.219419525067</v>
      </c>
      <c r="V681" s="118" t="n">
        <v>2027</v>
      </c>
      <c r="W681" s="120" t="n"/>
      <c r="X681" s="121" t="n">
        <f aca="false" ca="false" dt2D="false" dtr="false" t="normal">AA681-R681</f>
        <v>0</v>
      </c>
      <c r="Y681" s="127" t="n">
        <v>0</v>
      </c>
      <c r="Z681" s="127" t="n">
        <f aca="false" ca="false" dt2D="false" dtr="false" t="normal">+(J681*12.71+K681*25.41)*12</f>
        <v>57805.08</v>
      </c>
      <c r="AA681" s="127" t="n">
        <f aca="false" ca="false" dt2D="false" dtr="false" t="normal">+(J681*12.71+K681*25.41)*12*30-'[5]Лист1'!$AQ$436</f>
        <v>1447442</v>
      </c>
      <c r="AB681" s="124" t="n">
        <f aca="false" ca="true" dt2D="false" dtr="false" t="normal">SUBTOTAL(9, AC681:AQ681)</f>
        <v>5113172.16</v>
      </c>
      <c r="AC681" s="124" t="n"/>
      <c r="AD681" s="124" t="n"/>
      <c r="AE681" s="124" t="n"/>
      <c r="AF681" s="124" t="n"/>
      <c r="AG681" s="124" t="n"/>
      <c r="AH681" s="124" t="n"/>
      <c r="AI681" s="124" t="n">
        <v>0</v>
      </c>
      <c r="AJ681" s="124" t="n"/>
      <c r="AK681" s="124" t="n"/>
      <c r="AL681" s="124" t="n"/>
      <c r="AM681" s="124" t="n">
        <v>4826355.12</v>
      </c>
      <c r="AN681" s="124" t="n"/>
      <c r="AO681" s="124" t="n">
        <v>153395.16</v>
      </c>
      <c r="AP681" s="124" t="n">
        <v>24000</v>
      </c>
      <c r="AQ681" s="124" t="n">
        <v>109421.88</v>
      </c>
      <c r="AR681" s="128" t="n">
        <f aca="false" ca="false" dt2D="false" dtr="false" t="normal">COUNTIF(AC681:AN681, "&gt;0")</f>
        <v>1</v>
      </c>
      <c r="AS681" s="128" t="n">
        <f aca="false" ca="false" dt2D="false" dtr="false" t="normal">COUNTIF(AO681:AQ681, "&gt;0")</f>
        <v>3</v>
      </c>
      <c r="AT681" s="128" t="n">
        <f aca="false" ca="false" dt2D="false" dtr="false" t="normal">+AR681+AS681</f>
        <v>4</v>
      </c>
      <c r="AW681" s="129" t="n"/>
    </row>
    <row customHeight="true" ht="12.75" outlineLevel="0" r="682">
      <c r="A682" s="115" t="n">
        <f aca="false" ca="false" dt2D="false" dtr="false" t="normal">A681+1</f>
        <v>555</v>
      </c>
      <c r="B682" s="115" t="n">
        <f aca="false" ca="false" dt2D="false" dtr="false" t="normal">B681+1</f>
        <v>26</v>
      </c>
      <c r="C682" s="126" t="s">
        <v>64</v>
      </c>
      <c r="D682" s="116" t="s">
        <v>89</v>
      </c>
      <c r="E682" s="119" t="s">
        <v>90</v>
      </c>
      <c r="F682" s="118" t="s">
        <v>62</v>
      </c>
      <c r="G682" s="118" t="n">
        <v>5</v>
      </c>
      <c r="H682" s="118" t="n">
        <v>3</v>
      </c>
      <c r="I682" s="118" t="n">
        <v>4860.8</v>
      </c>
      <c r="J682" s="118" t="n">
        <v>4313.1</v>
      </c>
      <c r="K682" s="119" t="n">
        <v>547.7</v>
      </c>
      <c r="L682" s="117" t="n">
        <v>144</v>
      </c>
      <c r="M682" s="120" t="n">
        <f aca="false" ca="false" dt2D="false" dtr="false" t="normal">SUM(N682:R682)</f>
        <v>27546979.94</v>
      </c>
      <c r="N682" s="120" t="n"/>
      <c r="O682" s="120" t="n">
        <v>2546969.28</v>
      </c>
      <c r="P682" s="120" t="n"/>
      <c r="Q682" s="120" t="n">
        <v>3095776.68</v>
      </c>
      <c r="R682" s="120" t="n">
        <v>21904233.98</v>
      </c>
      <c r="S682" s="120" t="n"/>
      <c r="T682" s="120" t="n">
        <f aca="false" ca="false" dt2D="false" dtr="false" t="normal">$M682/($J682+$K682)</f>
        <v>5667.17000082291</v>
      </c>
      <c r="U682" s="120" t="n">
        <f aca="false" ca="false" dt2D="false" dtr="false" t="normal">$M682/($J682+$K682)</f>
        <v>5667.17000082291</v>
      </c>
      <c r="V682" s="118" t="n">
        <v>2027</v>
      </c>
      <c r="W682" s="120" t="n"/>
      <c r="X682" s="121" t="n">
        <f aca="false" ca="false" dt2D="false" dtr="false" t="normal">AA682-R682</f>
        <v>2840926.900000006</v>
      </c>
      <c r="Y682" s="127" t="n">
        <v>2270937.98</v>
      </c>
      <c r="Z682" s="127" t="n">
        <f aca="false" ca="false" dt2D="false" dtr="false" t="normal">+(J682*12.71+K682*25.41)*12</f>
        <v>824838.6960000002</v>
      </c>
      <c r="AA682" s="127" t="n">
        <f aca="false" ca="false" dt2D="false" dtr="false" t="normal">+(J682*12.71+K682*25.41)*12*30</f>
        <v>24745160.880000006</v>
      </c>
      <c r="AB682" s="124" t="n">
        <f aca="false" ca="true" dt2D="false" dtr="false" t="normal">SUBTOTAL(9, AC682:AQ682)</f>
        <v>27546979.94</v>
      </c>
      <c r="AC682" s="124" t="n"/>
      <c r="AD682" s="124" t="n"/>
      <c r="AE682" s="124" t="n"/>
      <c r="AF682" s="124" t="n"/>
      <c r="AG682" s="124" t="n"/>
      <c r="AH682" s="124" t="n"/>
      <c r="AI682" s="124" t="n">
        <v>0</v>
      </c>
      <c r="AJ682" s="124" t="n"/>
      <c r="AK682" s="124" t="n"/>
      <c r="AL682" s="124" t="n"/>
      <c r="AM682" s="124" t="n">
        <v>26107065.17</v>
      </c>
      <c r="AN682" s="124" t="n"/>
      <c r="AO682" s="124" t="n">
        <v>826409.4</v>
      </c>
      <c r="AP682" s="124" t="n">
        <v>24000</v>
      </c>
      <c r="AQ682" s="124" t="n">
        <v>589505.37</v>
      </c>
      <c r="AR682" s="128" t="n">
        <f aca="false" ca="false" dt2D="false" dtr="false" t="normal">COUNTIF(AC682:AN682, "&gt;0")</f>
        <v>1</v>
      </c>
      <c r="AS682" s="128" t="n">
        <f aca="false" ca="false" dt2D="false" dtr="false" t="normal">COUNTIF(AO682:AQ682, "&gt;0")</f>
        <v>3</v>
      </c>
      <c r="AT682" s="128" t="n">
        <f aca="false" ca="false" dt2D="false" dtr="false" t="normal">+AR682+AS682</f>
        <v>4</v>
      </c>
      <c r="AW682" s="129" t="n"/>
    </row>
    <row customHeight="true" ht="12.75" outlineLevel="0" r="683">
      <c r="A683" s="115" t="n">
        <f aca="false" ca="false" dt2D="false" dtr="false" t="normal">A682+1</f>
        <v>556</v>
      </c>
      <c r="B683" s="115" t="n">
        <f aca="false" ca="false" dt2D="false" dtr="false" t="normal">B682+1</f>
        <v>27</v>
      </c>
      <c r="C683" s="126" t="s">
        <v>64</v>
      </c>
      <c r="D683" s="115" t="s">
        <v>93</v>
      </c>
      <c r="E683" s="119" t="s">
        <v>94</v>
      </c>
      <c r="F683" s="118" t="s">
        <v>62</v>
      </c>
      <c r="G683" s="118" t="n">
        <v>5</v>
      </c>
      <c r="H683" s="118" t="n">
        <v>4</v>
      </c>
      <c r="I683" s="119" t="n">
        <v>4869.2</v>
      </c>
      <c r="J683" s="119" t="n">
        <v>4823.5</v>
      </c>
      <c r="K683" s="119" t="n">
        <v>45.6999999999998</v>
      </c>
      <c r="L683" s="117" t="n">
        <v>161</v>
      </c>
      <c r="M683" s="120" t="n">
        <f aca="false" ca="false" dt2D="false" dtr="false" t="normal">SUM(N683:R683)</f>
        <v>17653333.29</v>
      </c>
      <c r="N683" s="120" t="n"/>
      <c r="O683" s="120" t="n">
        <v>599686.89</v>
      </c>
      <c r="P683" s="120" t="n"/>
      <c r="Q683" s="120" t="n">
        <v>749615.06</v>
      </c>
      <c r="R683" s="120" t="n">
        <v>16304031.34</v>
      </c>
      <c r="S683" s="120" t="n"/>
      <c r="T683" s="120" t="n">
        <f aca="false" ca="false" dt2D="false" dtr="false" t="normal">$M683/($J683+$K683)</f>
        <v>3625.5099995892547</v>
      </c>
      <c r="U683" s="120" t="n">
        <f aca="false" ca="false" dt2D="false" dtr="false" t="normal">$M683/($J683+$K683)</f>
        <v>3625.5099995892547</v>
      </c>
      <c r="V683" s="118" t="n">
        <v>2027</v>
      </c>
      <c r="W683" s="120" t="n"/>
      <c r="X683" s="121" t="n">
        <f aca="false" ca="false" dt2D="false" dtr="false" t="normal">AA683-R683</f>
        <v>0</v>
      </c>
      <c r="Y683" s="127" t="n">
        <v>0</v>
      </c>
      <c r="Z683" s="127" t="n">
        <f aca="false" ca="false" dt2D="false" dtr="false" t="normal">+(J683*12.71+K683*25.41)*12</f>
        <v>749615.064</v>
      </c>
      <c r="AA683" s="127" t="n">
        <f aca="false" ca="false" dt2D="false" dtr="false" t="normal">+(J683*12.71+K683*25.41)*12*30-'[5]Лист1'!$AQ$440</f>
        <v>16304031.340000002</v>
      </c>
      <c r="AB683" s="124" t="n">
        <f aca="false" ca="true" dt2D="false" dtr="false" t="normal">SUBTOTAL(9, AC683:AQ683)</f>
        <v>17653333.29</v>
      </c>
      <c r="AC683" s="124" t="n"/>
      <c r="AD683" s="124" t="n"/>
      <c r="AE683" s="124" t="n"/>
      <c r="AF683" s="124" t="n"/>
      <c r="AG683" s="124" t="n"/>
      <c r="AH683" s="124" t="n"/>
      <c r="AI683" s="124" t="n">
        <v>0</v>
      </c>
      <c r="AJ683" s="124" t="n"/>
      <c r="AK683" s="124" t="n"/>
      <c r="AL683" s="124" t="n"/>
      <c r="AM683" s="124" t="n"/>
      <c r="AN683" s="124" t="n">
        <v>16721951.96</v>
      </c>
      <c r="AO683" s="124" t="n">
        <v>529600</v>
      </c>
      <c r="AP683" s="124" t="n">
        <v>24000</v>
      </c>
      <c r="AQ683" s="124" t="n">
        <v>377781.33</v>
      </c>
      <c r="AR683" s="128" t="n">
        <f aca="false" ca="false" dt2D="false" dtr="false" t="normal">COUNTIF(AC683:AN683, "&gt;0")</f>
        <v>1</v>
      </c>
      <c r="AS683" s="128" t="n">
        <f aca="false" ca="false" dt2D="false" dtr="false" t="normal">COUNTIF(AO683:AQ683, "&gt;0")</f>
        <v>3</v>
      </c>
      <c r="AT683" s="128" t="n">
        <f aca="false" ca="false" dt2D="false" dtr="false" t="normal">+AR683+AS683</f>
        <v>4</v>
      </c>
      <c r="AW683" s="129" t="n"/>
    </row>
    <row customHeight="true" ht="12.75" outlineLevel="0" r="684">
      <c r="A684" s="115" t="n">
        <f aca="false" ca="false" dt2D="false" dtr="false" t="normal">A683+1</f>
        <v>557</v>
      </c>
      <c r="B684" s="115" t="n">
        <f aca="false" ca="false" dt2D="false" dtr="false" t="normal">B683+1</f>
        <v>28</v>
      </c>
      <c r="C684" s="126" t="s">
        <v>66</v>
      </c>
      <c r="D684" s="115" t="s">
        <v>96</v>
      </c>
      <c r="E684" s="119" t="s">
        <v>94</v>
      </c>
      <c r="F684" s="118" t="s">
        <v>62</v>
      </c>
      <c r="G684" s="118" t="n">
        <v>10</v>
      </c>
      <c r="H684" s="118" t="n">
        <v>1</v>
      </c>
      <c r="I684" s="119" t="n">
        <v>3562.9</v>
      </c>
      <c r="J684" s="119" t="n">
        <v>3068</v>
      </c>
      <c r="K684" s="119" t="n">
        <v>0</v>
      </c>
      <c r="L684" s="117" t="n">
        <v>120</v>
      </c>
      <c r="M684" s="120" t="n">
        <f aca="false" ca="false" dt2D="false" dtr="false" t="normal">SUM(N684:R684)</f>
        <v>9817654.94</v>
      </c>
      <c r="N684" s="120" t="n"/>
      <c r="O684" s="120" t="n"/>
      <c r="P684" s="120" t="n"/>
      <c r="Q684" s="120" t="n">
        <v>621822.24</v>
      </c>
      <c r="R684" s="120" t="n">
        <v>9195832.7</v>
      </c>
      <c r="S684" s="120" t="n"/>
      <c r="T684" s="120" t="n">
        <f aca="false" ca="false" dt2D="false" dtr="false" t="normal">$M684/($J684+$K684)</f>
        <v>3200.0179074315515</v>
      </c>
      <c r="U684" s="120" t="n">
        <f aca="false" ca="false" dt2D="false" dtr="false" t="normal">$M684/($J684+$K684)</f>
        <v>3200.0179074315515</v>
      </c>
      <c r="V684" s="118" t="n">
        <v>2027</v>
      </c>
      <c r="W684" s="120" t="n"/>
      <c r="X684" s="121" t="n">
        <f aca="false" ca="false" dt2D="false" dtr="false" t="normal">AA684-R684</f>
        <v>8921854.11</v>
      </c>
      <c r="Y684" s="127" t="n">
        <v>0</v>
      </c>
      <c r="Z684" s="127" t="n">
        <f aca="false" ca="false" dt2D="false" dtr="false" t="normal">+(J684*16.89+K684*28.62)*12</f>
        <v>621822.24</v>
      </c>
      <c r="AA684" s="127" t="n">
        <f aca="false" ca="false" dt2D="false" dtr="false" t="normal">+(J684*16.89+K684*28.62)*12*30-'[5]Лист1'!$AQ$307</f>
        <v>18117686.81</v>
      </c>
      <c r="AB684" s="124" t="n">
        <f aca="false" ca="true" dt2D="false" dtr="false" t="normal">SUBTOTAL(9, AC684:AQ684)</f>
        <v>9817654.940000001</v>
      </c>
      <c r="AC684" s="124" t="n">
        <v>9289027.47</v>
      </c>
      <c r="AD684" s="124" t="n"/>
      <c r="AE684" s="124" t="n"/>
      <c r="AF684" s="124" t="n"/>
      <c r="AG684" s="124" t="n"/>
      <c r="AH684" s="124" t="n"/>
      <c r="AI684" s="124" t="n">
        <v>0</v>
      </c>
      <c r="AJ684" s="124" t="n"/>
      <c r="AK684" s="124" t="n"/>
      <c r="AL684" s="124" t="n"/>
      <c r="AM684" s="124" t="n"/>
      <c r="AN684" s="124" t="n"/>
      <c r="AO684" s="124" t="n">
        <v>294529.65</v>
      </c>
      <c r="AP684" s="124" t="n">
        <v>24000</v>
      </c>
      <c r="AQ684" s="124" t="n">
        <v>210097.82</v>
      </c>
      <c r="AR684" s="128" t="n">
        <f aca="false" ca="false" dt2D="false" dtr="false" t="normal">COUNTIF(AC684:AN684, "&gt;0")</f>
        <v>1</v>
      </c>
      <c r="AS684" s="128" t="n">
        <f aca="false" ca="false" dt2D="false" dtr="false" t="normal">COUNTIF(AO684:AQ684, "&gt;0")</f>
        <v>3</v>
      </c>
      <c r="AT684" s="128" t="n">
        <f aca="false" ca="false" dt2D="false" dtr="false" t="normal">+AR684+AS684</f>
        <v>4</v>
      </c>
      <c r="AW684" s="129" t="n"/>
    </row>
    <row customHeight="true" ht="12.75" outlineLevel="0" r="685">
      <c r="A685" s="115" t="n">
        <f aca="false" ca="false" dt2D="false" dtr="false" t="normal">A684+1</f>
        <v>558</v>
      </c>
      <c r="B685" s="115" t="n">
        <f aca="false" ca="false" dt2D="false" dtr="false" t="normal">B684+1</f>
        <v>29</v>
      </c>
      <c r="C685" s="126" t="s">
        <v>66</v>
      </c>
      <c r="D685" s="115" t="s">
        <v>99</v>
      </c>
      <c r="E685" s="119" t="s">
        <v>100</v>
      </c>
      <c r="F685" s="118" t="s">
        <v>62</v>
      </c>
      <c r="G685" s="118" t="n">
        <v>5</v>
      </c>
      <c r="H685" s="118" t="n">
        <v>6</v>
      </c>
      <c r="I685" s="119" t="n">
        <v>4693.8</v>
      </c>
      <c r="J685" s="119" t="n">
        <v>4693.8</v>
      </c>
      <c r="K685" s="119" t="n">
        <v>0</v>
      </c>
      <c r="L685" s="117" t="n">
        <v>224</v>
      </c>
      <c r="M685" s="120" t="n">
        <f aca="false" ca="false" dt2D="false" dtr="false" t="normal">SUM(N685:R685)</f>
        <v>6357517.41</v>
      </c>
      <c r="N685" s="120" t="n"/>
      <c r="O685" s="120" t="n"/>
      <c r="P685" s="120" t="n"/>
      <c r="Q685" s="120" t="n">
        <v>715898.38</v>
      </c>
      <c r="R685" s="120" t="n">
        <v>5641619.03</v>
      </c>
      <c r="S685" s="120" t="n"/>
      <c r="T685" s="120" t="n">
        <f aca="false" ca="false" dt2D="false" dtr="false" t="normal">$M685/($J685+$K685)</f>
        <v>1354.45</v>
      </c>
      <c r="U685" s="120" t="n">
        <f aca="false" ca="false" dt2D="false" dtr="false" t="normal">$M685/($J685+$K685)</f>
        <v>1354.45</v>
      </c>
      <c r="V685" s="118" t="n">
        <v>2027</v>
      </c>
      <c r="W685" s="120" t="n"/>
      <c r="X685" s="121" t="n">
        <f aca="false" ca="false" dt2D="false" dtr="false" t="normal">AA685-R685</f>
        <v>13545000.98</v>
      </c>
      <c r="Y685" s="127" t="n">
        <v>0</v>
      </c>
      <c r="Z685" s="127" t="n">
        <f aca="false" ca="false" dt2D="false" dtr="false" t="normal">+(J685*12.71+K685*25.41)*12</f>
        <v>715898.376</v>
      </c>
      <c r="AA685" s="127" t="n">
        <f aca="false" ca="false" dt2D="false" dtr="false" t="normal">+(J685*12.71+K685*25.41)*12*30-'[5]Лист1'!$AQ$319</f>
        <v>19186620.01</v>
      </c>
      <c r="AB685" s="124" t="n">
        <f aca="false" ca="true" dt2D="false" dtr="false" t="normal">SUBTOTAL(9, AC685:AQ685)</f>
        <v>6357517.409999999</v>
      </c>
      <c r="AC685" s="124" t="n"/>
      <c r="AD685" s="124" t="n"/>
      <c r="AE685" s="124" t="n">
        <v>6006741.02</v>
      </c>
      <c r="AF685" s="124" t="n"/>
      <c r="AG685" s="124" t="n"/>
      <c r="AH685" s="124" t="n"/>
      <c r="AI685" s="124" t="n">
        <v>0</v>
      </c>
      <c r="AJ685" s="124" t="n"/>
      <c r="AK685" s="124" t="n"/>
      <c r="AL685" s="124" t="n"/>
      <c r="AM685" s="124" t="n"/>
      <c r="AN685" s="124" t="n"/>
      <c r="AO685" s="124" t="n">
        <v>190725.52</v>
      </c>
      <c r="AP685" s="124" t="n">
        <v>24000</v>
      </c>
      <c r="AQ685" s="124" t="n">
        <v>136050.87</v>
      </c>
      <c r="AR685" s="128" t="n">
        <f aca="false" ca="false" dt2D="false" dtr="false" t="normal">COUNTIF(AC685:AN685, "&gt;0")</f>
        <v>1</v>
      </c>
      <c r="AS685" s="128" t="n">
        <f aca="false" ca="false" dt2D="false" dtr="false" t="normal">COUNTIF(AO685:AQ685, "&gt;0")</f>
        <v>3</v>
      </c>
      <c r="AT685" s="128" t="n">
        <f aca="false" ca="false" dt2D="false" dtr="false" t="normal">+AR685+AS685</f>
        <v>4</v>
      </c>
      <c r="AW685" s="129" t="n"/>
    </row>
    <row customHeight="true" ht="12.75" outlineLevel="0" r="686">
      <c r="A686" s="115" t="n">
        <f aca="false" ca="false" dt2D="false" dtr="false" t="normal">A685+1</f>
        <v>559</v>
      </c>
      <c r="B686" s="115" t="n">
        <f aca="false" ca="false" dt2D="false" dtr="false" t="normal">B685+1</f>
        <v>30</v>
      </c>
      <c r="C686" s="126" t="s">
        <v>66</v>
      </c>
      <c r="D686" s="115" t="s">
        <v>102</v>
      </c>
      <c r="E686" s="119" t="s">
        <v>103</v>
      </c>
      <c r="F686" s="118" t="s">
        <v>62</v>
      </c>
      <c r="G686" s="118" t="n">
        <v>3</v>
      </c>
      <c r="H686" s="118" t="n">
        <v>3</v>
      </c>
      <c r="I686" s="119" t="n">
        <v>1770.4</v>
      </c>
      <c r="J686" s="119" t="n">
        <v>1683.6</v>
      </c>
      <c r="K686" s="119" t="n">
        <v>86.8000000000002</v>
      </c>
      <c r="L686" s="117" t="n">
        <v>51</v>
      </c>
      <c r="M686" s="120" t="n">
        <f aca="false" ca="false" dt2D="false" dtr="false" t="normal">SUM(N686:R686)</f>
        <v>1976291.38</v>
      </c>
      <c r="N686" s="120" t="n"/>
      <c r="O686" s="120" t="n"/>
      <c r="P686" s="120" t="n"/>
      <c r="Q686" s="120" t="n">
        <v>283249.73</v>
      </c>
      <c r="R686" s="120" t="n">
        <v>1693041.65</v>
      </c>
      <c r="S686" s="120" t="n"/>
      <c r="T686" s="120" t="n">
        <f aca="false" ca="false" dt2D="false" dtr="false" t="normal">$M686/($J686+$K686)</f>
        <v>1116.2965318572074</v>
      </c>
      <c r="U686" s="120" t="n">
        <f aca="false" ca="false" dt2D="false" dtr="false" t="normal">$M686/($J686+$K686)</f>
        <v>1116.2965318572074</v>
      </c>
      <c r="V686" s="118" t="n">
        <v>2027</v>
      </c>
      <c r="W686" s="120" t="n"/>
      <c r="X686" s="121" t="n">
        <f aca="false" ca="false" dt2D="false" dtr="false" t="normal">AA686-R686</f>
        <v>2461543.7700000037</v>
      </c>
      <c r="Y686" s="127" t="n">
        <v>0</v>
      </c>
      <c r="Z686" s="127" t="n">
        <f aca="false" ca="false" dt2D="false" dtr="false" t="normal">+(J686*12.71+K686*25.41)*12</f>
        <v>283249.7280000001</v>
      </c>
      <c r="AA686" s="127" t="n">
        <f aca="false" ca="false" dt2D="false" dtr="false" t="normal">+(J686*12.71+K686*25.41)*12*30-'[5]Лист1'!$AQ$330</f>
        <v>4154585.4200000037</v>
      </c>
      <c r="AB686" s="124" t="n">
        <f aca="false" ca="true" dt2D="false" dtr="false" t="normal">SUBTOTAL(9, AC686:AQ686)</f>
        <v>1976291.38</v>
      </c>
      <c r="AC686" s="124" t="n"/>
      <c r="AD686" s="124" t="n"/>
      <c r="AE686" s="124" t="n">
        <v>1850710</v>
      </c>
      <c r="AF686" s="124" t="n"/>
      <c r="AG686" s="124" t="n"/>
      <c r="AH686" s="124" t="n"/>
      <c r="AI686" s="124" t="n">
        <v>0</v>
      </c>
      <c r="AJ686" s="124" t="n"/>
      <c r="AK686" s="124" t="n"/>
      <c r="AL686" s="124" t="n"/>
      <c r="AM686" s="124" t="n"/>
      <c r="AN686" s="124" t="n"/>
      <c r="AO686" s="124" t="n">
        <v>59288.74</v>
      </c>
      <c r="AP686" s="124" t="n">
        <v>24000</v>
      </c>
      <c r="AQ686" s="124" t="n">
        <v>42292.64</v>
      </c>
      <c r="AR686" s="128" t="n">
        <f aca="false" ca="false" dt2D="false" dtr="false" t="normal">COUNTIF(AC686:AN686, "&gt;0")</f>
        <v>1</v>
      </c>
      <c r="AS686" s="128" t="n">
        <f aca="false" ca="false" dt2D="false" dtr="false" t="normal">COUNTIF(AO686:AQ686, "&gt;0")</f>
        <v>3</v>
      </c>
      <c r="AT686" s="128" t="n">
        <f aca="false" ca="false" dt2D="false" dtr="false" t="normal">+AR686+AS686</f>
        <v>4</v>
      </c>
      <c r="AW686" s="129" t="n"/>
    </row>
    <row customHeight="true" ht="12.75" outlineLevel="0" r="687">
      <c r="A687" s="115" t="n">
        <f aca="false" ca="false" dt2D="false" dtr="false" t="normal">A686+1</f>
        <v>560</v>
      </c>
      <c r="B687" s="115" t="n">
        <f aca="false" ca="false" dt2D="false" dtr="false" t="normal">B686+1</f>
        <v>31</v>
      </c>
      <c r="C687" s="126" t="s">
        <v>66</v>
      </c>
      <c r="D687" s="115" t="s">
        <v>105</v>
      </c>
      <c r="E687" s="119" t="s">
        <v>106</v>
      </c>
      <c r="F687" s="118" t="s">
        <v>62</v>
      </c>
      <c r="G687" s="118" t="n">
        <v>5</v>
      </c>
      <c r="H687" s="118" t="n">
        <v>2</v>
      </c>
      <c r="I687" s="119" t="n">
        <v>3706.8</v>
      </c>
      <c r="J687" s="119" t="n">
        <v>3156.5</v>
      </c>
      <c r="K687" s="119" t="n">
        <v>550.3</v>
      </c>
      <c r="L687" s="117" t="n">
        <v>201</v>
      </c>
      <c r="M687" s="120" t="n">
        <f aca="false" ca="false" dt2D="false" dtr="false" t="normal">SUM(N687:R687)</f>
        <v>24927525.71</v>
      </c>
      <c r="N687" s="120" t="n"/>
      <c r="O687" s="120" t="n">
        <v>6113103.06</v>
      </c>
      <c r="P687" s="120" t="n"/>
      <c r="Q687" s="120" t="n">
        <v>649226.86</v>
      </c>
      <c r="R687" s="120" t="n">
        <v>18165195.79</v>
      </c>
      <c r="S687" s="120" t="n"/>
      <c r="T687" s="120" t="n">
        <f aca="false" ca="false" dt2D="false" dtr="false" t="normal">$M687/($J687+$K687)</f>
        <v>6724.810000539549</v>
      </c>
      <c r="U687" s="120" t="n">
        <f aca="false" ca="false" dt2D="false" dtr="false" t="normal">$M687/($J687+$K687)</f>
        <v>6724.810000539549</v>
      </c>
      <c r="V687" s="118" t="n">
        <v>2027</v>
      </c>
      <c r="W687" s="120" t="n"/>
      <c r="X687" s="121" t="n">
        <f aca="false" ca="false" dt2D="false" dtr="false" t="normal">AA687-R687</f>
        <v>0</v>
      </c>
      <c r="Y687" s="127" t="n">
        <v>0</v>
      </c>
      <c r="Z687" s="127" t="n">
        <f aca="false" ca="false" dt2D="false" dtr="false" t="normal">+(J687*12.71+K687*25.41)*12</f>
        <v>649226.856</v>
      </c>
      <c r="AA687" s="127" t="n">
        <f aca="false" ca="false" dt2D="false" dtr="false" t="normal">+(J687*12.71+K687*25.41)*12*30-'[5]Лист1'!$AQ$331</f>
        <v>18165195.79</v>
      </c>
      <c r="AB687" s="124" t="n">
        <f aca="false" ca="true" dt2D="false" dtr="false" t="normal">SUBTOTAL(9, AC687:AQ687)</f>
        <v>24927525.71</v>
      </c>
      <c r="AC687" s="124" t="n"/>
      <c r="AD687" s="124" t="n"/>
      <c r="AE687" s="124" t="n"/>
      <c r="AF687" s="124" t="n"/>
      <c r="AG687" s="124" t="n"/>
      <c r="AH687" s="124" t="n"/>
      <c r="AI687" s="124" t="n">
        <v>0</v>
      </c>
      <c r="AJ687" s="124" t="n"/>
      <c r="AK687" s="124" t="n">
        <v>23622250.89</v>
      </c>
      <c r="AL687" s="124" t="n"/>
      <c r="AM687" s="124" t="n"/>
      <c r="AN687" s="124" t="n"/>
      <c r="AO687" s="124" t="n">
        <v>747825.77</v>
      </c>
      <c r="AP687" s="124" t="n">
        <v>24000</v>
      </c>
      <c r="AQ687" s="124" t="n">
        <v>533449.05</v>
      </c>
      <c r="AR687" s="128" t="n">
        <f aca="false" ca="false" dt2D="false" dtr="false" t="normal">COUNTIF(AC687:AN687, "&gt;0")</f>
        <v>1</v>
      </c>
      <c r="AS687" s="128" t="n">
        <f aca="false" ca="false" dt2D="false" dtr="false" t="normal">COUNTIF(AO687:AQ687, "&gt;0")</f>
        <v>3</v>
      </c>
      <c r="AT687" s="128" t="n">
        <f aca="false" ca="false" dt2D="false" dtr="false" t="normal">+AR687+AS687</f>
        <v>4</v>
      </c>
      <c r="AW687" s="129" t="n"/>
    </row>
    <row customHeight="true" ht="12.75" outlineLevel="0" r="688">
      <c r="A688" s="115" t="n">
        <f aca="false" ca="false" dt2D="false" dtr="false" t="normal">A687+1</f>
        <v>561</v>
      </c>
      <c r="B688" s="115" t="n">
        <f aca="false" ca="false" dt2D="false" dtr="false" t="normal">B687+1</f>
        <v>32</v>
      </c>
      <c r="C688" s="126" t="s">
        <v>66</v>
      </c>
      <c r="D688" s="115" t="s">
        <v>107</v>
      </c>
      <c r="E688" s="119" t="s">
        <v>106</v>
      </c>
      <c r="F688" s="118" t="s">
        <v>62</v>
      </c>
      <c r="G688" s="118" t="n">
        <v>5</v>
      </c>
      <c r="H688" s="118" t="n">
        <v>2</v>
      </c>
      <c r="I688" s="119" t="n">
        <v>3831.3</v>
      </c>
      <c r="J688" s="119" t="n">
        <v>3512.5</v>
      </c>
      <c r="K688" s="119" t="n">
        <v>318.8</v>
      </c>
      <c r="L688" s="117" t="n">
        <v>217</v>
      </c>
      <c r="M688" s="120" t="n">
        <f aca="false" ca="false" dt2D="false" dtr="false" t="normal">SUM(N688:R688)</f>
        <v>25764764.55</v>
      </c>
      <c r="N688" s="120" t="n"/>
      <c r="O688" s="120" t="n">
        <v>6714837.45</v>
      </c>
      <c r="P688" s="120" t="n"/>
      <c r="Q688" s="120" t="n">
        <v>632935</v>
      </c>
      <c r="R688" s="120" t="n">
        <v>18416992.1</v>
      </c>
      <c r="S688" s="120" t="n"/>
      <c r="T688" s="120" t="n">
        <f aca="false" ca="false" dt2D="false" dtr="false" t="normal">$M688/($J688+$K688)</f>
        <v>6724.8099992169755</v>
      </c>
      <c r="U688" s="120" t="n">
        <f aca="false" ca="false" dt2D="false" dtr="false" t="normal">$M688/($J688+$K688)</f>
        <v>6724.8099992169755</v>
      </c>
      <c r="V688" s="118" t="n">
        <v>2027</v>
      </c>
      <c r="W688" s="120" t="n"/>
      <c r="X688" s="121" t="n">
        <f aca="false" ca="false" dt2D="false" dtr="false" t="normal">AA688-R688</f>
        <v>0</v>
      </c>
      <c r="Y688" s="127" t="n">
        <v>0</v>
      </c>
      <c r="Z688" s="127" t="n">
        <f aca="false" ca="false" dt2D="false" dtr="false" t="normal">+(J688*12.71+K688*25.41)*12</f>
        <v>632934.996</v>
      </c>
      <c r="AA688" s="127" t="n">
        <f aca="false" ca="false" dt2D="false" dtr="false" t="normal">+(J688*12.71+K688*25.41)*12*30-'[5]Лист1'!$AQ$332</f>
        <v>18416992.1</v>
      </c>
      <c r="AB688" s="124" t="n">
        <f aca="false" ca="true" dt2D="false" dtr="false" t="normal">SUBTOTAL(9, AC688:AQ688)</f>
        <v>25764764.55</v>
      </c>
      <c r="AC688" s="124" t="n"/>
      <c r="AD688" s="124" t="n"/>
      <c r="AE688" s="124" t="n"/>
      <c r="AF688" s="124" t="n"/>
      <c r="AG688" s="124" t="n"/>
      <c r="AH688" s="124" t="n"/>
      <c r="AI688" s="124" t="n">
        <v>0</v>
      </c>
      <c r="AJ688" s="124" t="n"/>
      <c r="AK688" s="124" t="n">
        <v>24416455.65</v>
      </c>
      <c r="AL688" s="124" t="n"/>
      <c r="AM688" s="124" t="n"/>
      <c r="AN688" s="124" t="n"/>
      <c r="AO688" s="124" t="n">
        <v>772942.94</v>
      </c>
      <c r="AP688" s="124" t="n">
        <v>24000</v>
      </c>
      <c r="AQ688" s="124" t="n">
        <v>551365.96</v>
      </c>
      <c r="AR688" s="128" t="n">
        <f aca="false" ca="false" dt2D="false" dtr="false" t="normal">COUNTIF(AC688:AN688, "&gt;0")</f>
        <v>1</v>
      </c>
      <c r="AS688" s="128" t="n">
        <f aca="false" ca="false" dt2D="false" dtr="false" t="normal">COUNTIF(AO688:AQ688, "&gt;0")</f>
        <v>3</v>
      </c>
      <c r="AT688" s="128" t="n">
        <f aca="false" ca="false" dt2D="false" dtr="false" t="normal">+AR688+AS688</f>
        <v>4</v>
      </c>
      <c r="AW688" s="129" t="n"/>
    </row>
    <row customHeight="true" ht="12.75" outlineLevel="0" r="689">
      <c r="A689" s="115" t="n">
        <f aca="false" ca="false" dt2D="false" dtr="false" t="normal">A688+1</f>
        <v>562</v>
      </c>
      <c r="B689" s="115" t="n">
        <f aca="false" ca="false" dt2D="false" dtr="false" t="normal">B688+1</f>
        <v>33</v>
      </c>
      <c r="C689" s="126" t="s">
        <v>66</v>
      </c>
      <c r="D689" s="115" t="s">
        <v>109</v>
      </c>
      <c r="E689" s="119" t="s">
        <v>106</v>
      </c>
      <c r="F689" s="118" t="s">
        <v>62</v>
      </c>
      <c r="G689" s="118" t="n">
        <v>5</v>
      </c>
      <c r="H689" s="118" t="n">
        <v>2</v>
      </c>
      <c r="I689" s="119" t="n">
        <v>3682.3</v>
      </c>
      <c r="J689" s="119" t="n">
        <v>3547.5</v>
      </c>
      <c r="K689" s="119" t="n">
        <v>134.8</v>
      </c>
      <c r="L689" s="117" t="n">
        <v>210</v>
      </c>
      <c r="M689" s="120" t="n">
        <f aca="false" ca="false" dt2D="false" dtr="false" t="normal">SUM(N689:R689)</f>
        <v>24762767.86</v>
      </c>
      <c r="N689" s="120" t="n"/>
      <c r="O689" s="120" t="n">
        <v>7233799.98</v>
      </c>
      <c r="P689" s="120" t="n"/>
      <c r="Q689" s="120" t="n">
        <v>582167.92</v>
      </c>
      <c r="R689" s="120" t="n">
        <v>16946799.96</v>
      </c>
      <c r="S689" s="120" t="n"/>
      <c r="T689" s="120" t="n">
        <f aca="false" ca="false" dt2D="false" dtr="false" t="normal">$M689/($J689+$K689)</f>
        <v>6724.809999185291</v>
      </c>
      <c r="U689" s="120" t="n">
        <f aca="false" ca="false" dt2D="false" dtr="false" t="normal">$M689/($J689+$K689)</f>
        <v>6724.809999185291</v>
      </c>
      <c r="V689" s="118" t="n">
        <v>2027</v>
      </c>
      <c r="W689" s="120" t="n"/>
      <c r="X689" s="121" t="n">
        <f aca="false" ca="false" dt2D="false" dtr="false" t="normal">AA689-R689</f>
        <v>0</v>
      </c>
      <c r="Y689" s="127" t="n">
        <v>0</v>
      </c>
      <c r="Z689" s="127" t="n">
        <f aca="false" ca="false" dt2D="false" dtr="false" t="normal">+(J689*12.71+K689*25.41)*12</f>
        <v>582167.9160000001</v>
      </c>
      <c r="AA689" s="127" t="n">
        <f aca="false" ca="false" dt2D="false" dtr="false" t="normal">+(J689*12.71+K689*25.41)*12*30-'[5]Лист1'!$AQ$333</f>
        <v>16946799.960000005</v>
      </c>
      <c r="AB689" s="124" t="n">
        <f aca="false" ca="true" dt2D="false" dtr="false" t="normal">SUBTOTAL(9, AC689:AQ689)</f>
        <v>24762767.86</v>
      </c>
      <c r="AC689" s="124" t="n"/>
      <c r="AD689" s="124" t="n"/>
      <c r="AE689" s="124" t="n"/>
      <c r="AF689" s="124" t="n"/>
      <c r="AG689" s="124" t="n"/>
      <c r="AH689" s="124" t="n"/>
      <c r="AI689" s="124" t="n">
        <v>0</v>
      </c>
      <c r="AJ689" s="124" t="n"/>
      <c r="AK689" s="124" t="n">
        <v>23465961.59</v>
      </c>
      <c r="AL689" s="124" t="n"/>
      <c r="AM689" s="124" t="n"/>
      <c r="AN689" s="124" t="n"/>
      <c r="AO689" s="124" t="n">
        <v>742883.04</v>
      </c>
      <c r="AP689" s="124" t="n">
        <v>24000</v>
      </c>
      <c r="AQ689" s="124" t="n">
        <v>529923.23</v>
      </c>
      <c r="AR689" s="128" t="n">
        <f aca="false" ca="false" dt2D="false" dtr="false" t="normal">COUNTIF(AC689:AN689, "&gt;0")</f>
        <v>1</v>
      </c>
      <c r="AS689" s="128" t="n">
        <f aca="false" ca="false" dt2D="false" dtr="false" t="normal">COUNTIF(AO689:AQ689, "&gt;0")</f>
        <v>3</v>
      </c>
      <c r="AT689" s="128" t="n">
        <f aca="false" ca="false" dt2D="false" dtr="false" t="normal">+AR689+AS689</f>
        <v>4</v>
      </c>
      <c r="AW689" s="129" t="n"/>
    </row>
    <row customHeight="true" ht="12.75" outlineLevel="0" r="690">
      <c r="A690" s="115" t="n">
        <f aca="false" ca="false" dt2D="false" dtr="false" t="normal">A689+1</f>
        <v>563</v>
      </c>
      <c r="B690" s="115" t="n">
        <f aca="false" ca="false" dt2D="false" dtr="false" t="normal">B689+1</f>
        <v>34</v>
      </c>
      <c r="C690" s="126" t="s">
        <v>66</v>
      </c>
      <c r="D690" s="115" t="s">
        <v>113</v>
      </c>
      <c r="E690" s="119" t="s">
        <v>106</v>
      </c>
      <c r="F690" s="118" t="s">
        <v>62</v>
      </c>
      <c r="G690" s="118" t="n">
        <v>5</v>
      </c>
      <c r="H690" s="118" t="n">
        <v>2</v>
      </c>
      <c r="I690" s="119" t="n">
        <v>3656</v>
      </c>
      <c r="J690" s="119" t="n">
        <v>3125.7</v>
      </c>
      <c r="K690" s="119" t="n">
        <v>530.3</v>
      </c>
      <c r="L690" s="117" t="n">
        <v>197</v>
      </c>
      <c r="M690" s="120" t="n">
        <f aca="false" ca="false" dt2D="false" dtr="false" t="normal">SUM(N690:R690)</f>
        <v>24585905.35</v>
      </c>
      <c r="N690" s="120" t="n"/>
      <c r="O690" s="120" t="n">
        <v>3750157.19</v>
      </c>
      <c r="P690" s="120" t="n"/>
      <c r="Q690" s="120" t="n">
        <v>1682822.96</v>
      </c>
      <c r="R690" s="120" t="n">
        <v>19152925.2</v>
      </c>
      <c r="S690" s="120" t="n"/>
      <c r="T690" s="120" t="n">
        <f aca="false" ca="false" dt2D="false" dtr="false" t="normal">$M690/($J690+$K690)</f>
        <v>6724.809997264771</v>
      </c>
      <c r="U690" s="120" t="n">
        <f aca="false" ca="false" dt2D="false" dtr="false" t="normal">$M690/($J690+$K690)</f>
        <v>6724.809997264771</v>
      </c>
      <c r="V690" s="118" t="n">
        <v>2027</v>
      </c>
      <c r="W690" s="120" t="n"/>
      <c r="X690" s="121" t="n">
        <f aca="false" ca="false" dt2D="false" dtr="false" t="normal">AA690-R690</f>
        <v>0</v>
      </c>
      <c r="Y690" s="127" t="n">
        <v>1044392.12</v>
      </c>
      <c r="Z690" s="127" t="n">
        <f aca="false" ca="false" dt2D="false" dtr="false" t="normal">+(J690*12.71+K690*25.41)*12</f>
        <v>638430.8399999999</v>
      </c>
      <c r="AA690" s="127" t="n">
        <f aca="false" ca="false" dt2D="false" dtr="false" t="normal">+(J690*12.71+K690*25.41)*12*30</f>
        <v>19152925.199999996</v>
      </c>
      <c r="AB690" s="124" t="n">
        <f aca="false" ca="true" dt2D="false" dtr="false" t="normal">SUBTOTAL(9, AC690:AQ690)</f>
        <v>24585905.35</v>
      </c>
      <c r="AC690" s="124" t="n"/>
      <c r="AD690" s="124" t="n"/>
      <c r="AE690" s="124" t="n"/>
      <c r="AF690" s="124" t="n"/>
      <c r="AG690" s="124" t="n"/>
      <c r="AH690" s="124" t="n"/>
      <c r="AI690" s="124" t="n">
        <v>0</v>
      </c>
      <c r="AJ690" s="124" t="n"/>
      <c r="AK690" s="124" t="n">
        <v>23298189.82</v>
      </c>
      <c r="AL690" s="124" t="n"/>
      <c r="AM690" s="124" t="n"/>
      <c r="AN690" s="124" t="n"/>
      <c r="AO690" s="124" t="n">
        <v>737577.16</v>
      </c>
      <c r="AP690" s="124" t="n">
        <v>24000</v>
      </c>
      <c r="AQ690" s="124" t="n">
        <v>526138.37</v>
      </c>
      <c r="AR690" s="128" t="n">
        <f aca="false" ca="false" dt2D="false" dtr="false" t="normal">COUNTIF(AC690:AN690, "&gt;0")</f>
        <v>1</v>
      </c>
      <c r="AS690" s="128" t="n">
        <f aca="false" ca="false" dt2D="false" dtr="false" t="normal">COUNTIF(AO690:AQ690, "&gt;0")</f>
        <v>3</v>
      </c>
      <c r="AT690" s="128" t="n">
        <f aca="false" ca="false" dt2D="false" dtr="false" t="normal">+AR690+AS690</f>
        <v>4</v>
      </c>
      <c r="AW690" s="129" t="n"/>
    </row>
    <row customHeight="true" ht="12.75" outlineLevel="0" r="691">
      <c r="A691" s="115" t="n">
        <f aca="false" ca="false" dt2D="false" dtr="false" t="normal">A690+1</f>
        <v>564</v>
      </c>
      <c r="B691" s="115" t="n">
        <f aca="false" ca="false" dt2D="false" dtr="false" t="normal">B690+1</f>
        <v>35</v>
      </c>
      <c r="C691" s="126" t="s">
        <v>66</v>
      </c>
      <c r="D691" s="115" t="s">
        <v>115</v>
      </c>
      <c r="E691" s="119" t="s">
        <v>106</v>
      </c>
      <c r="F691" s="118" t="s">
        <v>62</v>
      </c>
      <c r="G691" s="118" t="n">
        <v>5</v>
      </c>
      <c r="H691" s="118" t="n">
        <v>2</v>
      </c>
      <c r="I691" s="119" t="n">
        <v>3769</v>
      </c>
      <c r="J691" s="119" t="n">
        <v>2900.4</v>
      </c>
      <c r="K691" s="119" t="n">
        <v>868.6</v>
      </c>
      <c r="L691" s="117" t="n">
        <v>169</v>
      </c>
      <c r="M691" s="120" t="n">
        <f aca="false" ca="false" dt2D="false" dtr="false" t="normal">SUM(N691:R691)</f>
        <v>25345808.89</v>
      </c>
      <c r="N691" s="120" t="n"/>
      <c r="O691" s="120" t="n">
        <v>3321768.17</v>
      </c>
      <c r="P691" s="120" t="n"/>
      <c r="Q691" s="120" t="n">
        <v>807365.12</v>
      </c>
      <c r="R691" s="120" t="n">
        <v>21216675.6</v>
      </c>
      <c r="S691" s="120" t="n"/>
      <c r="T691" s="120" t="n">
        <f aca="false" ca="false" dt2D="false" dtr="false" t="normal">$M691/($J691+$K691)</f>
        <v>6724.81</v>
      </c>
      <c r="U691" s="120" t="n">
        <f aca="false" ca="false" dt2D="false" dtr="false" t="normal">$M691/($J691+$K691)</f>
        <v>6724.81</v>
      </c>
      <c r="V691" s="118" t="n">
        <v>2027</v>
      </c>
      <c r="W691" s="120" t="n"/>
      <c r="X691" s="121" t="n">
        <f aca="false" ca="false" dt2D="false" dtr="false" t="normal">AA691-R691</f>
        <v>0</v>
      </c>
      <c r="Y691" s="127" t="n">
        <v>100142.6</v>
      </c>
      <c r="Z691" s="127" t="n">
        <f aca="false" ca="false" dt2D="false" dtr="false" t="normal">+(J691*12.71+K691*25.41)*12</f>
        <v>707222.52</v>
      </c>
      <c r="AA691" s="127" t="n">
        <f aca="false" ca="false" dt2D="false" dtr="false" t="normal">+(J691*12.71+K691*25.41)*12*30</f>
        <v>21216675.6</v>
      </c>
      <c r="AB691" s="124" t="n">
        <f aca="false" ca="true" dt2D="false" dtr="false" t="normal">SUBTOTAL(9, AC691:AQ691)</f>
        <v>25345808.889999997</v>
      </c>
      <c r="AC691" s="124" t="n"/>
      <c r="AD691" s="124" t="n"/>
      <c r="AE691" s="124" t="n"/>
      <c r="AF691" s="124" t="n"/>
      <c r="AG691" s="124" t="n"/>
      <c r="AH691" s="124" t="n"/>
      <c r="AI691" s="124" t="n">
        <v>0</v>
      </c>
      <c r="AJ691" s="124" t="n"/>
      <c r="AK691" s="124" t="n">
        <v>24019034.31</v>
      </c>
      <c r="AL691" s="124" t="n"/>
      <c r="AM691" s="124" t="n"/>
      <c r="AN691" s="124" t="n"/>
      <c r="AO691" s="124" t="n">
        <v>760374.27</v>
      </c>
      <c r="AP691" s="124" t="n">
        <v>24000</v>
      </c>
      <c r="AQ691" s="124" t="n">
        <v>542400.31</v>
      </c>
      <c r="AR691" s="128" t="n">
        <f aca="false" ca="false" dt2D="false" dtr="false" t="normal">COUNTIF(AC691:AN691, "&gt;0")</f>
        <v>1</v>
      </c>
      <c r="AS691" s="128" t="n">
        <f aca="false" ca="false" dt2D="false" dtr="false" t="normal">COUNTIF(AO691:AQ691, "&gt;0")</f>
        <v>3</v>
      </c>
      <c r="AT691" s="128" t="n">
        <f aca="false" ca="false" dt2D="false" dtr="false" t="normal">+AR691+AS691</f>
        <v>4</v>
      </c>
      <c r="AW691" s="129" t="n"/>
    </row>
    <row customHeight="true" ht="12.75" outlineLevel="0" r="692">
      <c r="A692" s="115" t="n">
        <f aca="false" ca="false" dt2D="false" dtr="false" t="normal">A691+1</f>
        <v>565</v>
      </c>
      <c r="B692" s="115" t="n">
        <f aca="false" ca="false" dt2D="false" dtr="false" t="normal">B691+1</f>
        <v>36</v>
      </c>
      <c r="C692" s="126" t="s">
        <v>66</v>
      </c>
      <c r="D692" s="115" t="s">
        <v>121</v>
      </c>
      <c r="E692" s="119" t="s">
        <v>90</v>
      </c>
      <c r="F692" s="118" t="s">
        <v>62</v>
      </c>
      <c r="G692" s="118" t="n">
        <v>5</v>
      </c>
      <c r="H692" s="118" t="n">
        <v>4</v>
      </c>
      <c r="I692" s="119" t="n">
        <v>4808.3</v>
      </c>
      <c r="J692" s="119" t="n">
        <v>4808.3</v>
      </c>
      <c r="K692" s="119" t="n">
        <v>0</v>
      </c>
      <c r="L692" s="117" t="n">
        <v>199</v>
      </c>
      <c r="M692" s="120" t="n">
        <f aca="false" ca="false" dt2D="false" dtr="false" t="normal">SUM(N692:R692)</f>
        <v>25555537.51</v>
      </c>
      <c r="N692" s="120" t="n"/>
      <c r="O692" s="133" t="n">
        <v>61339.26</v>
      </c>
      <c r="P692" s="120" t="n"/>
      <c r="Q692" s="120" t="n">
        <v>3493340.77</v>
      </c>
      <c r="R692" s="120" t="n">
        <v>22000857.48</v>
      </c>
      <c r="S692" s="120" t="n"/>
      <c r="T692" s="120" t="n">
        <f aca="false" ca="false" dt2D="false" dtr="false" t="normal">$M692/($J692+$K692)</f>
        <v>5314.880001247842</v>
      </c>
      <c r="U692" s="120" t="n">
        <f aca="false" ca="false" dt2D="false" dtr="false" t="normal">$M692/($J692+$K692)</f>
        <v>5314.880001247842</v>
      </c>
      <c r="V692" s="118" t="n">
        <v>2027</v>
      </c>
      <c r="W692" s="120" t="n"/>
      <c r="X692" s="121" t="n">
        <f aca="false" ca="false" dt2D="false" dtr="false" t="normal">AA692-R692</f>
        <v>0</v>
      </c>
      <c r="Y692" s="127" t="n">
        <v>2759978.85</v>
      </c>
      <c r="Z692" s="127" t="n">
        <f aca="false" ca="false" dt2D="false" dtr="false" t="normal">+(J692*12.71+K692*25.41)*12</f>
        <v>733361.9160000001</v>
      </c>
      <c r="AA692" s="127" t="n">
        <f aca="false" ca="false" dt2D="false" dtr="false" t="normal">+(J692*12.71+K692*25.41)*12*30</f>
        <v>22000857.480000004</v>
      </c>
      <c r="AB692" s="124" t="n">
        <f aca="false" ca="true" dt2D="false" dtr="false" t="normal">SUBTOTAL(9, AC692:AQ692)</f>
        <v>25555537.509999998</v>
      </c>
      <c r="AC692" s="124" t="n">
        <v>12901934.14</v>
      </c>
      <c r="AD692" s="124" t="n"/>
      <c r="AE692" s="124" t="n">
        <v>6169854.2</v>
      </c>
      <c r="AF692" s="124" t="n">
        <v>5146194.54</v>
      </c>
      <c r="AG692" s="124" t="n"/>
      <c r="AH692" s="124" t="n"/>
      <c r="AI692" s="124" t="n">
        <v>0</v>
      </c>
      <c r="AJ692" s="124" t="n"/>
      <c r="AK692" s="124" t="n"/>
      <c r="AL692" s="124" t="n"/>
      <c r="AM692" s="124" t="n"/>
      <c r="AN692" s="124" t="n"/>
      <c r="AO692" s="124" t="n">
        <v>766666.13</v>
      </c>
      <c r="AP692" s="124" t="n">
        <v>24000</v>
      </c>
      <c r="AQ692" s="124" t="n">
        <v>546888.5</v>
      </c>
      <c r="AR692" s="128" t="n">
        <f aca="false" ca="false" dt2D="false" dtr="false" t="normal">COUNTIF(AC692:AN692, "&gt;0")</f>
        <v>3</v>
      </c>
      <c r="AS692" s="128" t="n">
        <f aca="false" ca="false" dt2D="false" dtr="false" t="normal">COUNTIF(AO692:AQ692, "&gt;0")</f>
        <v>3</v>
      </c>
      <c r="AT692" s="128" t="n">
        <f aca="false" ca="false" dt2D="false" dtr="false" t="normal">+AR692+AS692</f>
        <v>6</v>
      </c>
      <c r="AW692" s="129" t="n"/>
    </row>
    <row customHeight="true" ht="12.75" outlineLevel="0" r="693">
      <c r="A693" s="115" t="n">
        <f aca="false" ca="false" dt2D="false" dtr="false" t="normal">A692+1</f>
        <v>566</v>
      </c>
      <c r="B693" s="115" t="n">
        <f aca="false" ca="false" dt2D="false" dtr="false" t="normal">B692+1</f>
        <v>37</v>
      </c>
      <c r="C693" s="126" t="s">
        <v>66</v>
      </c>
      <c r="D693" s="115" t="s">
        <v>123</v>
      </c>
      <c r="E693" s="119" t="s">
        <v>90</v>
      </c>
      <c r="F693" s="118" t="s">
        <v>62</v>
      </c>
      <c r="G693" s="118" t="n">
        <v>5</v>
      </c>
      <c r="H693" s="118" t="n">
        <v>5</v>
      </c>
      <c r="I693" s="119" t="n">
        <v>4881.1</v>
      </c>
      <c r="J693" s="119" t="n">
        <v>4881.1</v>
      </c>
      <c r="K693" s="119" t="n">
        <v>0</v>
      </c>
      <c r="L693" s="117" t="n">
        <v>196</v>
      </c>
      <c r="M693" s="120" t="n">
        <f aca="false" ca="false" dt2D="false" dtr="false" t="normal">SUM(N693:R693)</f>
        <v>27662023.48</v>
      </c>
      <c r="N693" s="120" t="n"/>
      <c r="O693" s="120" t="n">
        <v>2855038.26</v>
      </c>
      <c r="P693" s="120" t="n"/>
      <c r="Q693" s="120" t="n">
        <v>2473024.06</v>
      </c>
      <c r="R693" s="120" t="n">
        <v>22333961.16</v>
      </c>
      <c r="S693" s="120" t="n"/>
      <c r="T693" s="120" t="n">
        <f aca="false" ca="false" dt2D="false" dtr="false" t="normal">$M693/($J693+$K693)</f>
        <v>5667.169998565897</v>
      </c>
      <c r="U693" s="120" t="n">
        <f aca="false" ca="false" dt2D="false" dtr="false" t="normal">$M693/($J693+$K693)</f>
        <v>5667.169998565897</v>
      </c>
      <c r="V693" s="118" t="n">
        <v>2027</v>
      </c>
      <c r="W693" s="120" t="n"/>
      <c r="X693" s="121" t="n">
        <f aca="false" ca="false" dt2D="false" dtr="false" t="normal">AA693-R693</f>
        <v>0</v>
      </c>
      <c r="Y693" s="127" t="n">
        <v>1728558.69</v>
      </c>
      <c r="Z693" s="127" t="n">
        <f aca="false" ca="false" dt2D="false" dtr="false" t="normal">+(J693*12.71+K693*25.41)*12</f>
        <v>744465.3720000001</v>
      </c>
      <c r="AA693" s="127" t="n">
        <f aca="false" ca="false" dt2D="false" dtr="false" t="normal">+(J693*12.71+K693*25.41)*12*30</f>
        <v>22333961.160000004</v>
      </c>
      <c r="AB693" s="124" t="n">
        <f aca="false" ca="true" dt2D="false" dtr="false" t="normal">SUBTOTAL(9, AC693:AQ693)</f>
        <v>27662023.48</v>
      </c>
      <c r="AC693" s="124" t="n"/>
      <c r="AD693" s="124" t="n"/>
      <c r="AE693" s="124" t="n"/>
      <c r="AF693" s="124" t="n"/>
      <c r="AG693" s="124" t="n"/>
      <c r="AH693" s="124" t="n"/>
      <c r="AI693" s="124" t="n">
        <v>0</v>
      </c>
      <c r="AJ693" s="124" t="n"/>
      <c r="AK693" s="124" t="n"/>
      <c r="AL693" s="124" t="n"/>
      <c r="AM693" s="124" t="n">
        <v>26216195.48</v>
      </c>
      <c r="AN693" s="124" t="n"/>
      <c r="AO693" s="124" t="n">
        <v>829860.7</v>
      </c>
      <c r="AP693" s="124" t="n">
        <v>24000</v>
      </c>
      <c r="AQ693" s="124" t="n">
        <v>591967.3</v>
      </c>
      <c r="AR693" s="128" t="n">
        <f aca="false" ca="false" dt2D="false" dtr="false" t="normal">COUNTIF(AC693:AN693, "&gt;0")</f>
        <v>1</v>
      </c>
      <c r="AS693" s="128" t="n">
        <f aca="false" ca="false" dt2D="false" dtr="false" t="normal">COUNTIF(AO693:AQ693, "&gt;0")</f>
        <v>3</v>
      </c>
      <c r="AT693" s="128" t="n">
        <f aca="false" ca="false" dt2D="false" dtr="false" t="normal">+AR693+AS693</f>
        <v>4</v>
      </c>
      <c r="AW693" s="129" t="n"/>
    </row>
    <row customHeight="true" ht="12.75" outlineLevel="0" r="694">
      <c r="A694" s="115" t="n">
        <f aca="false" ca="false" dt2D="false" dtr="false" t="normal">A693+1</f>
        <v>567</v>
      </c>
      <c r="B694" s="115" t="n">
        <f aca="false" ca="false" dt2D="false" dtr="false" t="normal">B693+1</f>
        <v>38</v>
      </c>
      <c r="C694" s="126" t="s">
        <v>66</v>
      </c>
      <c r="D694" s="115" t="s">
        <v>125</v>
      </c>
      <c r="E694" s="119" t="s">
        <v>126</v>
      </c>
      <c r="F694" s="118" t="s">
        <v>62</v>
      </c>
      <c r="G694" s="118" t="n">
        <v>5</v>
      </c>
      <c r="H694" s="118" t="n">
        <v>3</v>
      </c>
      <c r="I694" s="119" t="n">
        <v>4428.4</v>
      </c>
      <c r="J694" s="119" t="n">
        <v>3725.8</v>
      </c>
      <c r="K694" s="119" t="n">
        <v>0</v>
      </c>
      <c r="L694" s="117" t="n">
        <v>153</v>
      </c>
      <c r="M694" s="120" t="n">
        <f aca="false" ca="false" dt2D="false" dtr="false" t="normal">SUM(N694:R694)</f>
        <v>4981506.380000001</v>
      </c>
      <c r="N694" s="120" t="n"/>
      <c r="O694" s="120" t="n"/>
      <c r="P694" s="120" t="n"/>
      <c r="Q694" s="120" t="n">
        <v>568259.02</v>
      </c>
      <c r="R694" s="120" t="n">
        <v>4413247.36</v>
      </c>
      <c r="S694" s="120" t="n"/>
      <c r="T694" s="120" t="n">
        <f aca="false" ca="false" dt2D="false" dtr="false" t="normal">$M694/($J694+$K694)</f>
        <v>1337.0300016103924</v>
      </c>
      <c r="U694" s="120" t="n">
        <f aca="false" ca="false" dt2D="false" dtr="false" t="normal">$M694/($J694+$K694)</f>
        <v>1337.0300016103924</v>
      </c>
      <c r="V694" s="118" t="n">
        <v>2027</v>
      </c>
      <c r="W694" s="120" t="n"/>
      <c r="X694" s="121" t="n">
        <f aca="false" ca="false" dt2D="false" dtr="false" t="normal">AA694-R694</f>
        <v>7521751.679999999</v>
      </c>
      <c r="Y694" s="127" t="n">
        <v>0</v>
      </c>
      <c r="Z694" s="127" t="n">
        <f aca="false" ca="false" dt2D="false" dtr="false" t="normal">+(J694*12.71+K694*25.41)*12</f>
        <v>568259.0160000001</v>
      </c>
      <c r="AA694" s="127" t="n">
        <f aca="false" ca="false" dt2D="false" dtr="false" t="normal">+(J694*12.71+K694*25.41)*12*30-'[5]Лист1'!$AQ$344</f>
        <v>11934999.04</v>
      </c>
      <c r="AB694" s="124" t="n">
        <f aca="false" ca="true" dt2D="false" dtr="false" t="normal">SUBTOTAL(9, AC694:AQ694)</f>
        <v>4981506.380000001</v>
      </c>
      <c r="AC694" s="124" t="n"/>
      <c r="AD694" s="124" t="n">
        <v>4701456.95</v>
      </c>
      <c r="AE694" s="124" t="n"/>
      <c r="AF694" s="124" t="n"/>
      <c r="AG694" s="124" t="n"/>
      <c r="AH694" s="124" t="n"/>
      <c r="AI694" s="124" t="n">
        <v>0</v>
      </c>
      <c r="AJ694" s="124" t="n"/>
      <c r="AK694" s="124" t="n"/>
      <c r="AL694" s="124" t="n"/>
      <c r="AM694" s="124" t="n"/>
      <c r="AN694" s="124" t="n"/>
      <c r="AO694" s="124" t="n">
        <v>149445.19</v>
      </c>
      <c r="AP694" s="124" t="n">
        <v>24000</v>
      </c>
      <c r="AQ694" s="124" t="n">
        <v>106604.24</v>
      </c>
      <c r="AR694" s="128" t="n">
        <f aca="false" ca="false" dt2D="false" dtr="false" t="normal">COUNTIF(AC694:AN694, "&gt;0")</f>
        <v>1</v>
      </c>
      <c r="AS694" s="128" t="n">
        <f aca="false" ca="false" dt2D="false" dtr="false" t="normal">COUNTIF(AO694:AQ694, "&gt;0")</f>
        <v>3</v>
      </c>
      <c r="AT694" s="128" t="n">
        <f aca="false" ca="false" dt2D="false" dtr="false" t="normal">+AR694+AS694</f>
        <v>4</v>
      </c>
      <c r="AW694" s="129" t="n"/>
    </row>
    <row customHeight="true" ht="12.75" outlineLevel="0" r="695">
      <c r="A695" s="115" t="n">
        <f aca="false" ca="false" dt2D="false" dtr="false" t="normal">A694+1</f>
        <v>568</v>
      </c>
      <c r="B695" s="115" t="n">
        <f aca="false" ca="false" dt2D="false" dtr="false" t="normal">B694+1</f>
        <v>39</v>
      </c>
      <c r="C695" s="126" t="s">
        <v>66</v>
      </c>
      <c r="D695" s="115" t="s">
        <v>91</v>
      </c>
      <c r="E695" s="119" t="s">
        <v>128</v>
      </c>
      <c r="F695" s="118" t="s">
        <v>62</v>
      </c>
      <c r="G695" s="118" t="n">
        <v>10</v>
      </c>
      <c r="H695" s="118" t="n">
        <v>1</v>
      </c>
      <c r="I695" s="119" t="n">
        <v>3274.9</v>
      </c>
      <c r="J695" s="119" t="n">
        <v>3274.9</v>
      </c>
      <c r="K695" s="119" t="n">
        <v>0</v>
      </c>
      <c r="L695" s="117" t="n">
        <v>107</v>
      </c>
      <c r="M695" s="120" t="n">
        <f aca="false" ca="false" dt2D="false" dtr="false" t="normal">SUM(N695:R695)</f>
        <v>7453573.130000001</v>
      </c>
      <c r="N695" s="120" t="n"/>
      <c r="O695" s="120" t="n"/>
      <c r="P695" s="120" t="n"/>
      <c r="Q695" s="120" t="n">
        <v>663756.73</v>
      </c>
      <c r="R695" s="120" t="n">
        <v>6789816.4</v>
      </c>
      <c r="S695" s="120" t="n"/>
      <c r="T695" s="120" t="n">
        <f aca="false" ca="false" dt2D="false" dtr="false" t="normal">$M695/($J695+$K695)</f>
        <v>2275.9696876240496</v>
      </c>
      <c r="U695" s="120" t="n">
        <f aca="false" ca="false" dt2D="false" dtr="false" t="normal">$M695/($J695+$K695)</f>
        <v>2275.9696876240496</v>
      </c>
      <c r="V695" s="118" t="n">
        <v>2027</v>
      </c>
      <c r="W695" s="120" t="n"/>
      <c r="X695" s="121" t="n">
        <f aca="false" ca="false" dt2D="false" dtr="false" t="normal">AA695-R695</f>
        <v>9061285.780000001</v>
      </c>
      <c r="Y695" s="127" t="n">
        <v>0</v>
      </c>
      <c r="Z695" s="127" t="n">
        <f aca="false" ca="false" dt2D="false" dtr="false" t="normal">+(J695*16.89+K695*28.62)*12</f>
        <v>663756.7320000001</v>
      </c>
      <c r="AA695" s="127" t="n">
        <f aca="false" ca="false" dt2D="false" dtr="false" t="normal">+(J695*16.89+K695*28.62)*12*30-'[5]Лист1'!$AQ$346</f>
        <v>15851102.180000002</v>
      </c>
      <c r="AB695" s="124" t="n">
        <f aca="false" ca="true" dt2D="false" dtr="false" t="normal">SUBTOTAL(9, AC695:AQ695)</f>
        <v>7453573.130000001</v>
      </c>
      <c r="AC695" s="124" t="n"/>
      <c r="AD695" s="124" t="n">
        <v>4054759.48</v>
      </c>
      <c r="AE695" s="124" t="n">
        <v>2991699.99</v>
      </c>
      <c r="AF695" s="124" t="n"/>
      <c r="AG695" s="124" t="n"/>
      <c r="AH695" s="124" t="n"/>
      <c r="AI695" s="124" t="n">
        <v>0</v>
      </c>
      <c r="AJ695" s="124" t="n"/>
      <c r="AK695" s="124" t="n"/>
      <c r="AL695" s="124" t="n"/>
      <c r="AM695" s="124" t="n"/>
      <c r="AN695" s="124" t="n"/>
      <c r="AO695" s="124" t="n">
        <v>223607.19</v>
      </c>
      <c r="AP695" s="124" t="n">
        <v>24000</v>
      </c>
      <c r="AQ695" s="124" t="n">
        <v>159506.47</v>
      </c>
      <c r="AR695" s="128" t="n">
        <f aca="false" ca="false" dt2D="false" dtr="false" t="normal">COUNTIF(AC695:AN695, "&gt;0")</f>
        <v>2</v>
      </c>
      <c r="AS695" s="128" t="n">
        <f aca="false" ca="false" dt2D="false" dtr="false" t="normal">COUNTIF(AO695:AQ695, "&gt;0")</f>
        <v>3</v>
      </c>
      <c r="AT695" s="128" t="n">
        <f aca="false" ca="false" dt2D="false" dtr="false" t="normal">+AR695+AS695</f>
        <v>5</v>
      </c>
      <c r="AW695" s="129" t="n"/>
    </row>
    <row customHeight="true" ht="12.75" outlineLevel="0" r="696">
      <c r="A696" s="115" t="n">
        <f aca="false" ca="false" dt2D="false" dtr="false" t="normal">A695+1</f>
        <v>569</v>
      </c>
      <c r="B696" s="115" t="n">
        <f aca="false" ca="false" dt2D="false" dtr="false" t="normal">B695+1</f>
        <v>40</v>
      </c>
      <c r="C696" s="126" t="s">
        <v>66</v>
      </c>
      <c r="D696" s="115" t="s">
        <v>132</v>
      </c>
      <c r="E696" s="119" t="s">
        <v>133</v>
      </c>
      <c r="F696" s="118" t="s">
        <v>62</v>
      </c>
      <c r="G696" s="118" t="n">
        <v>5</v>
      </c>
      <c r="H696" s="118" t="n">
        <v>3</v>
      </c>
      <c r="I696" s="119" t="n">
        <v>5132.1</v>
      </c>
      <c r="J696" s="119" t="n">
        <v>4364.6</v>
      </c>
      <c r="K696" s="119" t="n">
        <v>0</v>
      </c>
      <c r="L696" s="117" t="n">
        <v>197</v>
      </c>
      <c r="M696" s="120" t="n">
        <f aca="false" ca="false" dt2D="false" dtr="false" t="normal">SUM(N696:R696)</f>
        <v>5835601.13</v>
      </c>
      <c r="N696" s="120" t="n"/>
      <c r="O696" s="120" t="n"/>
      <c r="P696" s="120" t="n"/>
      <c r="Q696" s="120" t="n">
        <v>665688.79</v>
      </c>
      <c r="R696" s="120" t="n">
        <v>5169912.34</v>
      </c>
      <c r="S696" s="120" t="n"/>
      <c r="T696" s="120" t="n">
        <f aca="false" ca="false" dt2D="false" dtr="false" t="normal">$M696/($J696+$K696)</f>
        <v>1337.0299981670712</v>
      </c>
      <c r="U696" s="120" t="n">
        <f aca="false" ca="false" dt2D="false" dtr="false" t="normal">$M696/($J696+$K696)</f>
        <v>1337.0299981670712</v>
      </c>
      <c r="V696" s="118" t="n">
        <v>2027</v>
      </c>
      <c r="W696" s="120" t="n"/>
      <c r="X696" s="121" t="n">
        <f aca="false" ca="false" dt2D="false" dtr="false" t="normal">AA696-R696</f>
        <v>4801860.650000006</v>
      </c>
      <c r="Y696" s="127" t="n">
        <v>0</v>
      </c>
      <c r="Z696" s="127" t="n">
        <f aca="false" ca="false" dt2D="false" dtr="false" t="normal">+(J696*12.71+K696*25.41)*12</f>
        <v>665688.7920000001</v>
      </c>
      <c r="AA696" s="127" t="n">
        <f aca="false" ca="false" dt2D="false" dtr="false" t="normal">+(J696*12.71+K696*25.41)*12*30-'[5]Лист1'!$AQ$348</f>
        <v>9971772.990000006</v>
      </c>
      <c r="AB696" s="124" t="n">
        <f aca="false" ca="true" dt2D="false" dtr="false" t="normal">SUBTOTAL(9, AC696:AQ696)</f>
        <v>5835601.130000001</v>
      </c>
      <c r="AC696" s="124" t="n"/>
      <c r="AD696" s="124" t="n">
        <v>5511651.24</v>
      </c>
      <c r="AE696" s="124" t="n"/>
      <c r="AF696" s="124" t="n"/>
      <c r="AG696" s="124" t="n"/>
      <c r="AH696" s="124" t="n"/>
      <c r="AI696" s="124" t="n">
        <v>0</v>
      </c>
      <c r="AJ696" s="124" t="n"/>
      <c r="AK696" s="124" t="n"/>
      <c r="AL696" s="124" t="n"/>
      <c r="AM696" s="124" t="n"/>
      <c r="AN696" s="124" t="n"/>
      <c r="AO696" s="124" t="n">
        <v>175068.03</v>
      </c>
      <c r="AP696" s="124" t="n">
        <v>24000</v>
      </c>
      <c r="AQ696" s="124" t="n">
        <v>124881.86</v>
      </c>
      <c r="AR696" s="128" t="n">
        <f aca="false" ca="false" dt2D="false" dtr="false" t="normal">COUNTIF(AC696:AN696, "&gt;0")</f>
        <v>1</v>
      </c>
      <c r="AS696" s="128" t="n">
        <f aca="false" ca="false" dt2D="false" dtr="false" t="normal">COUNTIF(AO696:AQ696, "&gt;0")</f>
        <v>3</v>
      </c>
      <c r="AT696" s="128" t="n">
        <f aca="false" ca="false" dt2D="false" dtr="false" t="normal">+AR696+AS696</f>
        <v>4</v>
      </c>
      <c r="AW696" s="129" t="n"/>
    </row>
    <row customHeight="true" ht="12.75" outlineLevel="0" r="697">
      <c r="A697" s="115" t="n">
        <f aca="false" ca="false" dt2D="false" dtr="false" t="normal">A696+1</f>
        <v>570</v>
      </c>
      <c r="B697" s="115" t="n">
        <f aca="false" ca="false" dt2D="false" dtr="false" t="normal">B696+1</f>
        <v>41</v>
      </c>
      <c r="C697" s="126" t="s">
        <v>66</v>
      </c>
      <c r="D697" s="115" t="s">
        <v>138</v>
      </c>
      <c r="E697" s="119" t="s">
        <v>106</v>
      </c>
      <c r="F697" s="118" t="s">
        <v>62</v>
      </c>
      <c r="G697" s="118" t="n">
        <v>5</v>
      </c>
      <c r="H697" s="118" t="n">
        <v>3</v>
      </c>
      <c r="I697" s="119" t="n">
        <v>4280.6</v>
      </c>
      <c r="J697" s="119" t="n">
        <v>4263.6</v>
      </c>
      <c r="K697" s="119" t="n">
        <v>17</v>
      </c>
      <c r="L697" s="117" t="n">
        <v>198</v>
      </c>
      <c r="M697" s="120" t="n">
        <f aca="false" ca="false" dt2D="false" dtr="false" t="normal">SUM(N697:R697)</f>
        <v>37230261.66</v>
      </c>
      <c r="N697" s="120" t="n"/>
      <c r="O697" s="120" t="n">
        <v>13306115.41</v>
      </c>
      <c r="P697" s="120" t="n"/>
      <c r="Q697" s="120" t="n">
        <v>4260108.89</v>
      </c>
      <c r="R697" s="120" t="n">
        <v>19664037.36</v>
      </c>
      <c r="S697" s="120" t="n"/>
      <c r="T697" s="120" t="n">
        <f aca="false" ca="false" dt2D="false" dtr="false" t="normal">$M697/($J697+$K697)</f>
        <v>8697.43999906555</v>
      </c>
      <c r="U697" s="120" t="n">
        <f aca="false" ca="false" dt2D="false" dtr="false" t="normal">$M697/($J697+$K697)</f>
        <v>8697.43999906555</v>
      </c>
      <c r="V697" s="118" t="n">
        <v>2027</v>
      </c>
      <c r="W697" s="120" t="n"/>
      <c r="X697" s="121" t="n">
        <f aca="false" ca="false" dt2D="false" dtr="false" t="normal">AA697-R697</f>
        <v>0</v>
      </c>
      <c r="Y697" s="127" t="n">
        <v>3604640.98</v>
      </c>
      <c r="Z697" s="127" t="n">
        <f aca="false" ca="false" dt2D="false" dtr="false" t="normal">+(J697*12.71+K697*25.41)*12</f>
        <v>655467.9120000001</v>
      </c>
      <c r="AA697" s="127" t="n">
        <f aca="false" ca="false" dt2D="false" dtr="false" t="normal">+(J697*12.71+K697*25.41)*12*30</f>
        <v>19664037.360000003</v>
      </c>
      <c r="AB697" s="124" t="n">
        <f aca="false" ca="true" dt2D="false" dtr="false" t="normal">SUBTOTAL(9, AC697:AQ697)</f>
        <v>37230261.660000004</v>
      </c>
      <c r="AC697" s="124" t="n">
        <v>11488298.2</v>
      </c>
      <c r="AD697" s="124" t="n">
        <v>5424313.48</v>
      </c>
      <c r="AE697" s="124" t="n">
        <v>5495048.73</v>
      </c>
      <c r="AF697" s="124" t="n">
        <v>4583733.4</v>
      </c>
      <c r="AG697" s="124" t="n"/>
      <c r="AH697" s="124" t="n"/>
      <c r="AI697" s="124" t="n">
        <v>0</v>
      </c>
      <c r="AJ697" s="124" t="n"/>
      <c r="AK697" s="124" t="n"/>
      <c r="AL697" s="124" t="n">
        <v>8301232.4</v>
      </c>
      <c r="AM697" s="124" t="n"/>
      <c r="AN697" s="124" t="n"/>
      <c r="AO697" s="124" t="n">
        <v>1116907.85</v>
      </c>
      <c r="AP697" s="124" t="n">
        <v>24000</v>
      </c>
      <c r="AQ697" s="124" t="n">
        <v>796727.6</v>
      </c>
      <c r="AR697" s="128" t="n">
        <f aca="false" ca="false" dt2D="false" dtr="false" t="normal">COUNTIF(AC697:AN697, "&gt;0")</f>
        <v>5</v>
      </c>
      <c r="AS697" s="128" t="n">
        <f aca="false" ca="false" dt2D="false" dtr="false" t="normal">COUNTIF(AO697:AQ697, "&gt;0")</f>
        <v>3</v>
      </c>
      <c r="AT697" s="128" t="n">
        <f aca="false" ca="false" dt2D="false" dtr="false" t="normal">+AR697+AS697</f>
        <v>8</v>
      </c>
      <c r="AW697" s="129" t="n"/>
    </row>
    <row customHeight="true" ht="12.75" outlineLevel="0" r="698">
      <c r="A698" s="115" t="n">
        <f aca="false" ca="false" dt2D="false" dtr="false" t="normal">A697+1</f>
        <v>571</v>
      </c>
      <c r="B698" s="115" t="n">
        <f aca="false" ca="false" dt2D="false" dtr="false" t="normal">B697+1</f>
        <v>42</v>
      </c>
      <c r="C698" s="126" t="s">
        <v>66</v>
      </c>
      <c r="D698" s="115" t="s">
        <v>140</v>
      </c>
      <c r="E698" s="119" t="s">
        <v>106</v>
      </c>
      <c r="F698" s="118" t="s">
        <v>62</v>
      </c>
      <c r="G698" s="118" t="n">
        <v>5</v>
      </c>
      <c r="H698" s="118" t="n">
        <v>3</v>
      </c>
      <c r="I698" s="119" t="n">
        <v>4275.5</v>
      </c>
      <c r="J698" s="119" t="n">
        <v>4127.5</v>
      </c>
      <c r="K698" s="119" t="n">
        <v>148</v>
      </c>
      <c r="L698" s="117" t="n">
        <v>192</v>
      </c>
      <c r="M698" s="120" t="n">
        <f aca="false" ca="false" dt2D="false" dtr="false" t="normal">SUM(N698:R698)</f>
        <v>37185904.71</v>
      </c>
      <c r="N698" s="120" t="n"/>
      <c r="O698" s="120" t="n">
        <v>12970941.13</v>
      </c>
      <c r="P698" s="120" t="n"/>
      <c r="Q698" s="120" t="n">
        <v>3975329.78</v>
      </c>
      <c r="R698" s="120" t="n">
        <v>20239633.8</v>
      </c>
      <c r="S698" s="120" t="n"/>
      <c r="T698" s="120" t="n">
        <f aca="false" ca="false" dt2D="false" dtr="false" t="normal">$M698/($J698+$K698)</f>
        <v>8697.439997661093</v>
      </c>
      <c r="U698" s="120" t="n">
        <f aca="false" ca="false" dt2D="false" dtr="false" t="normal">$M698/($J698+$K698)</f>
        <v>8697.439997661093</v>
      </c>
      <c r="V698" s="118" t="n">
        <v>2027</v>
      </c>
      <c r="W698" s="120" t="n"/>
      <c r="X698" s="121" t="n">
        <f aca="false" ca="false" dt2D="false" dtr="false" t="normal">AA698-R698</f>
        <v>0</v>
      </c>
      <c r="Y698" s="127" t="n">
        <v>3300675.32</v>
      </c>
      <c r="Z698" s="127" t="n">
        <f aca="false" ca="false" dt2D="false" dtr="false" t="normal">+(J698*12.71+K698*25.41)*12</f>
        <v>674654.46</v>
      </c>
      <c r="AA698" s="127" t="n">
        <f aca="false" ca="false" dt2D="false" dtr="false" t="normal">+(J698*12.71+K698*25.41)*12*30</f>
        <v>20239633.799999997</v>
      </c>
      <c r="AB698" s="124" t="n">
        <f aca="false" ca="true" dt2D="false" dtr="false" t="normal">SUBTOTAL(9, AC698:AQ698)</f>
        <v>37185904.71</v>
      </c>
      <c r="AC698" s="124" t="n">
        <v>11474605.07</v>
      </c>
      <c r="AD698" s="124" t="n">
        <v>5417845.12</v>
      </c>
      <c r="AE698" s="124" t="n">
        <v>5488496.09</v>
      </c>
      <c r="AF698" s="124" t="n">
        <v>4578266.52</v>
      </c>
      <c r="AG698" s="124" t="n"/>
      <c r="AH698" s="124" t="n"/>
      <c r="AI698" s="124" t="n">
        <v>0</v>
      </c>
      <c r="AJ698" s="124" t="n"/>
      <c r="AK698" s="124" t="n"/>
      <c r="AL698" s="124" t="n">
        <v>8291336.41</v>
      </c>
      <c r="AM698" s="124" t="n"/>
      <c r="AN698" s="124" t="n"/>
      <c r="AO698" s="124" t="n">
        <v>1115577.14</v>
      </c>
      <c r="AP698" s="124" t="n">
        <v>24000</v>
      </c>
      <c r="AQ698" s="124" t="n">
        <v>795778.36</v>
      </c>
      <c r="AR698" s="128" t="n">
        <f aca="false" ca="false" dt2D="false" dtr="false" t="normal">COUNTIF(AC698:AN698, "&gt;0")</f>
        <v>5</v>
      </c>
      <c r="AS698" s="128" t="n">
        <f aca="false" ca="false" dt2D="false" dtr="false" t="normal">COUNTIF(AO698:AQ698, "&gt;0")</f>
        <v>3</v>
      </c>
      <c r="AT698" s="128" t="n">
        <f aca="false" ca="false" dt2D="false" dtr="false" t="normal">+AR698+AS698</f>
        <v>8</v>
      </c>
      <c r="AW698" s="129" t="n"/>
    </row>
    <row customHeight="true" ht="12.75" outlineLevel="0" r="699">
      <c r="A699" s="115" t="n">
        <f aca="false" ca="false" dt2D="false" dtr="false" t="normal">A698+1</f>
        <v>572</v>
      </c>
      <c r="B699" s="115" t="n">
        <f aca="false" ca="false" dt2D="false" dtr="false" t="normal">B698+1</f>
        <v>43</v>
      </c>
      <c r="C699" s="126" t="s">
        <v>66</v>
      </c>
      <c r="D699" s="115" t="s">
        <v>142</v>
      </c>
      <c r="E699" s="119" t="s">
        <v>106</v>
      </c>
      <c r="F699" s="118" t="s">
        <v>62</v>
      </c>
      <c r="G699" s="118" t="n">
        <v>5</v>
      </c>
      <c r="H699" s="118" t="n">
        <v>3</v>
      </c>
      <c r="I699" s="119" t="n">
        <v>4355.6</v>
      </c>
      <c r="J699" s="119" t="n">
        <v>4355.6</v>
      </c>
      <c r="K699" s="119" t="n">
        <v>0</v>
      </c>
      <c r="L699" s="117" t="n">
        <v>209</v>
      </c>
      <c r="M699" s="120" t="n">
        <f aca="false" ca="false" dt2D="false" dtr="false" t="normal">SUM(N699:R699)</f>
        <v>37882569.67</v>
      </c>
      <c r="N699" s="120" t="n"/>
      <c r="O699" s="120" t="n">
        <v>13737593.23</v>
      </c>
      <c r="P699" s="120" t="n"/>
      <c r="Q699" s="120" t="n">
        <v>4215493.08</v>
      </c>
      <c r="R699" s="120" t="n">
        <v>19929483.36</v>
      </c>
      <c r="S699" s="120" t="n"/>
      <c r="T699" s="120" t="n">
        <f aca="false" ca="false" dt2D="false" dtr="false" t="normal">$M699/($J699+$K699)</f>
        <v>8697.440001377538</v>
      </c>
      <c r="U699" s="120" t="n">
        <f aca="false" ca="false" dt2D="false" dtr="false" t="normal">$M699/($J699+$K699)</f>
        <v>8697.440001377538</v>
      </c>
      <c r="V699" s="118" t="n">
        <v>2027</v>
      </c>
      <c r="W699" s="120" t="n"/>
      <c r="X699" s="121" t="n">
        <f aca="false" ca="false" dt2D="false" dtr="false" t="normal">AA699-R699</f>
        <v>0</v>
      </c>
      <c r="Y699" s="127" t="n">
        <v>3551176.97</v>
      </c>
      <c r="Z699" s="127" t="n">
        <f aca="false" ca="false" dt2D="false" dtr="false" t="normal">+(J699*12.71+K699*25.41)*12</f>
        <v>664316.1120000001</v>
      </c>
      <c r="AA699" s="127" t="n">
        <f aca="false" ca="false" dt2D="false" dtr="false" t="normal">+(J699*12.71+K699*25.41)*12*30</f>
        <v>19929483.360000003</v>
      </c>
      <c r="AB699" s="124" t="n">
        <f aca="false" ca="true" dt2D="false" dtr="false" t="normal">SUBTOTAL(9, AC699:AQ699)</f>
        <v>37882569.67000001</v>
      </c>
      <c r="AC699" s="124" t="n">
        <v>11689667.72</v>
      </c>
      <c r="AD699" s="124" t="n">
        <v>5519436.48</v>
      </c>
      <c r="AE699" s="124" t="n">
        <v>5591411.08</v>
      </c>
      <c r="AF699" s="124" t="n">
        <v>4664128.68</v>
      </c>
      <c r="AG699" s="124" t="n"/>
      <c r="AH699" s="124" t="n"/>
      <c r="AI699" s="124" t="n">
        <v>0</v>
      </c>
      <c r="AJ699" s="124" t="n"/>
      <c r="AK699" s="124" t="n"/>
      <c r="AL699" s="124" t="n">
        <v>8446761.63</v>
      </c>
      <c r="AM699" s="124" t="n"/>
      <c r="AN699" s="124" t="n"/>
      <c r="AO699" s="124" t="n">
        <v>1136477.09</v>
      </c>
      <c r="AP699" s="124" t="n">
        <v>24000</v>
      </c>
      <c r="AQ699" s="124" t="n">
        <v>810686.99</v>
      </c>
      <c r="AR699" s="128" t="n">
        <f aca="false" ca="false" dt2D="false" dtr="false" t="normal">COUNTIF(AC699:AN699, "&gt;0")</f>
        <v>5</v>
      </c>
      <c r="AS699" s="128" t="n">
        <f aca="false" ca="false" dt2D="false" dtr="false" t="normal">COUNTIF(AO699:AQ699, "&gt;0")</f>
        <v>3</v>
      </c>
      <c r="AT699" s="128" t="n">
        <f aca="false" ca="false" dt2D="false" dtr="false" t="normal">+AR699+AS699</f>
        <v>8</v>
      </c>
      <c r="AW699" s="129" t="n"/>
    </row>
    <row customHeight="true" ht="12.75" outlineLevel="0" r="700">
      <c r="A700" s="115" t="n">
        <f aca="false" ca="false" dt2D="false" dtr="false" t="normal">A699+1</f>
        <v>573</v>
      </c>
      <c r="B700" s="115" t="n">
        <f aca="false" ca="false" dt2D="false" dtr="false" t="normal">B699+1</f>
        <v>44</v>
      </c>
      <c r="C700" s="126" t="s">
        <v>66</v>
      </c>
      <c r="D700" s="115" t="s">
        <v>144</v>
      </c>
      <c r="E700" s="119" t="s">
        <v>73</v>
      </c>
      <c r="F700" s="118" t="s">
        <v>62</v>
      </c>
      <c r="G700" s="118" t="n">
        <v>4</v>
      </c>
      <c r="H700" s="118" t="n">
        <v>6</v>
      </c>
      <c r="I700" s="119" t="n">
        <v>3712.4</v>
      </c>
      <c r="J700" s="119" t="n">
        <v>2799.6</v>
      </c>
      <c r="K700" s="119" t="n">
        <v>912.8</v>
      </c>
      <c r="L700" s="117" t="n">
        <v>116</v>
      </c>
      <c r="M700" s="120" t="n">
        <f aca="false" ca="false" dt2D="false" dtr="false" t="normal">SUM(N700:R700)</f>
        <v>21053168.9</v>
      </c>
      <c r="N700" s="120" t="n"/>
      <c r="O700" s="120" t="n"/>
      <c r="P700" s="120" t="n"/>
      <c r="Q700" s="120" t="n">
        <v>3437488.76</v>
      </c>
      <c r="R700" s="120" t="n">
        <v>17615680.14</v>
      </c>
      <c r="S700" s="120" t="n"/>
      <c r="T700" s="120" t="n">
        <f aca="false" ca="false" dt2D="false" dtr="false" t="normal">$M700/($J700+$K700)</f>
        <v>5671.04000107747</v>
      </c>
      <c r="U700" s="120" t="n">
        <f aca="false" ca="false" dt2D="false" dtr="false" t="normal">$M700/($J700+$K700)</f>
        <v>5671.04000107747</v>
      </c>
      <c r="V700" s="118" t="n">
        <v>2027</v>
      </c>
      <c r="W700" s="120" t="n"/>
      <c r="X700" s="121" t="n">
        <f aca="false" ca="false" dt2D="false" dtr="false" t="normal">AA700-R700</f>
        <v>3544098.9000000022</v>
      </c>
      <c r="Y700" s="127" t="n">
        <v>2732162.79</v>
      </c>
      <c r="Z700" s="127" t="n">
        <f aca="false" ca="false" dt2D="false" dtr="false" t="normal">+(J700*12.71+K700*25.41)*12</f>
        <v>705325.9680000001</v>
      </c>
      <c r="AA700" s="127" t="n">
        <f aca="false" ca="false" dt2D="false" dtr="false" t="normal">+(J700*12.71+K700*25.41)*12*30</f>
        <v>21159779.040000003</v>
      </c>
      <c r="AB700" s="124" t="n">
        <f aca="false" ca="true" dt2D="false" dtr="false" t="normal">SUBTOTAL(9, AC700:AQ700)</f>
        <v>21053168.9</v>
      </c>
      <c r="AC700" s="124" t="n"/>
      <c r="AD700" s="124" t="n"/>
      <c r="AE700" s="124" t="n"/>
      <c r="AF700" s="124" t="n"/>
      <c r="AG700" s="124" t="n"/>
      <c r="AH700" s="124" t="n"/>
      <c r="AI700" s="124" t="n">
        <v>0</v>
      </c>
      <c r="AJ700" s="124" t="n"/>
      <c r="AK700" s="124" t="n"/>
      <c r="AL700" s="124" t="n">
        <v>7191502.94</v>
      </c>
      <c r="AM700" s="124" t="n"/>
      <c r="AN700" s="124" t="n">
        <v>12755533.08</v>
      </c>
      <c r="AO700" s="124" t="n">
        <v>631595.07</v>
      </c>
      <c r="AP700" s="124" t="n">
        <v>24000</v>
      </c>
      <c r="AQ700" s="124" t="n">
        <v>450537.81</v>
      </c>
      <c r="AR700" s="128" t="n">
        <f aca="false" ca="false" dt2D="false" dtr="false" t="normal">COUNTIF(AC700:AN700, "&gt;0")</f>
        <v>2</v>
      </c>
      <c r="AS700" s="128" t="n">
        <f aca="false" ca="false" dt2D="false" dtr="false" t="normal">COUNTIF(AO700:AQ700, "&gt;0")</f>
        <v>3</v>
      </c>
      <c r="AT700" s="128" t="n">
        <f aca="false" ca="false" dt2D="false" dtr="false" t="normal">+AR700+AS700</f>
        <v>5</v>
      </c>
      <c r="AW700" s="129" t="n"/>
    </row>
    <row customHeight="true" ht="12.75" outlineLevel="0" r="701">
      <c r="A701" s="115" t="n">
        <f aca="false" ca="false" dt2D="false" dtr="false" t="normal">A700+1</f>
        <v>574</v>
      </c>
      <c r="B701" s="115" t="n">
        <f aca="false" ca="false" dt2D="false" dtr="false" t="normal">B700+1</f>
        <v>45</v>
      </c>
      <c r="C701" s="126" t="s">
        <v>66</v>
      </c>
      <c r="D701" s="115" t="s">
        <v>146</v>
      </c>
      <c r="E701" s="119" t="s">
        <v>126</v>
      </c>
      <c r="F701" s="118" t="s">
        <v>62</v>
      </c>
      <c r="G701" s="118" t="n">
        <v>5</v>
      </c>
      <c r="H701" s="118" t="n">
        <v>8</v>
      </c>
      <c r="I701" s="119" t="n">
        <v>8397.1</v>
      </c>
      <c r="J701" s="119" t="n">
        <v>8252.9</v>
      </c>
      <c r="K701" s="119" t="n">
        <v>144.200000000001</v>
      </c>
      <c r="L701" s="117" t="n">
        <v>330</v>
      </c>
      <c r="M701" s="120" t="n">
        <f aca="false" ca="false" dt2D="false" dtr="false" t="normal">SUM(N701:R701)</f>
        <v>46367862.53</v>
      </c>
      <c r="N701" s="120" t="n"/>
      <c r="O701" s="120" t="n">
        <v>7892906.2</v>
      </c>
      <c r="P701" s="120" t="n"/>
      <c r="Q701" s="120" t="n">
        <v>1302701.77</v>
      </c>
      <c r="R701" s="120" t="n">
        <v>37172254.56</v>
      </c>
      <c r="S701" s="120" t="n"/>
      <c r="T701" s="120" t="n">
        <f aca="false" ca="false" dt2D="false" dtr="false" t="normal">$M701/($J701+$K701)</f>
        <v>5521.890001309976</v>
      </c>
      <c r="U701" s="120" t="n">
        <f aca="false" ca="false" dt2D="false" dtr="false" t="normal">$M701/($J701+$K701)</f>
        <v>5521.890001309976</v>
      </c>
      <c r="V701" s="118" t="n">
        <v>2027</v>
      </c>
      <c r="W701" s="120" t="n"/>
      <c r="X701" s="121" t="n">
        <f aca="false" ca="false" dt2D="false" dtr="false" t="normal">AA701-R701</f>
        <v>0</v>
      </c>
      <c r="Y701" s="127" t="n">
        <v>0</v>
      </c>
      <c r="Z701" s="127" t="n">
        <f aca="false" ca="false" dt2D="false" dtr="false" t="normal">+(J701*12.71+K701*25.41)*12</f>
        <v>1302701.7720000003</v>
      </c>
      <c r="AA701" s="127" t="n">
        <f aca="false" ca="false" dt2D="false" dtr="false" t="normal">+(J701*12.71+K701*25.41)*12*30-'[5]Лист1'!$AQ$360</f>
        <v>37172254.56000001</v>
      </c>
      <c r="AB701" s="124" t="n">
        <f aca="false" ca="true" dt2D="false" dtr="false" t="normal">SUBTOTAL(9, AC701:AQ701)</f>
        <v>46367862.53</v>
      </c>
      <c r="AC701" s="124" t="n">
        <v>22537599.89</v>
      </c>
      <c r="AD701" s="124" t="n">
        <v>10642097.84</v>
      </c>
      <c r="AE701" s="124" t="n">
        <v>10780856.66</v>
      </c>
      <c r="AF701" s="124" t="n"/>
      <c r="AG701" s="124" t="n"/>
      <c r="AH701" s="124" t="n"/>
      <c r="AI701" s="124" t="n">
        <v>0</v>
      </c>
      <c r="AJ701" s="124" t="n"/>
      <c r="AK701" s="124" t="n"/>
      <c r="AL701" s="124" t="n"/>
      <c r="AM701" s="124" t="n"/>
      <c r="AN701" s="124" t="n"/>
      <c r="AO701" s="124" t="n">
        <v>1391035.88</v>
      </c>
      <c r="AP701" s="124" t="n">
        <v>24000</v>
      </c>
      <c r="AQ701" s="124" t="n">
        <v>992272.26</v>
      </c>
      <c r="AR701" s="128" t="n">
        <f aca="false" ca="false" dt2D="false" dtr="false" t="normal">COUNTIF(AC701:AN701, "&gt;0")</f>
        <v>3</v>
      </c>
      <c r="AS701" s="128" t="n">
        <f aca="false" ca="false" dt2D="false" dtr="false" t="normal">COUNTIF(AO701:AQ701, "&gt;0")</f>
        <v>3</v>
      </c>
      <c r="AT701" s="128" t="n">
        <f aca="false" ca="false" dt2D="false" dtr="false" t="normal">+AR701+AS701</f>
        <v>6</v>
      </c>
      <c r="AW701" s="129" t="n"/>
    </row>
    <row customHeight="true" ht="12.75" outlineLevel="0" r="702">
      <c r="A702" s="115" t="n">
        <f aca="false" ca="false" dt2D="false" dtr="false" t="normal">A701+1</f>
        <v>575</v>
      </c>
      <c r="B702" s="115" t="n">
        <f aca="false" ca="false" dt2D="false" dtr="false" t="normal">B701+1</f>
        <v>46</v>
      </c>
      <c r="C702" s="126" t="s">
        <v>66</v>
      </c>
      <c r="D702" s="115" t="s">
        <v>150</v>
      </c>
      <c r="E702" s="119" t="s">
        <v>70</v>
      </c>
      <c r="F702" s="118" t="s">
        <v>62</v>
      </c>
      <c r="G702" s="118" t="n">
        <v>4</v>
      </c>
      <c r="H702" s="118" t="n">
        <v>3</v>
      </c>
      <c r="I702" s="119" t="n">
        <v>3045.1</v>
      </c>
      <c r="J702" s="119" t="n">
        <v>2455.7</v>
      </c>
      <c r="K702" s="119" t="n">
        <v>589.4</v>
      </c>
      <c r="L702" s="117" t="n">
        <v>260</v>
      </c>
      <c r="M702" s="120" t="n">
        <f aca="false" ca="false" dt2D="false" dtr="false" t="normal">SUM(N702:R702)</f>
        <v>20255731.13</v>
      </c>
      <c r="N702" s="120" t="n"/>
      <c r="O702" s="120" t="n">
        <v>323896.08</v>
      </c>
      <c r="P702" s="120" t="n"/>
      <c r="Q702" s="120" t="n">
        <v>3303938.69</v>
      </c>
      <c r="R702" s="120" t="n">
        <v>16627896.36</v>
      </c>
      <c r="S702" s="120" t="n"/>
      <c r="T702" s="120" t="n">
        <f aca="false" ca="false" dt2D="false" dtr="false" t="normal">$M702/($J702+$K702)</f>
        <v>6651.909996387639</v>
      </c>
      <c r="U702" s="120" t="n">
        <f aca="false" ca="false" dt2D="false" dtr="false" t="normal">$M702/($J702+$K702)</f>
        <v>6651.909996387639</v>
      </c>
      <c r="V702" s="118" t="n">
        <v>2027</v>
      </c>
      <c r="W702" s="120" t="n"/>
      <c r="X702" s="121" t="n">
        <f aca="false" ca="false" dt2D="false" dtr="false" t="normal">AA702-R702</f>
        <v>0</v>
      </c>
      <c r="Y702" s="127" t="n">
        <v>2749675.48</v>
      </c>
      <c r="Z702" s="127" t="n">
        <f aca="false" ca="false" dt2D="false" dtr="false" t="normal">+(J702*12.71+K702*25.41)*12</f>
        <v>554263.2119999999</v>
      </c>
      <c r="AA702" s="127" t="n">
        <f aca="false" ca="false" dt2D="false" dtr="false" t="normal">+(J702*12.71+K702*25.41)*12*30</f>
        <v>16627896.359999998</v>
      </c>
      <c r="AB702" s="124" t="n">
        <f aca="false" ca="true" dt2D="false" dtr="false" t="normal">SUBTOTAL(9, AC702:AQ702)</f>
        <v>20255731.13</v>
      </c>
      <c r="AC702" s="124" t="n">
        <v>8169870.98</v>
      </c>
      <c r="AD702" s="124" t="n">
        <v>3856120.6</v>
      </c>
      <c r="AE702" s="124" t="n">
        <v>3906439.7</v>
      </c>
      <c r="AF702" s="124" t="n">
        <v>3258155.27</v>
      </c>
      <c r="AG702" s="124" t="n"/>
      <c r="AH702" s="124" t="n"/>
      <c r="AI702" s="124" t="n">
        <v>0</v>
      </c>
      <c r="AJ702" s="124" t="n"/>
      <c r="AK702" s="124" t="n"/>
      <c r="AL702" s="124" t="n"/>
      <c r="AM702" s="124" t="n"/>
      <c r="AN702" s="124" t="n"/>
      <c r="AO702" s="124" t="n">
        <v>607671.93</v>
      </c>
      <c r="AP702" s="124" t="n">
        <v>24000</v>
      </c>
      <c r="AQ702" s="124" t="n">
        <v>433472.65</v>
      </c>
      <c r="AR702" s="128" t="n">
        <f aca="false" ca="false" dt2D="false" dtr="false" t="normal">COUNTIF(AC702:AN702, "&gt;0")</f>
        <v>4</v>
      </c>
      <c r="AS702" s="128" t="n">
        <f aca="false" ca="false" dt2D="false" dtr="false" t="normal">COUNTIF(AO702:AQ702, "&gt;0")</f>
        <v>3</v>
      </c>
      <c r="AT702" s="128" t="n">
        <f aca="false" ca="false" dt2D="false" dtr="false" t="normal">+AR702+AS702</f>
        <v>7</v>
      </c>
      <c r="AW702" s="129" t="n"/>
    </row>
    <row customHeight="true" ht="12.75" outlineLevel="0" r="703">
      <c r="A703" s="115" t="n">
        <f aca="false" ca="false" dt2D="false" dtr="false" t="normal">A702+1</f>
        <v>576</v>
      </c>
      <c r="B703" s="115" t="n">
        <f aca="false" ca="false" dt2D="false" dtr="false" t="normal">B702+1</f>
        <v>47</v>
      </c>
      <c r="C703" s="126" t="s">
        <v>66</v>
      </c>
      <c r="D703" s="115" t="s">
        <v>152</v>
      </c>
      <c r="E703" s="119" t="s">
        <v>70</v>
      </c>
      <c r="F703" s="118" t="s">
        <v>62</v>
      </c>
      <c r="G703" s="118" t="n">
        <v>5</v>
      </c>
      <c r="H703" s="118" t="n">
        <v>11</v>
      </c>
      <c r="I703" s="119" t="n">
        <v>9016.3</v>
      </c>
      <c r="J703" s="119" t="n">
        <v>8792.8</v>
      </c>
      <c r="K703" s="119" t="n">
        <v>223.5</v>
      </c>
      <c r="L703" s="117" t="n">
        <v>423</v>
      </c>
      <c r="M703" s="120" t="n">
        <f aca="false" ca="false" dt2D="false" dtr="false" t="normal">SUM(N703:R703)</f>
        <v>19766831.18</v>
      </c>
      <c r="N703" s="120" t="n"/>
      <c r="O703" s="120" t="n"/>
      <c r="P703" s="120" t="n"/>
      <c r="Q703" s="120" t="n">
        <v>1409227.48</v>
      </c>
      <c r="R703" s="120" t="n">
        <v>18357603.7</v>
      </c>
      <c r="S703" s="120" t="n"/>
      <c r="T703" s="120" t="n">
        <f aca="false" ca="false" dt2D="false" dtr="false" t="normal">$M703/($J703+$K703)</f>
        <v>2192.3439969832416</v>
      </c>
      <c r="U703" s="120" t="n">
        <f aca="false" ca="false" dt2D="false" dtr="false" t="normal">$M703/($J703+$K703)</f>
        <v>2192.3439969832416</v>
      </c>
      <c r="V703" s="118" t="n">
        <v>2027</v>
      </c>
      <c r="W703" s="120" t="n"/>
      <c r="X703" s="121" t="n">
        <f aca="false" ca="false" dt2D="false" dtr="false" t="normal">AA703-R703</f>
        <v>22323703.259999994</v>
      </c>
      <c r="Y703" s="127" t="n">
        <v>0</v>
      </c>
      <c r="Z703" s="127" t="n">
        <f aca="false" ca="false" dt2D="false" dtr="false" t="normal">+(J703*12.71+K703*25.41)*12</f>
        <v>1409227.4759999998</v>
      </c>
      <c r="AA703" s="127" t="n">
        <f aca="false" ca="false" dt2D="false" dtr="false" t="normal">+(J703*12.71+K703*25.41)*12*30-'[5]Лист1'!$AQ$365</f>
        <v>40681306.95999999</v>
      </c>
      <c r="AB703" s="124" t="n">
        <f aca="false" ca="true" dt2D="false" dtr="false" t="normal">SUBTOTAL(9, AC703:AQ703)</f>
        <v>19766831.18</v>
      </c>
      <c r="AC703" s="124" t="n"/>
      <c r="AD703" s="124" t="n"/>
      <c r="AE703" s="124" t="n"/>
      <c r="AF703" s="124" t="n"/>
      <c r="AG703" s="124" t="n"/>
      <c r="AH703" s="124" t="n"/>
      <c r="AI703" s="124" t="n">
        <v>0</v>
      </c>
      <c r="AJ703" s="124" t="n"/>
      <c r="AK703" s="124" t="n"/>
      <c r="AL703" s="124" t="n">
        <v>17483136.18</v>
      </c>
      <c r="AM703" s="124" t="n"/>
      <c r="AN703" s="124" t="n"/>
      <c r="AO703" s="124" t="n">
        <v>1318888.13</v>
      </c>
      <c r="AP703" s="124" t="n">
        <v>24000</v>
      </c>
      <c r="AQ703" s="124" t="n">
        <v>940806.87</v>
      </c>
      <c r="AR703" s="128" t="n">
        <f aca="false" ca="false" dt2D="false" dtr="false" t="normal">COUNTIF(AC703:AN703, "&gt;0")</f>
        <v>1</v>
      </c>
      <c r="AS703" s="128" t="n">
        <f aca="false" ca="false" dt2D="false" dtr="false" t="normal">COUNTIF(AO703:AQ703, "&gt;0")</f>
        <v>3</v>
      </c>
      <c r="AT703" s="128" t="n">
        <f aca="false" ca="false" dt2D="false" dtr="false" t="normal">+AR703+AS703</f>
        <v>4</v>
      </c>
      <c r="AW703" s="129" t="n"/>
    </row>
    <row customHeight="true" ht="12.75" outlineLevel="0" r="704">
      <c r="A704" s="115" t="n">
        <f aca="false" ca="false" dt2D="false" dtr="false" t="normal">A703+1</f>
        <v>577</v>
      </c>
      <c r="B704" s="115" t="n">
        <f aca="false" ca="false" dt2D="false" dtr="false" t="normal">B703+1</f>
        <v>48</v>
      </c>
      <c r="C704" s="126" t="s">
        <v>66</v>
      </c>
      <c r="D704" s="115" t="s">
        <v>154</v>
      </c>
      <c r="E704" s="119" t="s">
        <v>133</v>
      </c>
      <c r="F704" s="118" t="s">
        <v>62</v>
      </c>
      <c r="G704" s="118" t="n">
        <v>5</v>
      </c>
      <c r="H704" s="118" t="n">
        <v>4</v>
      </c>
      <c r="I704" s="119" t="n">
        <v>3912.6</v>
      </c>
      <c r="J704" s="119" t="n">
        <v>3912.6</v>
      </c>
      <c r="K704" s="119" t="n">
        <v>0</v>
      </c>
      <c r="L704" s="117" t="n">
        <v>167</v>
      </c>
      <c r="M704" s="120" t="n">
        <f aca="false" ca="false" dt2D="false" dtr="false" t="normal">SUM(N704:R704)</f>
        <v>40496662.04</v>
      </c>
      <c r="N704" s="120" t="n"/>
      <c r="O704" s="120" t="n">
        <v>19479373.52</v>
      </c>
      <c r="P704" s="120" t="n"/>
      <c r="Q704" s="120" t="n">
        <v>3114795.96</v>
      </c>
      <c r="R704" s="120" t="n">
        <v>17902492.56</v>
      </c>
      <c r="S704" s="120" t="n"/>
      <c r="T704" s="120" t="n">
        <f aca="false" ca="false" dt2D="false" dtr="false" t="normal">$M704/($J704+$K704)</f>
        <v>10350.320002044677</v>
      </c>
      <c r="U704" s="120" t="n">
        <f aca="false" ca="false" dt2D="false" dtr="false" t="normal">$M704/($J704+$K704)</f>
        <v>10350.320002044677</v>
      </c>
      <c r="V704" s="118" t="n">
        <v>2027</v>
      </c>
      <c r="W704" s="120" t="n"/>
      <c r="X704" s="121" t="n">
        <f aca="false" ca="false" dt2D="false" dtr="false" t="normal">AA704-R704</f>
        <v>0</v>
      </c>
      <c r="Y704" s="127" t="n">
        <v>2518046.21</v>
      </c>
      <c r="Z704" s="127" t="n">
        <f aca="false" ca="false" dt2D="false" dtr="false" t="normal">+(J704*12.71+K704*25.41)*12</f>
        <v>596749.752</v>
      </c>
      <c r="AA704" s="127" t="n">
        <f aca="false" ca="false" dt2D="false" dtr="false" t="normal">+(J704*12.71+K704*25.41)*12*30</f>
        <v>17902492.56</v>
      </c>
      <c r="AB704" s="124" t="n">
        <f aca="false" ca="true" dt2D="false" dtr="false" t="normal">SUBTOTAL(9, AC704:AQ704)</f>
        <v>40496662.04</v>
      </c>
      <c r="AC704" s="124" t="n"/>
      <c r="AD704" s="124" t="n"/>
      <c r="AE704" s="124" t="n"/>
      <c r="AF704" s="124" t="n"/>
      <c r="AG704" s="124" t="n"/>
      <c r="AH704" s="124" t="n"/>
      <c r="AI704" s="124" t="n">
        <v>0</v>
      </c>
      <c r="AJ704" s="124" t="n"/>
      <c r="AK704" s="124" t="n">
        <v>24947080.94</v>
      </c>
      <c r="AL704" s="124" t="n"/>
      <c r="AM704" s="124" t="n"/>
      <c r="AN704" s="124" t="n">
        <v>13444052.67</v>
      </c>
      <c r="AO704" s="124" t="n">
        <v>1214899.86</v>
      </c>
      <c r="AP704" s="124" t="n">
        <v>24000</v>
      </c>
      <c r="AQ704" s="124" t="n">
        <v>866628.57</v>
      </c>
      <c r="AR704" s="128" t="n">
        <f aca="false" ca="false" dt2D="false" dtr="false" t="normal">COUNTIF(AC704:AN704, "&gt;0")</f>
        <v>2</v>
      </c>
      <c r="AS704" s="128" t="n">
        <f aca="false" ca="false" dt2D="false" dtr="false" t="normal">COUNTIF(AO704:AQ704, "&gt;0")</f>
        <v>3</v>
      </c>
      <c r="AT704" s="128" t="n">
        <f aca="false" ca="false" dt2D="false" dtr="false" t="normal">+AR704+AS704</f>
        <v>5</v>
      </c>
      <c r="AW704" s="129" t="n"/>
    </row>
    <row customHeight="true" ht="12.75" outlineLevel="0" r="705">
      <c r="A705" s="115" t="n">
        <f aca="false" ca="false" dt2D="false" dtr="false" t="normal">A704+1</f>
        <v>578</v>
      </c>
      <c r="B705" s="115" t="n">
        <f aca="false" ca="false" dt2D="false" dtr="false" t="normal">B704+1</f>
        <v>49</v>
      </c>
      <c r="C705" s="126" t="s">
        <v>66</v>
      </c>
      <c r="D705" s="115" t="s">
        <v>157</v>
      </c>
      <c r="E705" s="119" t="s">
        <v>103</v>
      </c>
      <c r="F705" s="118" t="s">
        <v>62</v>
      </c>
      <c r="G705" s="118" t="n">
        <v>3</v>
      </c>
      <c r="H705" s="118" t="n">
        <v>2</v>
      </c>
      <c r="I705" s="119" t="n">
        <v>1052.6</v>
      </c>
      <c r="J705" s="119" t="n">
        <v>969.5</v>
      </c>
      <c r="K705" s="119" t="n">
        <v>83.0999999999999</v>
      </c>
      <c r="L705" s="117" t="n">
        <v>29</v>
      </c>
      <c r="M705" s="120" t="n">
        <f aca="false" ca="false" dt2D="false" dtr="false" t="normal">SUM(N705:R705)</f>
        <v>16100551.31</v>
      </c>
      <c r="N705" s="120" t="n"/>
      <c r="O705" s="120" t="n">
        <v>13676424.4</v>
      </c>
      <c r="P705" s="120" t="n"/>
      <c r="Q705" s="120" t="n">
        <v>173206.99</v>
      </c>
      <c r="R705" s="120" t="n">
        <v>2250919.92</v>
      </c>
      <c r="S705" s="120" t="n"/>
      <c r="T705" s="120" t="n">
        <f aca="false" ca="false" dt2D="false" dtr="false" t="normal">$M705/($J705+$K705)</f>
        <v>15295.982623978722</v>
      </c>
      <c r="U705" s="120" t="n">
        <f aca="false" ca="false" dt2D="false" dtr="false" t="normal">$M705/($J705+$K705)</f>
        <v>15295.982623978722</v>
      </c>
      <c r="V705" s="118" t="n">
        <v>2027</v>
      </c>
      <c r="W705" s="120" t="n"/>
      <c r="X705" s="121" t="n">
        <f aca="false" ca="false" dt2D="false" dtr="false" t="normal">AA705-R705</f>
        <v>0</v>
      </c>
      <c r="Y705" s="127" t="n">
        <v>0</v>
      </c>
      <c r="Z705" s="127" t="n">
        <f aca="false" ca="false" dt2D="false" dtr="false" t="normal">+(J705*12.71+K705*25.41)*12</f>
        <v>173206.99199999997</v>
      </c>
      <c r="AA705" s="127" t="n">
        <f aca="false" ca="false" dt2D="false" dtr="false" t="normal">+(J705*12.71+K705*25.41)*12*30-'[5]Лист1'!$AQ$375</f>
        <v>2250919.919999999</v>
      </c>
      <c r="AB705" s="124" t="n">
        <f aca="false" ca="true" dt2D="false" dtr="false" t="normal">SUBTOTAL(9, AC705:AQ705)</f>
        <v>16100551.31</v>
      </c>
      <c r="AC705" s="124" t="n"/>
      <c r="AD705" s="124" t="n">
        <v>2685700.32</v>
      </c>
      <c r="AE705" s="124" t="n">
        <v>1106618.02</v>
      </c>
      <c r="AF705" s="124" t="n"/>
      <c r="AG705" s="124" t="n"/>
      <c r="AH705" s="124" t="n"/>
      <c r="AI705" s="124" t="n">
        <v>0</v>
      </c>
      <c r="AJ705" s="124" t="n"/>
      <c r="AK705" s="124" t="n">
        <v>11456664.63</v>
      </c>
      <c r="AL705" s="124" t="n"/>
      <c r="AM705" s="124" t="n"/>
      <c r="AN705" s="124" t="n"/>
      <c r="AO705" s="124" t="n">
        <v>483016.54</v>
      </c>
      <c r="AP705" s="124" t="n">
        <v>24000</v>
      </c>
      <c r="AQ705" s="124" t="n">
        <v>344551.8</v>
      </c>
      <c r="AR705" s="128" t="n">
        <f aca="false" ca="false" dt2D="false" dtr="false" t="normal">COUNTIF(AC705:AN705, "&gt;0")</f>
        <v>3</v>
      </c>
      <c r="AS705" s="128" t="n">
        <f aca="false" ca="false" dt2D="false" dtr="false" t="normal">COUNTIF(AO705:AQ705, "&gt;0")</f>
        <v>3</v>
      </c>
      <c r="AT705" s="128" t="n">
        <f aca="false" ca="false" dt2D="false" dtr="false" t="normal">+AR705+AS705</f>
        <v>6</v>
      </c>
      <c r="AW705" s="129" t="n"/>
    </row>
    <row customHeight="true" ht="12.75" outlineLevel="0" r="706">
      <c r="A706" s="115" t="n">
        <f aca="false" ca="false" dt2D="false" dtr="false" t="normal">A705+1</f>
        <v>579</v>
      </c>
      <c r="B706" s="115" t="n">
        <f aca="false" ca="false" dt2D="false" dtr="false" t="normal">B705+1</f>
        <v>50</v>
      </c>
      <c r="C706" s="126" t="s">
        <v>66</v>
      </c>
      <c r="D706" s="115" t="s">
        <v>161</v>
      </c>
      <c r="E706" s="119" t="s">
        <v>162</v>
      </c>
      <c r="F706" s="118" t="s">
        <v>62</v>
      </c>
      <c r="G706" s="118" t="n">
        <v>10</v>
      </c>
      <c r="H706" s="118" t="n">
        <v>2</v>
      </c>
      <c r="I706" s="119" t="n">
        <v>5611.3</v>
      </c>
      <c r="J706" s="119" t="n">
        <v>5611.3</v>
      </c>
      <c r="K706" s="119" t="n">
        <v>0</v>
      </c>
      <c r="L706" s="117" t="n">
        <v>197</v>
      </c>
      <c r="M706" s="120" t="n">
        <f aca="false" ca="false" dt2D="false" dtr="false" t="normal">SUM(N706:R706)</f>
        <v>26969832.1</v>
      </c>
      <c r="N706" s="120" t="n"/>
      <c r="O706" s="120" t="n"/>
      <c r="P706" s="120" t="n"/>
      <c r="Q706" s="120" t="n">
        <v>1137298.28</v>
      </c>
      <c r="R706" s="120" t="n">
        <v>25832533.82</v>
      </c>
      <c r="S706" s="120" t="n"/>
      <c r="T706" s="120" t="n">
        <f aca="false" ca="false" dt2D="false" dtr="false" t="normal">$M706/($J706+$K706)</f>
        <v>4806.342933010176</v>
      </c>
      <c r="U706" s="120" t="n">
        <f aca="false" ca="false" dt2D="false" dtr="false" t="normal">$M706/($J706+$K706)</f>
        <v>4806.342933010176</v>
      </c>
      <c r="V706" s="118" t="n">
        <v>2027</v>
      </c>
      <c r="W706" s="120" t="n"/>
      <c r="X706" s="121" t="n">
        <f aca="false" ca="false" dt2D="false" dtr="false" t="normal">AA706-R706</f>
        <v>7021541.779999994</v>
      </c>
      <c r="Y706" s="127" t="n">
        <v>0</v>
      </c>
      <c r="Z706" s="127" t="n">
        <f aca="false" ca="false" dt2D="false" dtr="false" t="normal">+(J706*16.89+K706*28.62)*12</f>
        <v>1137298.284</v>
      </c>
      <c r="AA706" s="127" t="n">
        <f aca="false" ca="false" dt2D="false" dtr="false" t="normal">+(J706*16.89+K706*28.62)*12*30-'[5]Лист1'!$AQ$379</f>
        <v>32854075.599999994</v>
      </c>
      <c r="AB706" s="124" t="n">
        <f aca="false" ca="true" dt2D="false" dtr="false" t="normal">SUBTOTAL(9, AC706:AQ706)</f>
        <v>26969832.100000005</v>
      </c>
      <c r="AC706" s="124" t="n">
        <v>17025308.69</v>
      </c>
      <c r="AD706" s="124" t="n"/>
      <c r="AE706" s="124" t="n">
        <v>5138618.76</v>
      </c>
      <c r="AF706" s="124" t="n">
        <v>3395655.28</v>
      </c>
      <c r="AG706" s="124" t="n"/>
      <c r="AH706" s="124" t="n"/>
      <c r="AI706" s="124" t="n">
        <v>0</v>
      </c>
      <c r="AJ706" s="124" t="n"/>
      <c r="AK706" s="124" t="n"/>
      <c r="AL706" s="124" t="n"/>
      <c r="AM706" s="124" t="n"/>
      <c r="AN706" s="124" t="n"/>
      <c r="AO706" s="124" t="n">
        <v>809094.96</v>
      </c>
      <c r="AP706" s="124" t="n">
        <v>24000</v>
      </c>
      <c r="AQ706" s="124" t="n">
        <v>577154.41</v>
      </c>
      <c r="AR706" s="128" t="n">
        <f aca="false" ca="false" dt2D="false" dtr="false" t="normal">COUNTIF(AC706:AN706, "&gt;0")</f>
        <v>3</v>
      </c>
      <c r="AS706" s="128" t="n">
        <f aca="false" ca="false" dt2D="false" dtr="false" t="normal">COUNTIF(AO706:AQ706, "&gt;0")</f>
        <v>3</v>
      </c>
      <c r="AT706" s="128" t="n">
        <f aca="false" ca="false" dt2D="false" dtr="false" t="normal">+AR706+AS706</f>
        <v>6</v>
      </c>
      <c r="AW706" s="129" t="n"/>
    </row>
    <row customHeight="true" ht="12.75" outlineLevel="0" r="707">
      <c r="A707" s="115" t="n">
        <f aca="false" ca="false" dt2D="false" dtr="false" t="normal">A706+1</f>
        <v>580</v>
      </c>
      <c r="B707" s="115" t="n">
        <f aca="false" ca="false" dt2D="false" dtr="false" t="normal">B706+1</f>
        <v>51</v>
      </c>
      <c r="C707" s="126" t="s">
        <v>66</v>
      </c>
      <c r="D707" s="115" t="s">
        <v>164</v>
      </c>
      <c r="E707" s="119" t="s">
        <v>131</v>
      </c>
      <c r="F707" s="118" t="s">
        <v>62</v>
      </c>
      <c r="G707" s="118" t="n">
        <v>5</v>
      </c>
      <c r="H707" s="118" t="n">
        <v>4</v>
      </c>
      <c r="I707" s="119" t="n">
        <v>4923</v>
      </c>
      <c r="J707" s="119" t="n">
        <v>4644.4</v>
      </c>
      <c r="K707" s="119" t="n">
        <v>278.6</v>
      </c>
      <c r="L707" s="117" t="n">
        <v>182</v>
      </c>
      <c r="M707" s="120" t="n">
        <f aca="false" ca="false" dt2D="false" dtr="false" t="normal">SUM(N707:R707)</f>
        <v>19497196.89</v>
      </c>
      <c r="N707" s="120" t="n"/>
      <c r="O707" s="120" t="n"/>
      <c r="P707" s="120" t="n"/>
      <c r="Q707" s="120" t="n">
        <v>4553204.57</v>
      </c>
      <c r="R707" s="120" t="n">
        <v>14943992.32</v>
      </c>
      <c r="S707" s="120" t="n"/>
      <c r="T707" s="120" t="n">
        <f aca="false" ca="false" dt2D="false" dtr="false" t="normal">$M707/($J707+$K707)</f>
        <v>3960.4300000000003</v>
      </c>
      <c r="U707" s="120" t="n">
        <f aca="false" ca="false" dt2D="false" dtr="false" t="normal">$M707/($J707+$K707)</f>
        <v>3960.4300000000003</v>
      </c>
      <c r="V707" s="118" t="n">
        <v>2027</v>
      </c>
      <c r="W707" s="120" t="n"/>
      <c r="X707" s="121" t="n">
        <f aca="false" ca="false" dt2D="false" dtr="false" t="normal">AA707-R707</f>
        <v>8855445.680000003</v>
      </c>
      <c r="Y707" s="127" t="n">
        <v>3759889.97</v>
      </c>
      <c r="Z707" s="127" t="n">
        <f aca="false" ca="false" dt2D="false" dtr="false" t="normal">+(J707*12.71+K707*25.41)*12</f>
        <v>793314.6000000001</v>
      </c>
      <c r="AA707" s="127" t="n">
        <f aca="false" ca="false" dt2D="false" dtr="false" t="normal">+(J707*12.71+K707*25.41)*12*30</f>
        <v>23799438.000000004</v>
      </c>
      <c r="AB707" s="124" t="n">
        <f aca="false" ca="true" dt2D="false" dtr="false" t="normal">SUBTOTAL(9, AC707:AQ707)</f>
        <v>19497196.89</v>
      </c>
      <c r="AC707" s="124" t="n">
        <v>13205895.26</v>
      </c>
      <c r="AD707" s="124" t="n"/>
      <c r="AE707" s="124" t="n"/>
      <c r="AF707" s="124" t="n">
        <v>5265145.71</v>
      </c>
      <c r="AG707" s="124" t="n"/>
      <c r="AH707" s="124" t="n"/>
      <c r="AI707" s="124" t="n">
        <v>0</v>
      </c>
      <c r="AJ707" s="124" t="n"/>
      <c r="AK707" s="124" t="n"/>
      <c r="AL707" s="124" t="n"/>
      <c r="AM707" s="124" t="n"/>
      <c r="AN707" s="124" t="n"/>
      <c r="AO707" s="124" t="n">
        <v>584915.91</v>
      </c>
      <c r="AP707" s="124" t="n">
        <v>24000</v>
      </c>
      <c r="AQ707" s="124" t="n">
        <v>417240.01</v>
      </c>
      <c r="AR707" s="128" t="n">
        <f aca="false" ca="false" dt2D="false" dtr="false" t="normal">COUNTIF(AC707:AN707, "&gt;0")</f>
        <v>2</v>
      </c>
      <c r="AS707" s="128" t="n">
        <f aca="false" ca="false" dt2D="false" dtr="false" t="normal">COUNTIF(AO707:AQ707, "&gt;0")</f>
        <v>3</v>
      </c>
      <c r="AT707" s="128" t="n">
        <f aca="false" ca="false" dt2D="false" dtr="false" t="normal">+AR707+AS707</f>
        <v>5</v>
      </c>
      <c r="AW707" s="129" t="n"/>
    </row>
    <row customHeight="true" ht="12.75" outlineLevel="0" r="708">
      <c r="A708" s="115" t="n">
        <f aca="false" ca="false" dt2D="false" dtr="false" t="normal">A707+1</f>
        <v>581</v>
      </c>
      <c r="B708" s="115" t="n">
        <f aca="false" ca="false" dt2D="false" dtr="false" t="normal">B707+1</f>
        <v>52</v>
      </c>
      <c r="C708" s="126" t="s">
        <v>66</v>
      </c>
      <c r="D708" s="115" t="s">
        <v>168</v>
      </c>
      <c r="E708" s="119" t="s">
        <v>94</v>
      </c>
      <c r="F708" s="118" t="s">
        <v>62</v>
      </c>
      <c r="G708" s="118" t="n">
        <v>5</v>
      </c>
      <c r="H708" s="118" t="n">
        <v>8</v>
      </c>
      <c r="I708" s="119" t="n">
        <v>7135.2</v>
      </c>
      <c r="J708" s="119" t="n">
        <v>6073.2</v>
      </c>
      <c r="K708" s="119" t="n">
        <v>1062</v>
      </c>
      <c r="L708" s="117" t="n">
        <v>253</v>
      </c>
      <c r="M708" s="120" t="n">
        <f aca="false" ca="false" dt2D="false" dtr="false" t="normal">SUM(N708:R708)</f>
        <v>17602895.16</v>
      </c>
      <c r="N708" s="120" t="n"/>
      <c r="O708" s="120" t="n"/>
      <c r="P708" s="120" t="n"/>
      <c r="Q708" s="120" t="n">
        <v>1250109.5</v>
      </c>
      <c r="R708" s="120" t="n">
        <v>16352785.66</v>
      </c>
      <c r="S708" s="120" t="n"/>
      <c r="T708" s="120" t="n">
        <f aca="false" ca="false" dt2D="false" dtr="false" t="normal">$M708/($J708+$K708)</f>
        <v>2467.05</v>
      </c>
      <c r="U708" s="120" t="n">
        <f aca="false" ca="false" dt2D="false" dtr="false" t="normal">$M708/($J708+$K708)</f>
        <v>2467.05</v>
      </c>
      <c r="V708" s="118" t="n">
        <v>2027</v>
      </c>
      <c r="W708" s="120" t="n"/>
      <c r="X708" s="121" t="n">
        <f aca="false" ca="false" dt2D="false" dtr="false" t="normal">AA708-R708</f>
        <v>8149105.099999998</v>
      </c>
      <c r="Y708" s="127" t="n">
        <v>0</v>
      </c>
      <c r="Z708" s="127" t="n">
        <f aca="false" ca="false" dt2D="false" dtr="false" t="normal">+(J708*12.71+K708*25.41)*12</f>
        <v>1250109.504</v>
      </c>
      <c r="AA708" s="127" t="n">
        <f aca="false" ca="false" dt2D="false" dtr="false" t="normal">+(J708*12.71+K708*25.41)*12*30-'[5]Лист1'!$AQ$391</f>
        <v>24501890.759999998</v>
      </c>
      <c r="AB708" s="124" t="n">
        <f aca="false" ca="true" dt2D="false" dtr="false" t="normal">SUBTOTAL(9, AC708:AQ708)</f>
        <v>17602895.16</v>
      </c>
      <c r="AC708" s="124" t="n"/>
      <c r="AD708" s="124" t="n">
        <v>9037621.67</v>
      </c>
      <c r="AE708" s="124" t="n"/>
      <c r="AF708" s="124" t="n">
        <v>7636484.68</v>
      </c>
      <c r="AG708" s="124" t="n"/>
      <c r="AH708" s="124" t="n"/>
      <c r="AI708" s="124" t="n">
        <v>0</v>
      </c>
      <c r="AJ708" s="124" t="n"/>
      <c r="AK708" s="124" t="n"/>
      <c r="AL708" s="124" t="n"/>
      <c r="AM708" s="124" t="n"/>
      <c r="AN708" s="124" t="n"/>
      <c r="AO708" s="124" t="n">
        <v>528086.85</v>
      </c>
      <c r="AP708" s="124" t="n">
        <v>24000</v>
      </c>
      <c r="AQ708" s="124" t="n">
        <v>376701.96</v>
      </c>
      <c r="AR708" s="128" t="n">
        <f aca="false" ca="false" dt2D="false" dtr="false" t="normal">COUNTIF(AC708:AN708, "&gt;0")</f>
        <v>2</v>
      </c>
      <c r="AS708" s="128" t="n">
        <f aca="false" ca="false" dt2D="false" dtr="false" t="normal">COUNTIF(AO708:AQ708, "&gt;0")</f>
        <v>3</v>
      </c>
      <c r="AT708" s="128" t="n">
        <f aca="false" ca="false" dt2D="false" dtr="false" t="normal">+AR708+AS708</f>
        <v>5</v>
      </c>
      <c r="AW708" s="129" t="n"/>
    </row>
    <row customHeight="true" ht="12.75" outlineLevel="0" r="709">
      <c r="A709" s="115" t="n">
        <f aca="false" ca="false" dt2D="false" dtr="false" t="normal">A708+1</f>
        <v>582</v>
      </c>
      <c r="B709" s="115" t="n">
        <f aca="false" ca="false" dt2D="false" dtr="false" t="normal">B708+1</f>
        <v>53</v>
      </c>
      <c r="C709" s="126" t="s">
        <v>66</v>
      </c>
      <c r="D709" s="115" t="s">
        <v>171</v>
      </c>
      <c r="E709" s="119" t="s">
        <v>100</v>
      </c>
      <c r="F709" s="118" t="s">
        <v>62</v>
      </c>
      <c r="G709" s="118" t="n">
        <v>5</v>
      </c>
      <c r="H709" s="118" t="n">
        <v>8</v>
      </c>
      <c r="I709" s="119" t="n">
        <v>6605</v>
      </c>
      <c r="J709" s="119" t="n">
        <v>6167</v>
      </c>
      <c r="K709" s="119" t="n">
        <v>438</v>
      </c>
      <c r="L709" s="117" t="n">
        <v>262</v>
      </c>
      <c r="M709" s="120" t="n">
        <f aca="false" ca="false" dt2D="false" dtr="false" t="normal">SUM(N709:R709)</f>
        <v>44417370.05</v>
      </c>
      <c r="N709" s="120" t="n"/>
      <c r="O709" s="120" t="n">
        <v>7035669.12</v>
      </c>
      <c r="P709" s="120" t="n"/>
      <c r="Q709" s="120" t="n">
        <v>5157326.93</v>
      </c>
      <c r="R709" s="120" t="n">
        <v>32224374</v>
      </c>
      <c r="S709" s="120" t="n"/>
      <c r="T709" s="120" t="n">
        <f aca="false" ca="false" dt2D="false" dtr="false" t="normal">$M709/($J709+$K709)</f>
        <v>6724.8099999999995</v>
      </c>
      <c r="U709" s="120" t="n">
        <f aca="false" ca="false" dt2D="false" dtr="false" t="normal">$M709/($J709+$K709)</f>
        <v>6724.8099999999995</v>
      </c>
      <c r="V709" s="118" t="n">
        <v>2027</v>
      </c>
      <c r="W709" s="120" t="n"/>
      <c r="X709" s="121" t="n">
        <f aca="false" ca="false" dt2D="false" dtr="false" t="normal">AA709-R709</f>
        <v>0</v>
      </c>
      <c r="Y709" s="127" t="n">
        <v>4083181.13</v>
      </c>
      <c r="Z709" s="127" t="n">
        <f aca="false" ca="false" dt2D="false" dtr="false" t="normal">+(J709*12.71+K709*25.41)*12</f>
        <v>1074145.8</v>
      </c>
      <c r="AA709" s="127" t="n">
        <f aca="false" ca="false" dt2D="false" dtr="false" t="normal">+(J709*12.71+K709*25.41)*12*30</f>
        <v>32224374</v>
      </c>
      <c r="AB709" s="124" t="n">
        <f aca="false" ca="true" dt2D="false" dtr="false" t="normal">SUBTOTAL(9, AC709:AQ709)</f>
        <v>44417370.05</v>
      </c>
      <c r="AC709" s="124" t="n"/>
      <c r="AD709" s="124" t="n"/>
      <c r="AE709" s="124" t="n"/>
      <c r="AF709" s="124" t="n"/>
      <c r="AG709" s="124" t="n"/>
      <c r="AH709" s="124" t="n"/>
      <c r="AI709" s="124" t="n">
        <v>0</v>
      </c>
      <c r="AJ709" s="124" t="n"/>
      <c r="AK709" s="124" t="n">
        <v>42110317.23</v>
      </c>
      <c r="AL709" s="124" t="n"/>
      <c r="AM709" s="124" t="n"/>
      <c r="AN709" s="124" t="n"/>
      <c r="AO709" s="124" t="n">
        <v>1332521.1</v>
      </c>
      <c r="AP709" s="124" t="n">
        <v>24000</v>
      </c>
      <c r="AQ709" s="124" t="n">
        <v>950531.72</v>
      </c>
      <c r="AR709" s="128" t="n">
        <f aca="false" ca="false" dt2D="false" dtr="false" t="normal">COUNTIF(AC709:AN709, "&gt;0")</f>
        <v>1</v>
      </c>
      <c r="AS709" s="128" t="n">
        <f aca="false" ca="false" dt2D="false" dtr="false" t="normal">COUNTIF(AO709:AQ709, "&gt;0")</f>
        <v>3</v>
      </c>
      <c r="AT709" s="128" t="n">
        <f aca="false" ca="false" dt2D="false" dtr="false" t="normal">+AR709+AS709</f>
        <v>4</v>
      </c>
      <c r="AW709" s="129" t="n"/>
    </row>
    <row customHeight="true" ht="12.75" outlineLevel="0" r="710">
      <c r="A710" s="115" t="n">
        <f aca="false" ca="false" dt2D="false" dtr="false" t="normal">A709+1</f>
        <v>583</v>
      </c>
      <c r="B710" s="115" t="n">
        <f aca="false" ca="false" dt2D="false" dtr="false" t="normal">B709+1</f>
        <v>54</v>
      </c>
      <c r="C710" s="126" t="s">
        <v>66</v>
      </c>
      <c r="D710" s="115" t="s">
        <v>173</v>
      </c>
      <c r="E710" s="119" t="s">
        <v>162</v>
      </c>
      <c r="F710" s="118" t="s">
        <v>62</v>
      </c>
      <c r="G710" s="118" t="n">
        <v>5</v>
      </c>
      <c r="H710" s="118" t="n">
        <v>6</v>
      </c>
      <c r="I710" s="119" t="n">
        <v>4572.9</v>
      </c>
      <c r="J710" s="119" t="n">
        <v>4572.9</v>
      </c>
      <c r="K710" s="119" t="n">
        <v>0</v>
      </c>
      <c r="L710" s="117" t="n">
        <v>191</v>
      </c>
      <c r="M710" s="120" t="n">
        <f aca="false" ca="false" dt2D="false" dtr="false" t="normal">SUM(N710:R710)</f>
        <v>19057286.38</v>
      </c>
      <c r="N710" s="120" t="n"/>
      <c r="O710" s="120" t="n"/>
      <c r="P710" s="120" t="n"/>
      <c r="Q710" s="120" t="n">
        <v>3095461.95</v>
      </c>
      <c r="R710" s="120" t="n">
        <v>15961824.43</v>
      </c>
      <c r="S710" s="120" t="n"/>
      <c r="T710" s="120" t="n">
        <f aca="false" ca="false" dt2D="false" dtr="false" t="normal">$M710/($J710+$K710)</f>
        <v>4167.440000874719</v>
      </c>
      <c r="U710" s="120" t="n">
        <f aca="false" ca="false" dt2D="false" dtr="false" t="normal">$M710/($J710+$K710)</f>
        <v>4167.440000874719</v>
      </c>
      <c r="V710" s="118" t="n">
        <v>2027</v>
      </c>
      <c r="W710" s="120" t="n"/>
      <c r="X710" s="121" t="n">
        <f aca="false" ca="false" dt2D="false" dtr="false" t="normal">AA710-R710</f>
        <v>4961936.809999999</v>
      </c>
      <c r="Y710" s="127" t="n">
        <v>2398003.24</v>
      </c>
      <c r="Z710" s="127" t="n">
        <f aca="false" ca="false" dt2D="false" dtr="false" t="normal">+(J710*12.71+K710*25.41)*12</f>
        <v>697458.708</v>
      </c>
      <c r="AA710" s="127" t="n">
        <f aca="false" ca="false" dt2D="false" dtr="false" t="normal">+(J710*12.71+K710*25.41)*12*30</f>
        <v>20923761.24</v>
      </c>
      <c r="AB710" s="124" t="n">
        <f aca="false" ca="true" dt2D="false" dtr="false" t="normal">SUBTOTAL(9, AC710:AQ710)</f>
        <v>19057286.38</v>
      </c>
      <c r="AC710" s="124" t="n">
        <v>12265902.34</v>
      </c>
      <c r="AD710" s="124" t="n">
        <v>5787839.52</v>
      </c>
      <c r="AE710" s="124" t="n"/>
      <c r="AF710" s="124" t="n"/>
      <c r="AG710" s="124" t="n"/>
      <c r="AH710" s="124" t="n"/>
      <c r="AI710" s="124" t="n">
        <v>0</v>
      </c>
      <c r="AJ710" s="124" t="n"/>
      <c r="AK710" s="124" t="n"/>
      <c r="AL710" s="124" t="n"/>
      <c r="AM710" s="124" t="n"/>
      <c r="AN710" s="124" t="n"/>
      <c r="AO710" s="124" t="n">
        <v>571718.59</v>
      </c>
      <c r="AP710" s="124" t="n">
        <v>24000</v>
      </c>
      <c r="AQ710" s="124" t="n">
        <v>407825.93</v>
      </c>
      <c r="AR710" s="128" t="n">
        <f aca="false" ca="false" dt2D="false" dtr="false" t="normal">COUNTIF(AC710:AN710, "&gt;0")</f>
        <v>2</v>
      </c>
      <c r="AS710" s="128" t="n">
        <f aca="false" ca="false" dt2D="false" dtr="false" t="normal">COUNTIF(AO710:AQ710, "&gt;0")</f>
        <v>3</v>
      </c>
      <c r="AT710" s="128" t="n">
        <f aca="false" ca="false" dt2D="false" dtr="false" t="normal">+AR710+AS710</f>
        <v>5</v>
      </c>
      <c r="AW710" s="129" t="n"/>
    </row>
    <row customHeight="true" ht="12.75" outlineLevel="0" r="711">
      <c r="A711" s="115" t="n">
        <f aca="false" ca="false" dt2D="false" dtr="false" t="normal">A710+1</f>
        <v>584</v>
      </c>
      <c r="B711" s="115" t="n">
        <f aca="false" ca="false" dt2D="false" dtr="false" t="normal">B710+1</f>
        <v>55</v>
      </c>
      <c r="C711" s="126" t="s">
        <v>66</v>
      </c>
      <c r="D711" s="115" t="s">
        <v>176</v>
      </c>
      <c r="E711" s="119" t="s">
        <v>177</v>
      </c>
      <c r="F711" s="118" t="s">
        <v>62</v>
      </c>
      <c r="G711" s="118" t="n">
        <v>9</v>
      </c>
      <c r="H711" s="118" t="n">
        <v>1</v>
      </c>
      <c r="I711" s="119" t="n">
        <v>2814.6</v>
      </c>
      <c r="J711" s="119" t="n">
        <v>2814.6</v>
      </c>
      <c r="K711" s="119" t="n">
        <v>0</v>
      </c>
      <c r="L711" s="117" t="n">
        <v>93</v>
      </c>
      <c r="M711" s="120" t="n">
        <f aca="false" ca="false" dt2D="false" dtr="false" t="normal">SUM(N711:R711)</f>
        <v>3985513.28</v>
      </c>
      <c r="N711" s="120" t="n"/>
      <c r="O711" s="120" t="n"/>
      <c r="P711" s="120" t="n"/>
      <c r="Q711" s="120" t="n">
        <v>570463.13</v>
      </c>
      <c r="R711" s="120" t="n">
        <v>3415050.15</v>
      </c>
      <c r="S711" s="120" t="n"/>
      <c r="T711" s="120" t="n">
        <f aca="false" ca="false" dt2D="false" dtr="false" t="normal">$M711/($J711+$K711)</f>
        <v>1416.014097917999</v>
      </c>
      <c r="U711" s="120" t="n">
        <f aca="false" ca="false" dt2D="false" dtr="false" t="normal">$M711/($J711+$K711)</f>
        <v>1416.014097917999</v>
      </c>
      <c r="V711" s="118" t="n">
        <v>2027</v>
      </c>
      <c r="W711" s="120" t="n"/>
      <c r="X711" s="121" t="n">
        <f aca="false" ca="false" dt2D="false" dtr="false" t="normal">AA711-R711</f>
        <v>7634703.49</v>
      </c>
      <c r="Y711" s="127" t="n">
        <v>0</v>
      </c>
      <c r="Z711" s="127" t="n">
        <f aca="false" ca="false" dt2D="false" dtr="false" t="normal">+(J711*16.89+K711*28.62)*12</f>
        <v>570463.128</v>
      </c>
      <c r="AA711" s="127" t="n">
        <f aca="false" ca="false" dt2D="false" dtr="false" t="normal">+(J711*16.89+K711*28.62)*12*30-'[5]Лист1'!$AQ$397</f>
        <v>11049753.64</v>
      </c>
      <c r="AB711" s="124" t="n">
        <f aca="false" ca="true" dt2D="false" dtr="false" t="normal">SUBTOTAL(9, AC711:AQ711)</f>
        <v>3985513.28</v>
      </c>
      <c r="AC711" s="124" t="n"/>
      <c r="AD711" s="124" t="n"/>
      <c r="AE711" s="124" t="n"/>
      <c r="AF711" s="124" t="n"/>
      <c r="AG711" s="124" t="n"/>
      <c r="AH711" s="124" t="n"/>
      <c r="AI711" s="124" t="n">
        <v>0</v>
      </c>
      <c r="AJ711" s="124" t="n"/>
      <c r="AK711" s="124" t="n">
        <v>3756657.9</v>
      </c>
      <c r="AL711" s="124" t="n"/>
      <c r="AM711" s="124" t="n"/>
      <c r="AN711" s="124" t="n"/>
      <c r="AO711" s="124" t="n">
        <v>119565.4</v>
      </c>
      <c r="AP711" s="124" t="n">
        <v>24000</v>
      </c>
      <c r="AQ711" s="124" t="n">
        <v>85289.98</v>
      </c>
      <c r="AR711" s="128" t="n">
        <f aca="false" ca="false" dt2D="false" dtr="false" t="normal">COUNTIF(AC711:AN711, "&gt;0")</f>
        <v>1</v>
      </c>
      <c r="AS711" s="128" t="n">
        <f aca="false" ca="false" dt2D="false" dtr="false" t="normal">COUNTIF(AO711:AQ711, "&gt;0")</f>
        <v>3</v>
      </c>
      <c r="AT711" s="128" t="n">
        <f aca="false" ca="false" dt2D="false" dtr="false" t="normal">+AR711+AS711</f>
        <v>4</v>
      </c>
      <c r="AW711" s="129" t="n"/>
    </row>
    <row customHeight="true" ht="12.75" outlineLevel="0" r="712">
      <c r="A712" s="115" t="n">
        <f aca="false" ca="false" dt2D="false" dtr="false" t="normal">A711+1</f>
        <v>585</v>
      </c>
      <c r="B712" s="115" t="n">
        <f aca="false" ca="false" dt2D="false" dtr="false" t="normal">B711+1</f>
        <v>56</v>
      </c>
      <c r="C712" s="126" t="s">
        <v>66</v>
      </c>
      <c r="D712" s="115" t="s">
        <v>179</v>
      </c>
      <c r="E712" s="119" t="s">
        <v>106</v>
      </c>
      <c r="F712" s="118" t="s">
        <v>62</v>
      </c>
      <c r="G712" s="118" t="n">
        <v>5</v>
      </c>
      <c r="H712" s="118" t="n">
        <v>4</v>
      </c>
      <c r="I712" s="119" t="n">
        <v>5588.2</v>
      </c>
      <c r="J712" s="119" t="n">
        <v>4862.4</v>
      </c>
      <c r="K712" s="119" t="n">
        <v>725.8</v>
      </c>
      <c r="L712" s="117" t="n">
        <v>218</v>
      </c>
      <c r="M712" s="120" t="n">
        <f aca="false" ca="false" dt2D="false" dtr="false" t="normal">SUM(N712:R712)</f>
        <v>23385834.65</v>
      </c>
      <c r="N712" s="120" t="n"/>
      <c r="O712" s="120" t="n"/>
      <c r="P712" s="120" t="n"/>
      <c r="Q712" s="120" t="n">
        <v>4177668.18</v>
      </c>
      <c r="R712" s="120" t="n">
        <v>19208166.47</v>
      </c>
      <c r="S712" s="120" t="n"/>
      <c r="T712" s="120" t="n">
        <f aca="false" ca="false" dt2D="false" dtr="false" t="normal">$M712/($J712+$K712)</f>
        <v>4184.859999642103</v>
      </c>
      <c r="U712" s="120" t="n">
        <f aca="false" ca="false" dt2D="false" dtr="false" t="normal">$M712/($J712+$K712)</f>
        <v>4184.859999642103</v>
      </c>
      <c r="V712" s="118" t="n">
        <v>2027</v>
      </c>
      <c r="W712" s="120" t="n"/>
      <c r="X712" s="121" t="n">
        <f aca="false" ca="false" dt2D="false" dtr="false" t="normal">AA712-R712</f>
        <v>9679559.05</v>
      </c>
      <c r="Y712" s="127" t="n">
        <v>3214744</v>
      </c>
      <c r="Z712" s="127" t="n">
        <f aca="false" ca="false" dt2D="false" dtr="false" t="normal">+(J712*12.71+K712*25.41)*12</f>
        <v>962924.184</v>
      </c>
      <c r="AA712" s="127" t="n">
        <f aca="false" ca="false" dt2D="false" dtr="false" t="normal">+(J712*12.71+K712*25.41)*12*30</f>
        <v>28887725.52</v>
      </c>
      <c r="AB712" s="124" t="n">
        <f aca="false" ca="true" dt2D="false" dtr="false" t="normal">SUBTOTAL(9, AC712:AQ712)</f>
        <v>23385834.65</v>
      </c>
      <c r="AC712" s="124" t="n">
        <v>14991908.65</v>
      </c>
      <c r="AD712" s="124" t="n"/>
      <c r="AE712" s="124" t="n">
        <v>7167894.1</v>
      </c>
      <c r="AF712" s="124" t="n"/>
      <c r="AG712" s="124" t="n"/>
      <c r="AH712" s="124" t="n"/>
      <c r="AI712" s="124" t="n">
        <v>0</v>
      </c>
      <c r="AJ712" s="124" t="n"/>
      <c r="AK712" s="124" t="n"/>
      <c r="AL712" s="124" t="n"/>
      <c r="AM712" s="124" t="n"/>
      <c r="AN712" s="124" t="n"/>
      <c r="AO712" s="124" t="n">
        <v>701575.04</v>
      </c>
      <c r="AP712" s="124" t="n">
        <v>24000</v>
      </c>
      <c r="AQ712" s="124" t="n">
        <v>500456.86</v>
      </c>
      <c r="AR712" s="128" t="n">
        <f aca="false" ca="false" dt2D="false" dtr="false" t="normal">COUNTIF(AC712:AN712, "&gt;0")</f>
        <v>2</v>
      </c>
      <c r="AS712" s="128" t="n">
        <f aca="false" ca="false" dt2D="false" dtr="false" t="normal">COUNTIF(AO712:AQ712, "&gt;0")</f>
        <v>3</v>
      </c>
      <c r="AT712" s="128" t="n">
        <f aca="false" ca="false" dt2D="false" dtr="false" t="normal">+AR712+AS712</f>
        <v>5</v>
      </c>
      <c r="AW712" s="129" t="n"/>
    </row>
    <row customHeight="true" ht="12.75" outlineLevel="0" r="713">
      <c r="A713" s="115" t="n">
        <f aca="false" ca="false" dt2D="false" dtr="false" t="normal">A712+1</f>
        <v>586</v>
      </c>
      <c r="B713" s="115" t="n">
        <f aca="false" ca="false" dt2D="false" dtr="false" t="normal">B712+1</f>
        <v>57</v>
      </c>
      <c r="C713" s="126" t="s">
        <v>66</v>
      </c>
      <c r="D713" s="115" t="s">
        <v>180</v>
      </c>
      <c r="E713" s="119" t="s">
        <v>106</v>
      </c>
      <c r="F713" s="118" t="s">
        <v>62</v>
      </c>
      <c r="G713" s="118" t="n">
        <v>5</v>
      </c>
      <c r="H713" s="118" t="n">
        <v>4</v>
      </c>
      <c r="I713" s="119" t="n">
        <v>6832.2</v>
      </c>
      <c r="J713" s="119" t="n">
        <v>5772.1</v>
      </c>
      <c r="K713" s="119" t="n">
        <v>17</v>
      </c>
      <c r="L713" s="117" t="n">
        <v>245</v>
      </c>
      <c r="M713" s="120" t="n">
        <f aca="false" ca="false" dt2D="false" dtr="false" t="normal">SUM(N713:R713)</f>
        <v>24226573.03</v>
      </c>
      <c r="N713" s="120" t="n"/>
      <c r="O713" s="120" t="n"/>
      <c r="P713" s="120" t="n"/>
      <c r="Q713" s="120" t="n">
        <v>4752006.86</v>
      </c>
      <c r="R713" s="120" t="n">
        <v>19474566.17</v>
      </c>
      <c r="S713" s="120" t="n"/>
      <c r="T713" s="120" t="n">
        <f aca="false" ca="false" dt2D="false" dtr="false" t="normal">$M713/($J713+$K713)</f>
        <v>4184.860000690954</v>
      </c>
      <c r="U713" s="120" t="n">
        <f aca="false" ca="false" dt2D="false" dtr="false" t="normal">$M713/($J713+$K713)</f>
        <v>4184.860000690954</v>
      </c>
      <c r="V713" s="118" t="n">
        <v>2027</v>
      </c>
      <c r="W713" s="120" t="n"/>
      <c r="X713" s="121" t="n">
        <f aca="false" ca="false" dt2D="false" dtr="false" t="normal">AA713-R713</f>
        <v>7091763.789999999</v>
      </c>
      <c r="Y713" s="127" t="n">
        <v>3866462.53</v>
      </c>
      <c r="Z713" s="127" t="n">
        <f aca="false" ca="false" dt2D="false" dtr="false" t="normal">+(J713*12.71+K713*25.41)*12</f>
        <v>885544.332</v>
      </c>
      <c r="AA713" s="127" t="n">
        <f aca="false" ca="false" dt2D="false" dtr="false" t="normal">+(J713*12.71+K713*25.41)*12*30</f>
        <v>26566329.96</v>
      </c>
      <c r="AB713" s="124" t="n">
        <f aca="false" ca="true" dt2D="false" dtr="false" t="normal">SUBTOTAL(9, AC713:AQ713)</f>
        <v>24226573.03</v>
      </c>
      <c r="AC713" s="124" t="n">
        <v>15531310.47</v>
      </c>
      <c r="AD713" s="124" t="n"/>
      <c r="AE713" s="124" t="n">
        <v>7426016.71</v>
      </c>
      <c r="AF713" s="124" t="n"/>
      <c r="AG713" s="124" t="n"/>
      <c r="AH713" s="124" t="n"/>
      <c r="AI713" s="124" t="n">
        <v>0</v>
      </c>
      <c r="AJ713" s="124" t="n"/>
      <c r="AK713" s="124" t="n"/>
      <c r="AL713" s="124" t="n"/>
      <c r="AM713" s="124" t="n"/>
      <c r="AN713" s="124" t="n"/>
      <c r="AO713" s="124" t="n">
        <v>726797.19</v>
      </c>
      <c r="AP713" s="124" t="n">
        <v>24000</v>
      </c>
      <c r="AQ713" s="124" t="n">
        <v>518448.66</v>
      </c>
      <c r="AR713" s="128" t="n">
        <f aca="false" ca="false" dt2D="false" dtr="false" t="normal">COUNTIF(AC713:AN713, "&gt;0")</f>
        <v>2</v>
      </c>
      <c r="AS713" s="128" t="n">
        <f aca="false" ca="false" dt2D="false" dtr="false" t="normal">COUNTIF(AO713:AQ713, "&gt;0")</f>
        <v>3</v>
      </c>
      <c r="AT713" s="128" t="n">
        <f aca="false" ca="false" dt2D="false" dtr="false" t="normal">+AR713+AS713</f>
        <v>5</v>
      </c>
      <c r="AW713" s="129" t="n"/>
    </row>
    <row customHeight="true" ht="12.75" outlineLevel="0" r="714">
      <c r="A714" s="115" t="n">
        <f aca="false" ca="false" dt2D="false" dtr="false" t="normal">A713+1</f>
        <v>587</v>
      </c>
      <c r="B714" s="115" t="n">
        <f aca="false" ca="false" dt2D="false" dtr="false" t="normal">B713+1</f>
        <v>58</v>
      </c>
      <c r="C714" s="126" t="s">
        <v>66</v>
      </c>
      <c r="D714" s="115" t="s">
        <v>182</v>
      </c>
      <c r="E714" s="119" t="s">
        <v>106</v>
      </c>
      <c r="F714" s="118" t="s">
        <v>62</v>
      </c>
      <c r="G714" s="118" t="n">
        <v>5</v>
      </c>
      <c r="H714" s="118" t="n">
        <v>3</v>
      </c>
      <c r="I714" s="119" t="n">
        <v>4232.8</v>
      </c>
      <c r="J714" s="119" t="n">
        <v>4075.9</v>
      </c>
      <c r="K714" s="119" t="n">
        <v>156.9</v>
      </c>
      <c r="L714" s="117" t="n">
        <v>178</v>
      </c>
      <c r="M714" s="120" t="n">
        <f aca="false" ca="false" dt2D="false" dtr="false" t="normal">SUM(N714:R714)</f>
        <v>22423088.689999998</v>
      </c>
      <c r="N714" s="120" t="n"/>
      <c r="O714" s="120" t="n"/>
      <c r="P714" s="120" t="n"/>
      <c r="Q714" s="120" t="n">
        <v>2949414.9</v>
      </c>
      <c r="R714" s="120" t="n">
        <v>19473673.79</v>
      </c>
      <c r="S714" s="120" t="n"/>
      <c r="T714" s="120" t="n">
        <f aca="false" ca="false" dt2D="false" dtr="false" t="normal">$M714/($J714+$K714)</f>
        <v>5297.4600004725</v>
      </c>
      <c r="U714" s="120" t="n">
        <f aca="false" ca="false" dt2D="false" dtr="false" t="normal">$M714/($J714+$K714)</f>
        <v>5297.4600004725</v>
      </c>
      <c r="V714" s="118" t="n">
        <v>2027</v>
      </c>
      <c r="W714" s="120" t="n"/>
      <c r="X714" s="121" t="n">
        <f aca="false" ca="false" dt2D="false" dtr="false" t="normal">AA714-R714</f>
        <v>611272.6900000013</v>
      </c>
      <c r="Y714" s="127" t="n">
        <v>2279916.68</v>
      </c>
      <c r="Z714" s="127" t="n">
        <f aca="false" ca="false" dt2D="false" dtr="false" t="normal">+(J714*12.71+K714*25.41)*12</f>
        <v>669498.216</v>
      </c>
      <c r="AA714" s="127" t="n">
        <f aca="false" ca="false" dt2D="false" dtr="false" t="normal">+(J714*12.71+K714*25.41)*12*30</f>
        <v>20084946.48</v>
      </c>
      <c r="AB714" s="124" t="n">
        <f aca="false" ca="true" dt2D="false" dtr="false" t="normal">SUBTOTAL(9, AC714:AQ714)</f>
        <v>22423088.69</v>
      </c>
      <c r="AC714" s="124" t="n">
        <v>11356758.69</v>
      </c>
      <c r="AD714" s="124" t="n">
        <v>5360488.42</v>
      </c>
      <c r="AE714" s="124" t="n"/>
      <c r="AF714" s="124" t="n">
        <v>4529294.82</v>
      </c>
      <c r="AG714" s="124" t="n"/>
      <c r="AH714" s="124" t="n"/>
      <c r="AI714" s="124" t="n">
        <v>0</v>
      </c>
      <c r="AJ714" s="124" t="n"/>
      <c r="AK714" s="124" t="n"/>
      <c r="AL714" s="124" t="n"/>
      <c r="AM714" s="124" t="n"/>
      <c r="AN714" s="124" t="n"/>
      <c r="AO714" s="124" t="n">
        <v>672692.66</v>
      </c>
      <c r="AP714" s="124" t="n">
        <v>24000</v>
      </c>
      <c r="AQ714" s="124" t="n">
        <v>479854.1</v>
      </c>
      <c r="AR714" s="128" t="n">
        <f aca="false" ca="false" dt2D="false" dtr="false" t="normal">COUNTIF(AC714:AN714, "&gt;0")</f>
        <v>3</v>
      </c>
      <c r="AS714" s="128" t="n">
        <f aca="false" ca="false" dt2D="false" dtr="false" t="normal">COUNTIF(AO714:AQ714, "&gt;0")</f>
        <v>3</v>
      </c>
      <c r="AT714" s="128" t="n">
        <f aca="false" ca="false" dt2D="false" dtr="false" t="normal">+AR714+AS714</f>
        <v>6</v>
      </c>
      <c r="AW714" s="129" t="n"/>
    </row>
    <row customHeight="true" ht="12.75" outlineLevel="0" r="715">
      <c r="A715" s="115" t="n">
        <f aca="false" ca="false" dt2D="false" dtr="false" t="normal">A714+1</f>
        <v>588</v>
      </c>
      <c r="B715" s="115" t="n">
        <f aca="false" ca="false" dt2D="false" dtr="false" t="normal">B714+1</f>
        <v>59</v>
      </c>
      <c r="C715" s="126" t="s">
        <v>66</v>
      </c>
      <c r="D715" s="115" t="s">
        <v>184</v>
      </c>
      <c r="E715" s="119" t="s">
        <v>94</v>
      </c>
      <c r="F715" s="118" t="s">
        <v>62</v>
      </c>
      <c r="G715" s="118" t="n">
        <v>9</v>
      </c>
      <c r="H715" s="118" t="n">
        <v>3</v>
      </c>
      <c r="I715" s="119" t="n">
        <v>10143.6</v>
      </c>
      <c r="J715" s="119" t="n">
        <v>9937.8</v>
      </c>
      <c r="K715" s="119" t="n">
        <v>205.800000000001</v>
      </c>
      <c r="L715" s="117" t="n">
        <v>390</v>
      </c>
      <c r="M715" s="120" t="n">
        <f aca="false" ca="false" dt2D="false" dtr="false" t="normal">SUM(N715:R715)</f>
        <v>47247971.589999996</v>
      </c>
      <c r="N715" s="120" t="n"/>
      <c r="O715" s="120" t="n"/>
      <c r="P715" s="120" t="n"/>
      <c r="Q715" s="120" t="n">
        <v>2084873.26</v>
      </c>
      <c r="R715" s="120" t="n">
        <v>45163098.33</v>
      </c>
      <c r="S715" s="120" t="n"/>
      <c r="T715" s="120" t="n">
        <f aca="false" ca="false" dt2D="false" dtr="false" t="normal">$M715/($J715+$K715)</f>
        <v>4657.909577467565</v>
      </c>
      <c r="U715" s="120" t="n">
        <f aca="false" ca="false" dt2D="false" dtr="false" t="normal">$M715/($J715+$K715)</f>
        <v>4657.909577467565</v>
      </c>
      <c r="V715" s="118" t="n">
        <v>2027</v>
      </c>
      <c r="W715" s="120" t="n"/>
      <c r="X715" s="121" t="n">
        <f aca="false" ca="false" dt2D="false" dtr="false" t="normal">AA715-R715</f>
        <v>8022833.13000001</v>
      </c>
      <c r="Y715" s="127" t="n">
        <v>0</v>
      </c>
      <c r="Z715" s="127" t="n">
        <f aca="false" ca="false" dt2D="false" dtr="false" t="normal">+(J715*16.89+K715*28.62)*12</f>
        <v>2084873.2560000003</v>
      </c>
      <c r="AA715" s="127" t="n">
        <f aca="false" ca="false" dt2D="false" dtr="false" t="normal">+(J715*16.89+K715*28.62)*12*30-'[5]Лист1'!$AQ$402</f>
        <v>53185931.46000001</v>
      </c>
      <c r="AB715" s="124" t="n">
        <f aca="false" ca="true" dt2D="false" dtr="false" t="normal">SUBTOTAL(9, AC715:AQ715)</f>
        <v>47247971.59</v>
      </c>
      <c r="AC715" s="124" t="n"/>
      <c r="AD715" s="124" t="n"/>
      <c r="AE715" s="124" t="n">
        <v>9295591.33</v>
      </c>
      <c r="AF715" s="124" t="n"/>
      <c r="AG715" s="124" t="n"/>
      <c r="AH715" s="124" t="n"/>
      <c r="AI715" s="124" t="n">
        <v>0</v>
      </c>
      <c r="AJ715" s="124" t="n"/>
      <c r="AK715" s="124" t="n">
        <v>13617197.72</v>
      </c>
      <c r="AL715" s="124" t="n">
        <v>21882636.8</v>
      </c>
      <c r="AM715" s="124" t="n"/>
      <c r="AN715" s="124" t="n"/>
      <c r="AO715" s="124" t="n">
        <v>1417439.15</v>
      </c>
      <c r="AP715" s="124" t="n">
        <v>24000</v>
      </c>
      <c r="AQ715" s="124" t="n">
        <v>1011106.59</v>
      </c>
      <c r="AR715" s="128" t="n">
        <f aca="false" ca="false" dt2D="false" dtr="false" t="normal">COUNTIF(AC715:AN715, "&gt;0")</f>
        <v>3</v>
      </c>
      <c r="AS715" s="128" t="n">
        <f aca="false" ca="false" dt2D="false" dtr="false" t="normal">COUNTIF(AO715:AQ715, "&gt;0")</f>
        <v>3</v>
      </c>
      <c r="AT715" s="128" t="n">
        <f aca="false" ca="false" dt2D="false" dtr="false" t="normal">+AR715+AS715</f>
        <v>6</v>
      </c>
      <c r="AW715" s="129" t="n"/>
    </row>
    <row customHeight="true" ht="12.75" outlineLevel="0" r="716">
      <c r="A716" s="115" t="n">
        <f aca="false" ca="false" dt2D="false" dtr="false" t="normal">A715+1</f>
        <v>589</v>
      </c>
      <c r="B716" s="115" t="n">
        <f aca="false" ca="false" dt2D="false" dtr="false" t="normal">B715+1</f>
        <v>60</v>
      </c>
      <c r="C716" s="126" t="s">
        <v>147</v>
      </c>
      <c r="D716" s="115" t="s">
        <v>186</v>
      </c>
      <c r="E716" s="119" t="s">
        <v>187</v>
      </c>
      <c r="F716" s="118" t="s">
        <v>188</v>
      </c>
      <c r="G716" s="118" t="n">
        <v>2</v>
      </c>
      <c r="H716" s="118" t="n">
        <v>2</v>
      </c>
      <c r="I716" s="119" t="n">
        <v>1051.8</v>
      </c>
      <c r="J716" s="119" t="n">
        <v>958.2</v>
      </c>
      <c r="K716" s="119" t="n">
        <v>93.5999999999999</v>
      </c>
      <c r="L716" s="117" t="n">
        <v>40</v>
      </c>
      <c r="M716" s="120" t="n">
        <f aca="false" ca="false" dt2D="false" dtr="false" t="normal">SUM(N716:R716)</f>
        <v>2830800.0900000003</v>
      </c>
      <c r="N716" s="120" t="n"/>
      <c r="O716" s="120" t="n">
        <v>2699136.64</v>
      </c>
      <c r="P716" s="120" t="n"/>
      <c r="Q716" s="120" t="n">
        <v>131663.45</v>
      </c>
      <c r="R716" s="120" t="n"/>
      <c r="S716" s="120" t="n"/>
      <c r="T716" s="120" t="n">
        <f aca="false" ca="false" dt2D="false" dtr="false" t="normal">$M716/($J716+$K716)</f>
        <v>2691.386280661723</v>
      </c>
      <c r="U716" s="120" t="n">
        <f aca="false" ca="false" dt2D="false" dtr="false" t="normal">$M716/($J716+$K716)</f>
        <v>2691.386280661723</v>
      </c>
      <c r="V716" s="118" t="n">
        <v>2027</v>
      </c>
      <c r="W716" s="120" t="n"/>
      <c r="X716" s="121" t="n">
        <f aca="false" ca="false" dt2D="false" dtr="false" t="normal">AA716-R716</f>
        <v>-1144263.6200000003</v>
      </c>
      <c r="Y716" s="127" t="n">
        <v>0</v>
      </c>
      <c r="Z716" s="127" t="n">
        <f aca="false" ca="false" dt2D="false" dtr="false" t="normal">+(J716*9.03+K716*24.78)*12</f>
        <v>131663.44799999997</v>
      </c>
      <c r="AA716" s="127" t="n">
        <f aca="false" ca="false" dt2D="false" dtr="false" t="normal">+(J716*9.03+K716*24.78)*12*10-'[5]Лист1'!$AQ$780</f>
        <v>-1144263.6200000003</v>
      </c>
      <c r="AB716" s="124" t="n">
        <f aca="false" ca="true" dt2D="false" dtr="false" t="normal">SUBTOTAL(9, AC716:AQ716)</f>
        <v>2830800.0900000003</v>
      </c>
      <c r="AC716" s="124" t="n"/>
      <c r="AD716" s="124" t="n">
        <v>1043036.1</v>
      </c>
      <c r="AE716" s="124" t="n"/>
      <c r="AF716" s="124" t="n">
        <v>1618260.87</v>
      </c>
      <c r="AG716" s="124" t="n"/>
      <c r="AH716" s="124" t="n"/>
      <c r="AI716" s="124" t="n">
        <v>0</v>
      </c>
      <c r="AJ716" s="124" t="n"/>
      <c r="AK716" s="124" t="n"/>
      <c r="AL716" s="124" t="n"/>
      <c r="AM716" s="124" t="n"/>
      <c r="AN716" s="124" t="n"/>
      <c r="AO716" s="124" t="n">
        <v>84924</v>
      </c>
      <c r="AP716" s="124" t="n">
        <v>24000</v>
      </c>
      <c r="AQ716" s="124" t="n">
        <v>60579.12</v>
      </c>
      <c r="AR716" s="128" t="n">
        <f aca="false" ca="false" dt2D="false" dtr="false" t="normal">COUNTIF(AC716:AN716, "&gt;0")</f>
        <v>2</v>
      </c>
      <c r="AS716" s="128" t="n">
        <f aca="false" ca="false" dt2D="false" dtr="false" t="normal">COUNTIF(AO716:AQ716, "&gt;0")</f>
        <v>3</v>
      </c>
      <c r="AT716" s="128" t="n">
        <f aca="false" ca="false" dt2D="false" dtr="false" t="normal">+AR716+AS716</f>
        <v>5</v>
      </c>
      <c r="AU716" s="0" t="s">
        <v>190</v>
      </c>
      <c r="AW716" s="129" t="n"/>
    </row>
    <row customHeight="true" ht="12.75" outlineLevel="0" r="717">
      <c r="A717" s="115" t="n">
        <f aca="false" ca="false" dt2D="false" dtr="false" t="normal">A716+1</f>
        <v>590</v>
      </c>
      <c r="B717" s="115" t="n">
        <f aca="false" ca="false" dt2D="false" dtr="false" t="normal">B716+1</f>
        <v>61</v>
      </c>
      <c r="C717" s="126" t="s">
        <v>147</v>
      </c>
      <c r="D717" s="115" t="s">
        <v>191</v>
      </c>
      <c r="E717" s="119" t="s">
        <v>126</v>
      </c>
      <c r="F717" s="118" t="s">
        <v>62</v>
      </c>
      <c r="G717" s="118" t="n">
        <v>2</v>
      </c>
      <c r="H717" s="118" t="n">
        <v>2</v>
      </c>
      <c r="I717" s="119" t="n">
        <v>1004.1</v>
      </c>
      <c r="J717" s="119" t="n">
        <v>1004.1</v>
      </c>
      <c r="K717" s="119" t="n">
        <v>0</v>
      </c>
      <c r="L717" s="117" t="n">
        <v>43</v>
      </c>
      <c r="M717" s="120" t="n">
        <f aca="false" ca="false" dt2D="false" dtr="false" t="normal">SUM(N717:R717)</f>
        <v>8935637.43</v>
      </c>
      <c r="N717" s="120" t="n"/>
      <c r="O717" s="120" t="n">
        <v>3328257.53</v>
      </c>
      <c r="P717" s="120" t="n"/>
      <c r="Q717" s="120" t="n">
        <v>1013019.94</v>
      </c>
      <c r="R717" s="120" t="n">
        <v>4594359.96</v>
      </c>
      <c r="S717" s="120" t="n"/>
      <c r="T717" s="120" t="n">
        <f aca="false" ca="false" dt2D="false" dtr="false" t="normal">$M717/($J717+$K717)</f>
        <v>8899.150911263818</v>
      </c>
      <c r="U717" s="120" t="n">
        <f aca="false" ca="false" dt2D="false" dtr="false" t="normal">$M717/($J717+$K717)</f>
        <v>8899.150911263818</v>
      </c>
      <c r="V717" s="118" t="n">
        <v>2027</v>
      </c>
      <c r="W717" s="120" t="n"/>
      <c r="X717" s="121" t="n">
        <f aca="false" ca="false" dt2D="false" dtr="false" t="normal">AA717-R717</f>
        <v>0</v>
      </c>
      <c r="Y717" s="127" t="n">
        <v>859874.61</v>
      </c>
      <c r="Z717" s="127" t="n">
        <f aca="false" ca="false" dt2D="false" dtr="false" t="normal">+(J717*12.71+K717*25.41)*12</f>
        <v>153145.332</v>
      </c>
      <c r="AA717" s="127" t="n">
        <f aca="false" ca="false" dt2D="false" dtr="false" t="normal">+(J717*12.71+K717*25.41)*12*30</f>
        <v>4594359.96</v>
      </c>
      <c r="AB717" s="124" t="n">
        <f aca="false" ca="true" dt2D="false" dtr="false" t="normal">SUBTOTAL(9, AC717:AQ717)</f>
        <v>8935637.43</v>
      </c>
      <c r="AC717" s="124" t="n">
        <v>3893175.13</v>
      </c>
      <c r="AD717" s="124" t="n">
        <v>2419910.44</v>
      </c>
      <c r="AE717" s="124" t="n">
        <v>1137105.54</v>
      </c>
      <c r="AF717" s="124" t="n">
        <v>1002154.56</v>
      </c>
      <c r="AG717" s="124" t="n"/>
      <c r="AH717" s="124" t="n"/>
      <c r="AI717" s="124" t="n">
        <v>0</v>
      </c>
      <c r="AJ717" s="124" t="n"/>
      <c r="AK717" s="124" t="n"/>
      <c r="AL717" s="124" t="n"/>
      <c r="AM717" s="124" t="n"/>
      <c r="AN717" s="124" t="n"/>
      <c r="AO717" s="124" t="n">
        <v>268069.12</v>
      </c>
      <c r="AP717" s="124" t="n">
        <v>24000</v>
      </c>
      <c r="AQ717" s="124" t="n">
        <v>191222.64</v>
      </c>
      <c r="AR717" s="128" t="n">
        <f aca="false" ca="false" dt2D="false" dtr="false" t="normal">COUNTIF(AC717:AN717, "&gt;0")</f>
        <v>4</v>
      </c>
      <c r="AS717" s="128" t="n">
        <f aca="false" ca="false" dt2D="false" dtr="false" t="normal">COUNTIF(AO717:AQ717, "&gt;0")</f>
        <v>3</v>
      </c>
      <c r="AT717" s="128" t="n">
        <f aca="false" ca="false" dt2D="false" dtr="false" t="normal">+AR717+AS717</f>
        <v>7</v>
      </c>
      <c r="AU717" s="0" t="n"/>
      <c r="AW717" s="129" t="n"/>
    </row>
    <row customHeight="true" ht="12.75" outlineLevel="0" r="718">
      <c r="A718" s="115" t="n">
        <f aca="false" ca="false" dt2D="false" dtr="false" t="normal">A717+1</f>
        <v>591</v>
      </c>
      <c r="B718" s="115" t="n">
        <f aca="false" ca="false" dt2D="false" dtr="false" t="normal">B717+1</f>
        <v>62</v>
      </c>
      <c r="C718" s="126" t="s">
        <v>147</v>
      </c>
      <c r="D718" s="115" t="s">
        <v>193</v>
      </c>
      <c r="E718" s="119" t="s">
        <v>194</v>
      </c>
      <c r="F718" s="118" t="s">
        <v>62</v>
      </c>
      <c r="G718" s="118" t="n">
        <v>5</v>
      </c>
      <c r="H718" s="118" t="n">
        <v>4</v>
      </c>
      <c r="I718" s="119" t="n">
        <v>2555.4</v>
      </c>
      <c r="J718" s="119" t="n">
        <v>2468.5</v>
      </c>
      <c r="K718" s="119" t="n">
        <v>86.9000000000001</v>
      </c>
      <c r="L718" s="117" t="n">
        <v>97</v>
      </c>
      <c r="M718" s="120" t="n">
        <f aca="false" ca="false" dt2D="false" dtr="false" t="normal">SUM(N718:R718)</f>
        <v>11516697.49</v>
      </c>
      <c r="N718" s="120" t="n"/>
      <c r="O718" s="120" t="n">
        <v>2388451.77</v>
      </c>
      <c r="P718" s="120" t="n"/>
      <c r="Q718" s="120" t="n">
        <v>402993.17</v>
      </c>
      <c r="R718" s="120" t="n">
        <v>8725252.55</v>
      </c>
      <c r="S718" s="120" t="n"/>
      <c r="T718" s="120" t="n">
        <f aca="false" ca="false" dt2D="false" dtr="false" t="normal">$M718/($J718+$K718)</f>
        <v>4506.808127886045</v>
      </c>
      <c r="U718" s="120" t="n">
        <f aca="false" ca="false" dt2D="false" dtr="false" t="normal">$M718/($J718+$K718)</f>
        <v>4506.808127886045</v>
      </c>
      <c r="V718" s="118" t="n">
        <v>2027</v>
      </c>
      <c r="W718" s="120" t="n"/>
      <c r="X718" s="121" t="n">
        <f aca="false" ca="false" dt2D="false" dtr="false" t="normal">AA718-R718</f>
        <v>0</v>
      </c>
      <c r="Y718" s="127" t="n">
        <v>0</v>
      </c>
      <c r="Z718" s="127" t="n">
        <f aca="false" ca="false" dt2D="false" dtr="false" t="normal">+(J718*12.71+K718*25.41)*12</f>
        <v>402993.16800000006</v>
      </c>
      <c r="AA718" s="127" t="n">
        <f aca="false" ca="false" dt2D="false" dtr="false" t="normal">+(J718*12.71+K718*25.41)*12*30-'[5]Лист1'!$AQ$768</f>
        <v>8725252.550000003</v>
      </c>
      <c r="AB718" s="124" t="n">
        <f aca="false" ca="true" dt2D="false" dtr="false" t="normal">SUBTOTAL(9, AC718:AQ718)</f>
        <v>11516697.49</v>
      </c>
      <c r="AC718" s="124" t="n">
        <v>7716941.22</v>
      </c>
      <c r="AD718" s="124" t="n">
        <v>3183798.02</v>
      </c>
      <c r="AE718" s="124" t="n"/>
      <c r="AF718" s="124" t="n"/>
      <c r="AG718" s="124" t="n"/>
      <c r="AH718" s="124" t="n"/>
      <c r="AI718" s="124" t="n">
        <v>0</v>
      </c>
      <c r="AJ718" s="124" t="n"/>
      <c r="AK718" s="124" t="n"/>
      <c r="AL718" s="124" t="n"/>
      <c r="AM718" s="124" t="n"/>
      <c r="AN718" s="124" t="n"/>
      <c r="AO718" s="124" t="n">
        <v>345500.92</v>
      </c>
      <c r="AP718" s="124" t="n">
        <v>24000</v>
      </c>
      <c r="AQ718" s="124" t="n">
        <v>246457.33</v>
      </c>
      <c r="AR718" s="128" t="n">
        <f aca="false" ca="false" dt2D="false" dtr="false" t="normal">COUNTIF(AC718:AN718, "&gt;0")</f>
        <v>2</v>
      </c>
      <c r="AS718" s="128" t="n">
        <f aca="false" ca="false" dt2D="false" dtr="false" t="normal">COUNTIF(AO718:AQ718, "&gt;0")</f>
        <v>3</v>
      </c>
      <c r="AT718" s="128" t="n">
        <f aca="false" ca="false" dt2D="false" dtr="false" t="normal">+AR718+AS718</f>
        <v>5</v>
      </c>
      <c r="AW718" s="129" t="n"/>
    </row>
    <row customHeight="true" ht="12.75" outlineLevel="0" r="719">
      <c r="A719" s="115" t="n">
        <f aca="false" ca="false" dt2D="false" dtr="false" t="normal">A718+1</f>
        <v>592</v>
      </c>
      <c r="B719" s="115" t="n">
        <f aca="false" ca="false" dt2D="false" dtr="false" t="normal">B718+1</f>
        <v>63</v>
      </c>
      <c r="C719" s="126" t="s">
        <v>147</v>
      </c>
      <c r="D719" s="115" t="s">
        <v>196</v>
      </c>
      <c r="E719" s="119" t="s">
        <v>103</v>
      </c>
      <c r="F719" s="118" t="s">
        <v>188</v>
      </c>
      <c r="G719" s="118" t="n">
        <v>2</v>
      </c>
      <c r="H719" s="118" t="n">
        <v>1</v>
      </c>
      <c r="I719" s="119" t="n">
        <v>351.6</v>
      </c>
      <c r="J719" s="119" t="n">
        <v>312.8</v>
      </c>
      <c r="K719" s="119" t="n">
        <v>0</v>
      </c>
      <c r="L719" s="117" t="n">
        <v>14</v>
      </c>
      <c r="M719" s="120" t="n">
        <f aca="false" ca="false" dt2D="false" dtr="false" t="normal">SUM(N719:R719)</f>
        <v>904789.5700000001</v>
      </c>
      <c r="N719" s="120" t="n"/>
      <c r="O719" s="120" t="n">
        <v>399739.58</v>
      </c>
      <c r="P719" s="120" t="n"/>
      <c r="Q719" s="120" t="n">
        <v>166099.91</v>
      </c>
      <c r="R719" s="120" t="n">
        <v>338950.08</v>
      </c>
      <c r="S719" s="120" t="n"/>
      <c r="T719" s="120" t="n">
        <f aca="false" ca="false" dt2D="false" dtr="false" t="normal">$M719/($J719+$K719)</f>
        <v>2892.549776214834</v>
      </c>
      <c r="U719" s="120" t="n">
        <f aca="false" ca="false" dt2D="false" dtr="false" t="normal">$M719/($J719+$K719)</f>
        <v>2892.549776214834</v>
      </c>
      <c r="V719" s="118" t="n">
        <v>2027</v>
      </c>
      <c r="W719" s="120" t="n"/>
      <c r="X719" s="121" t="n">
        <f aca="false" ca="false" dt2D="false" dtr="false" t="normal">AA719-R719</f>
        <v>0</v>
      </c>
      <c r="Y719" s="127" t="n">
        <v>132204.9</v>
      </c>
      <c r="Z719" s="127" t="n">
        <f aca="false" ca="false" dt2D="false" dtr="false" t="normal">+(J719*9.03+K719*24.78)*12</f>
        <v>33895.008</v>
      </c>
      <c r="AA719" s="127" t="n">
        <f aca="false" ca="false" dt2D="false" dtr="false" t="normal">+(J719*9.03+K719*24.78)*12*10</f>
        <v>338950.08</v>
      </c>
      <c r="AB719" s="124" t="n">
        <f aca="false" ca="true" dt2D="false" dtr="false" t="normal">SUBTOTAL(9, AC719:AQ719)</f>
        <v>904789.57</v>
      </c>
      <c r="AC719" s="124" t="n">
        <v>834283.38</v>
      </c>
      <c r="AD719" s="124" t="n"/>
      <c r="AE719" s="124" t="n"/>
      <c r="AF719" s="124" t="n"/>
      <c r="AG719" s="124" t="n"/>
      <c r="AH719" s="124" t="n"/>
      <c r="AI719" s="124" t="n">
        <v>0</v>
      </c>
      <c r="AJ719" s="124" t="n"/>
      <c r="AK719" s="124" t="n"/>
      <c r="AL719" s="124" t="n"/>
      <c r="AM719" s="124" t="n"/>
      <c r="AN719" s="124" t="n"/>
      <c r="AO719" s="124" t="n">
        <v>27143.69</v>
      </c>
      <c r="AP719" s="124" t="n">
        <v>24000</v>
      </c>
      <c r="AQ719" s="124" t="n">
        <v>19362.5</v>
      </c>
      <c r="AR719" s="128" t="n">
        <f aca="false" ca="false" dt2D="false" dtr="false" t="normal">COUNTIF(AC719:AN719, "&gt;0")</f>
        <v>1</v>
      </c>
      <c r="AS719" s="128" t="n">
        <f aca="false" ca="false" dt2D="false" dtr="false" t="normal">COUNTIF(AO719:AQ719, "&gt;0")</f>
        <v>3</v>
      </c>
      <c r="AT719" s="128" t="n">
        <f aca="false" ca="false" dt2D="false" dtr="false" t="normal">+AR719+AS719</f>
        <v>4</v>
      </c>
      <c r="AU719" s="0" t="s">
        <v>190</v>
      </c>
      <c r="AW719" s="129" t="n"/>
    </row>
    <row customHeight="true" ht="12.75" outlineLevel="0" r="720">
      <c r="A720" s="115" t="n">
        <f aca="false" ca="false" dt2D="false" dtr="false" t="normal">A719+1</f>
        <v>593</v>
      </c>
      <c r="B720" s="115" t="n">
        <f aca="false" ca="false" dt2D="false" dtr="false" t="normal">B719+1</f>
        <v>64</v>
      </c>
      <c r="C720" s="126" t="s">
        <v>147</v>
      </c>
      <c r="D720" s="115" t="s">
        <v>197</v>
      </c>
      <c r="E720" s="119" t="s">
        <v>117</v>
      </c>
      <c r="F720" s="118" t="s">
        <v>62</v>
      </c>
      <c r="G720" s="118" t="n">
        <v>5</v>
      </c>
      <c r="H720" s="118" t="n">
        <v>1</v>
      </c>
      <c r="I720" s="119" t="n">
        <v>3042.62</v>
      </c>
      <c r="J720" s="119" t="n">
        <v>3042.62</v>
      </c>
      <c r="K720" s="119" t="n">
        <v>0</v>
      </c>
      <c r="L720" s="117" t="n">
        <v>305</v>
      </c>
      <c r="M720" s="120" t="n">
        <f aca="false" ca="false" dt2D="false" dtr="false" t="normal">SUM(N720:R720)</f>
        <v>21298699.41</v>
      </c>
      <c r="N720" s="120" t="n"/>
      <c r="O720" s="120" t="n">
        <v>6213967.22</v>
      </c>
      <c r="P720" s="120" t="n"/>
      <c r="Q720" s="120" t="n">
        <v>1162920.12</v>
      </c>
      <c r="R720" s="120" t="n">
        <v>13921812.07</v>
      </c>
      <c r="S720" s="120" t="n"/>
      <c r="T720" s="120" t="n">
        <f aca="false" ca="false" dt2D="false" dtr="false" t="normal">$M720/($J720+$K720)</f>
        <v>7000.118125168441</v>
      </c>
      <c r="U720" s="120" t="n">
        <f aca="false" ca="false" dt2D="false" dtr="false" t="normal">$M720/($J720+$K720)</f>
        <v>7000.118125168441</v>
      </c>
      <c r="V720" s="118" t="n">
        <v>2027</v>
      </c>
      <c r="W720" s="120" t="n"/>
      <c r="X720" s="121" t="n">
        <f aca="false" ca="false" dt2D="false" dtr="false" t="normal">AA720-R720</f>
        <v>0.0020000003278255463</v>
      </c>
      <c r="Y720" s="127" t="n">
        <v>698859.72</v>
      </c>
      <c r="Z720" s="127" t="n">
        <f aca="false" ca="false" dt2D="false" dtr="false" t="normal">+(J720*12.71+K720*25.41)*12</f>
        <v>464060.4024</v>
      </c>
      <c r="AA720" s="127" t="n">
        <f aca="false" ca="false" dt2D="false" dtr="false" t="normal">+(J720*12.71+K720*25.41)*12*30</f>
        <v>13921812.072</v>
      </c>
      <c r="AB720" s="124" t="n">
        <f aca="false" ca="true" dt2D="false" dtr="false" t="normal">SUBTOTAL(9, AC720:AQ720)</f>
        <v>21298699.41</v>
      </c>
      <c r="AC720" s="124" t="n">
        <v>9196563.64</v>
      </c>
      <c r="AD720" s="124" t="n">
        <v>3799118.16</v>
      </c>
      <c r="AE720" s="124" t="n">
        <v>4016278.06</v>
      </c>
      <c r="AF720" s="124" t="n">
        <v>3167986.4</v>
      </c>
      <c r="AG720" s="124" t="n"/>
      <c r="AH720" s="124" t="n"/>
      <c r="AI720" s="124" t="n">
        <v>0</v>
      </c>
      <c r="AJ720" s="124" t="n"/>
      <c r="AK720" s="124" t="n"/>
      <c r="AL720" s="124" t="n"/>
      <c r="AM720" s="124" t="n"/>
      <c r="AN720" s="124" t="n"/>
      <c r="AO720" s="124" t="n">
        <v>638960.98</v>
      </c>
      <c r="AP720" s="124" t="n">
        <v>24000</v>
      </c>
      <c r="AQ720" s="124" t="n">
        <v>455792.17</v>
      </c>
      <c r="AR720" s="128" t="n">
        <f aca="false" ca="false" dt2D="false" dtr="false" t="normal">COUNTIF(AC720:AN720, "&gt;0")</f>
        <v>4</v>
      </c>
      <c r="AS720" s="128" t="n">
        <f aca="false" ca="false" dt2D="false" dtr="false" t="normal">COUNTIF(AO720:AQ720, "&gt;0")</f>
        <v>3</v>
      </c>
      <c r="AT720" s="128" t="n">
        <f aca="false" ca="false" dt2D="false" dtr="false" t="normal">+AR720+AS720</f>
        <v>7</v>
      </c>
      <c r="AW720" s="129" t="n"/>
    </row>
    <row customHeight="true" ht="12.75" outlineLevel="0" r="721">
      <c r="A721" s="115" t="n">
        <f aca="false" ca="false" dt2D="false" dtr="false" t="normal">A720+1</f>
        <v>594</v>
      </c>
      <c r="B721" s="115" t="n">
        <f aca="false" ca="false" dt2D="false" dtr="false" t="normal">B720+1</f>
        <v>65</v>
      </c>
      <c r="C721" s="126" t="s">
        <v>147</v>
      </c>
      <c r="D721" s="115" t="s">
        <v>199</v>
      </c>
      <c r="E721" s="119" t="s">
        <v>149</v>
      </c>
      <c r="F721" s="118" t="s">
        <v>62</v>
      </c>
      <c r="G721" s="118" t="n">
        <v>5</v>
      </c>
      <c r="H721" s="118" t="n">
        <v>4</v>
      </c>
      <c r="I721" s="119" t="n">
        <v>3182.6</v>
      </c>
      <c r="J721" s="119" t="n">
        <v>2503.5</v>
      </c>
      <c r="K721" s="119" t="n">
        <v>679.1</v>
      </c>
      <c r="L721" s="117" t="n">
        <v>128</v>
      </c>
      <c r="M721" s="120" t="n">
        <f aca="false" ca="false" dt2D="false" dtr="false" t="normal">SUM(N721:R721)</f>
        <v>4195844.36</v>
      </c>
      <c r="N721" s="120" t="n"/>
      <c r="O721" s="120" t="n"/>
      <c r="P721" s="120" t="n"/>
      <c r="Q721" s="120" t="n">
        <v>601579.88</v>
      </c>
      <c r="R721" s="120" t="n">
        <v>3594264.48</v>
      </c>
      <c r="S721" s="120" t="n"/>
      <c r="T721" s="120" t="n">
        <f aca="false" ca="false" dt2D="false" dtr="false" t="normal">$M721/($J721+$K721)</f>
        <v>1318.3699993715832</v>
      </c>
      <c r="U721" s="120" t="n">
        <f aca="false" ca="false" dt2D="false" dtr="false" t="normal">$M721/($J721+$K721)</f>
        <v>1318.3699993715832</v>
      </c>
      <c r="V721" s="118" t="n">
        <v>2027</v>
      </c>
      <c r="W721" s="120" t="n"/>
      <c r="X721" s="121" t="n">
        <f aca="false" ca="false" dt2D="false" dtr="false" t="normal">AA721-R721</f>
        <v>12714500.899999999</v>
      </c>
      <c r="Y721" s="127" t="n">
        <v>0</v>
      </c>
      <c r="Z721" s="127" t="n">
        <f aca="false" ca="false" dt2D="false" dtr="false" t="normal">+(J721*12.98+K721*25.97)*12</f>
        <v>601579.884</v>
      </c>
      <c r="AA721" s="127" t="n">
        <f aca="false" ca="false" dt2D="false" dtr="false" t="normal">+(J721*12.98+K721*25.97)*12*30-'[5]Лист1'!$AQ$535</f>
        <v>16308765.379999999</v>
      </c>
      <c r="AB721" s="124" t="n">
        <f aca="false" ca="true" dt2D="false" dtr="false" t="normal">SUBTOTAL(9, AC721:AQ721)</f>
        <v>4195844.36</v>
      </c>
      <c r="AC721" s="124" t="n"/>
      <c r="AD721" s="124" t="n">
        <v>3956177.96</v>
      </c>
      <c r="AE721" s="124" t="n"/>
      <c r="AF721" s="124" t="n"/>
      <c r="AG721" s="124" t="n"/>
      <c r="AH721" s="124" t="n"/>
      <c r="AI721" s="124" t="n">
        <v>0</v>
      </c>
      <c r="AJ721" s="124" t="n"/>
      <c r="AK721" s="124" t="n"/>
      <c r="AL721" s="124" t="n"/>
      <c r="AM721" s="124" t="n"/>
      <c r="AN721" s="124" t="n"/>
      <c r="AO721" s="124" t="n">
        <v>125875.33</v>
      </c>
      <c r="AP721" s="124" t="n">
        <v>24000</v>
      </c>
      <c r="AQ721" s="124" t="n">
        <v>89791.07</v>
      </c>
      <c r="AR721" s="128" t="n">
        <f aca="false" ca="false" dt2D="false" dtr="false" t="normal">COUNTIF(AC721:AN721, "&gt;0")</f>
        <v>1</v>
      </c>
      <c r="AS721" s="128" t="n">
        <f aca="false" ca="false" dt2D="false" dtr="false" t="normal">COUNTIF(AO721:AQ721, "&gt;0")</f>
        <v>3</v>
      </c>
      <c r="AT721" s="128" t="n">
        <f aca="false" ca="false" dt2D="false" dtr="false" t="normal">+AR721+AS721</f>
        <v>4</v>
      </c>
      <c r="AW721" s="129" t="n"/>
      <c r="AY721" s="66" t="n"/>
    </row>
    <row customHeight="true" ht="12.75" outlineLevel="0" r="722">
      <c r="A722" s="115" t="n">
        <f aca="false" ca="false" dt2D="false" dtr="false" t="normal">A721+1</f>
        <v>595</v>
      </c>
      <c r="B722" s="115" t="n">
        <f aca="false" ca="false" dt2D="false" dtr="false" t="normal">B721+1</f>
        <v>66</v>
      </c>
      <c r="C722" s="126" t="s">
        <v>147</v>
      </c>
      <c r="D722" s="115" t="s">
        <v>202</v>
      </c>
      <c r="E722" s="119" t="s">
        <v>203</v>
      </c>
      <c r="F722" s="118" t="s">
        <v>62</v>
      </c>
      <c r="G722" s="118" t="n">
        <v>3</v>
      </c>
      <c r="H722" s="118" t="n">
        <v>4</v>
      </c>
      <c r="I722" s="119" t="n">
        <v>2394</v>
      </c>
      <c r="J722" s="119" t="n">
        <v>1760.3</v>
      </c>
      <c r="K722" s="119" t="n">
        <v>633.7</v>
      </c>
      <c r="L722" s="117" t="n">
        <v>67</v>
      </c>
      <c r="M722" s="120" t="n">
        <f aca="false" ca="false" dt2D="false" dtr="false" t="normal">SUM(N722:R722)</f>
        <v>9800242.02</v>
      </c>
      <c r="N722" s="120" t="n"/>
      <c r="O722" s="120" t="n"/>
      <c r="P722" s="120" t="n"/>
      <c r="Q722" s="120" t="n">
        <v>471670.6</v>
      </c>
      <c r="R722" s="120" t="n">
        <v>9328571.42</v>
      </c>
      <c r="S722" s="120" t="n"/>
      <c r="T722" s="120" t="n">
        <f aca="false" ca="false" dt2D="false" dtr="false" t="normal">$M722/($J722+$K722)</f>
        <v>4093.6683458646617</v>
      </c>
      <c r="U722" s="120" t="n">
        <f aca="false" ca="false" dt2D="false" dtr="false" t="normal">$M722/($J722+$K722)</f>
        <v>4093.6683458646617</v>
      </c>
      <c r="V722" s="118" t="n">
        <v>2027</v>
      </c>
      <c r="W722" s="120" t="n"/>
      <c r="X722" s="121" t="n">
        <f aca="false" ca="false" dt2D="false" dtr="false" t="normal">AA722-R722</f>
        <v>460020.8300000001</v>
      </c>
      <c r="Y722" s="127" t="n">
        <v>0</v>
      </c>
      <c r="Z722" s="127" t="n">
        <f aca="false" ca="false" dt2D="false" dtr="false" t="normal">+(J722*12.98+K722*25.97)*12</f>
        <v>471670.596</v>
      </c>
      <c r="AA722" s="127" t="n">
        <f aca="false" ca="false" dt2D="false" dtr="false" t="normal">+(J722*12.98+K722*25.97)*12*30-'[5]Лист1'!$AQ$536</f>
        <v>9788592.25</v>
      </c>
      <c r="AB722" s="124" t="n">
        <f aca="false" ca="true" dt2D="false" dtr="false" t="normal">SUBTOTAL(9, AC722:AQ722)</f>
        <v>9800242.02</v>
      </c>
      <c r="AC722" s="124" t="n">
        <v>9272509.58</v>
      </c>
      <c r="AD722" s="124" t="n"/>
      <c r="AE722" s="124" t="n"/>
      <c r="AF722" s="124" t="n"/>
      <c r="AG722" s="124" t="n"/>
      <c r="AH722" s="124" t="n"/>
      <c r="AI722" s="124" t="n">
        <v>0</v>
      </c>
      <c r="AJ722" s="124" t="n"/>
      <c r="AK722" s="124" t="n"/>
      <c r="AL722" s="124" t="n"/>
      <c r="AM722" s="124" t="n"/>
      <c r="AN722" s="124" t="n"/>
      <c r="AO722" s="124" t="n">
        <v>294007.26</v>
      </c>
      <c r="AP722" s="124" t="n">
        <v>24000</v>
      </c>
      <c r="AQ722" s="124" t="n">
        <v>209725.18</v>
      </c>
      <c r="AR722" s="128" t="n">
        <f aca="false" ca="false" dt2D="false" dtr="false" t="normal">COUNTIF(AC722:AN722, "&gt;0")</f>
        <v>1</v>
      </c>
      <c r="AS722" s="128" t="n">
        <f aca="false" ca="false" dt2D="false" dtr="false" t="normal">COUNTIF(AO722:AQ722, "&gt;0")</f>
        <v>3</v>
      </c>
      <c r="AT722" s="128" t="n">
        <f aca="false" ca="false" dt2D="false" dtr="false" t="normal">+AR722+AS722</f>
        <v>4</v>
      </c>
      <c r="AW722" s="129" t="n"/>
    </row>
    <row customHeight="true" ht="12.75" outlineLevel="0" r="723">
      <c r="A723" s="115" t="n">
        <f aca="false" ca="false" dt2D="false" dtr="false" t="normal">A722+1</f>
        <v>596</v>
      </c>
      <c r="B723" s="115" t="n">
        <f aca="false" ca="false" dt2D="false" dtr="false" t="normal">B722+1</f>
        <v>67</v>
      </c>
      <c r="C723" s="126" t="s">
        <v>147</v>
      </c>
      <c r="D723" s="115" t="s">
        <v>206</v>
      </c>
      <c r="E723" s="119" t="s">
        <v>207</v>
      </c>
      <c r="F723" s="118" t="s">
        <v>62</v>
      </c>
      <c r="G723" s="118" t="n">
        <v>4</v>
      </c>
      <c r="H723" s="118" t="n">
        <v>2</v>
      </c>
      <c r="I723" s="119" t="n">
        <v>1858.34</v>
      </c>
      <c r="J723" s="119" t="n">
        <v>1382.4</v>
      </c>
      <c r="K723" s="119" t="n">
        <v>475.94</v>
      </c>
      <c r="L723" s="117" t="n">
        <v>37</v>
      </c>
      <c r="M723" s="120" t="n">
        <f aca="false" ca="false" dt2D="false" dtr="false" t="normal">SUM(N723:R723)</f>
        <v>7039592.15</v>
      </c>
      <c r="N723" s="120" t="n"/>
      <c r="O723" s="120" t="n"/>
      <c r="P723" s="120" t="n"/>
      <c r="Q723" s="120" t="n">
        <v>1650291.74</v>
      </c>
      <c r="R723" s="120" t="n">
        <v>5389300.41</v>
      </c>
      <c r="S723" s="120" t="n"/>
      <c r="T723" s="120" t="n">
        <f aca="false" ca="false" dt2D="false" dtr="false" t="normal">$M723/($J723+$K723)</f>
        <v>3788.1077466986662</v>
      </c>
      <c r="U723" s="120" t="n">
        <f aca="false" ca="false" dt2D="false" dtr="false" t="normal">$M723/($J723+$K723)</f>
        <v>3788.1077466986662</v>
      </c>
      <c r="V723" s="118" t="n">
        <v>2027</v>
      </c>
      <c r="W723" s="120" t="n"/>
      <c r="X723" s="121" t="n">
        <f aca="false" ca="false" dt2D="false" dtr="false" t="normal">AA723-R723</f>
        <v>5520036.558000002</v>
      </c>
      <c r="Y723" s="127" t="n">
        <v>1286647.17</v>
      </c>
      <c r="Z723" s="127" t="n">
        <f aca="false" ca="false" dt2D="false" dtr="false" t="normal">+(J723*12.98+K723*25.97)*12</f>
        <v>363644.5656000001</v>
      </c>
      <c r="AA723" s="127" t="n">
        <f aca="false" ca="false" dt2D="false" dtr="false" t="normal">+(J723*12.98+K723*25.97)*12*30</f>
        <v>10909336.968000002</v>
      </c>
      <c r="AB723" s="124" t="n">
        <f aca="false" ca="true" dt2D="false" dtr="false" t="normal">SUBTOTAL(9, AC723:AQ723)</f>
        <v>7039592.149999999</v>
      </c>
      <c r="AC723" s="124" t="n">
        <v>5608646.72</v>
      </c>
      <c r="AD723" s="124" t="n"/>
      <c r="AE723" s="124" t="n"/>
      <c r="AF723" s="124" t="n"/>
      <c r="AG723" s="124" t="n">
        <v>1045110.4</v>
      </c>
      <c r="AH723" s="124" t="n"/>
      <c r="AI723" s="124" t="n">
        <v>0</v>
      </c>
      <c r="AJ723" s="124" t="n"/>
      <c r="AK723" s="124" t="n"/>
      <c r="AL723" s="124" t="n"/>
      <c r="AM723" s="124" t="n"/>
      <c r="AN723" s="124" t="n"/>
      <c r="AO723" s="124" t="n">
        <v>211187.76</v>
      </c>
      <c r="AP723" s="124" t="n">
        <v>24000</v>
      </c>
      <c r="AQ723" s="124" t="n">
        <v>150647.27</v>
      </c>
      <c r="AR723" s="128" t="n">
        <f aca="false" ca="false" dt2D="false" dtr="false" t="normal">COUNTIF(AC723:AN723, "&gt;0")</f>
        <v>2</v>
      </c>
      <c r="AS723" s="128" t="n">
        <f aca="false" ca="false" dt2D="false" dtr="false" t="normal">COUNTIF(AO723:AQ723, "&gt;0")</f>
        <v>3</v>
      </c>
      <c r="AT723" s="128" t="n">
        <f aca="false" ca="false" dt2D="false" dtr="false" t="normal">+AR723+AS723</f>
        <v>5</v>
      </c>
      <c r="AU723" s="0" t="n"/>
      <c r="AW723" s="129" t="n"/>
    </row>
    <row customHeight="true" ht="12.75" outlineLevel="0" r="724">
      <c r="A724" s="115" t="n">
        <f aca="false" ca="false" dt2D="false" dtr="false" t="normal">A723+1</f>
        <v>597</v>
      </c>
      <c r="B724" s="115" t="n">
        <f aca="false" ca="false" dt2D="false" dtr="false" t="normal">B723+1</f>
        <v>68</v>
      </c>
      <c r="C724" s="126" t="s">
        <v>147</v>
      </c>
      <c r="D724" s="115" t="s">
        <v>209</v>
      </c>
      <c r="E724" s="119" t="s">
        <v>210</v>
      </c>
      <c r="F724" s="118" t="s">
        <v>62</v>
      </c>
      <c r="G724" s="118" t="n">
        <v>5</v>
      </c>
      <c r="H724" s="118" t="n">
        <v>7</v>
      </c>
      <c r="I724" s="119" t="n">
        <v>6384.4</v>
      </c>
      <c r="J724" s="119" t="n">
        <v>5253.8</v>
      </c>
      <c r="K724" s="119" t="n">
        <v>1130.6</v>
      </c>
      <c r="L724" s="117" t="n">
        <v>210</v>
      </c>
      <c r="M724" s="120" t="n">
        <f aca="false" ca="false" dt2D="false" dtr="false" t="normal">SUM(N724:R724)</f>
        <v>3828530.76</v>
      </c>
      <c r="N724" s="120" t="n"/>
      <c r="O724" s="120" t="n"/>
      <c r="P724" s="120" t="n"/>
      <c r="Q724" s="120" t="n">
        <v>1170672.07</v>
      </c>
      <c r="R724" s="120" t="n">
        <v>2657858.69</v>
      </c>
      <c r="S724" s="120" t="n"/>
      <c r="T724" s="120" t="n">
        <f aca="false" ca="false" dt2D="false" dtr="false" t="normal">$M724/($J724+$K724)</f>
        <v>599.6696259632855</v>
      </c>
      <c r="U724" s="120" t="n">
        <f aca="false" ca="false" dt2D="false" dtr="false" t="normal">$M724/($J724+$K724)</f>
        <v>599.6696259632855</v>
      </c>
      <c r="V724" s="118" t="n">
        <v>2027</v>
      </c>
      <c r="W724" s="120" t="n"/>
      <c r="X724" s="121" t="n">
        <f aca="false" ca="false" dt2D="false" dtr="false" t="normal">AA724-R724</f>
        <v>9513652.800000003</v>
      </c>
      <c r="Y724" s="127" t="n">
        <v>0</v>
      </c>
      <c r="Z724" s="127" t="n">
        <f aca="false" ca="false" dt2D="false" dtr="false" t="normal">+(J724*12.98+K724*25.97)*12</f>
        <v>1170672.0720000002</v>
      </c>
      <c r="AA724" s="127" t="n">
        <f aca="false" ca="false" dt2D="false" dtr="false" t="normal">+(J724*12.98+K724*25.97)*12*30-'[5]Лист1'!$AQ$538</f>
        <v>12171511.490000002</v>
      </c>
      <c r="AB724" s="124" t="n">
        <f aca="false" ca="true" dt2D="false" dtr="false" t="normal">SUBTOTAL(9, AC724:AQ724)</f>
        <v>3828530.76</v>
      </c>
      <c r="AC724" s="124" t="n"/>
      <c r="AD724" s="124" t="n"/>
      <c r="AE724" s="124" t="n"/>
      <c r="AF724" s="124" t="n"/>
      <c r="AG724" s="124" t="n">
        <v>3607744.28</v>
      </c>
      <c r="AH724" s="124" t="n"/>
      <c r="AI724" s="124" t="n">
        <v>0</v>
      </c>
      <c r="AJ724" s="124" t="n"/>
      <c r="AK724" s="124" t="n"/>
      <c r="AL724" s="124" t="n"/>
      <c r="AM724" s="124" t="n"/>
      <c r="AN724" s="124" t="n"/>
      <c r="AO724" s="124" t="n">
        <v>114855.92</v>
      </c>
      <c r="AP724" s="124" t="n">
        <v>24000</v>
      </c>
      <c r="AQ724" s="124" t="n">
        <v>81930.56</v>
      </c>
      <c r="AR724" s="128" t="n">
        <f aca="false" ca="false" dt2D="false" dtr="false" t="normal">COUNTIF(AC724:AN724, "&gt;0")</f>
        <v>1</v>
      </c>
      <c r="AS724" s="128" t="n">
        <f aca="false" ca="false" dt2D="false" dtr="false" t="normal">COUNTIF(AO724:AQ724, "&gt;0")</f>
        <v>3</v>
      </c>
      <c r="AT724" s="128" t="n">
        <f aca="false" ca="false" dt2D="false" dtr="false" t="normal">+AR724+AS724</f>
        <v>4</v>
      </c>
      <c r="AW724" s="129" t="n"/>
      <c r="AY724" s="66" t="n"/>
    </row>
    <row customHeight="true" ht="12.75" outlineLevel="0" r="725">
      <c r="A725" s="115" t="n">
        <f aca="false" ca="false" dt2D="false" dtr="false" t="normal">A724+1</f>
        <v>598</v>
      </c>
      <c r="B725" s="115" t="n">
        <f aca="false" ca="false" dt2D="false" dtr="false" t="normal">B724+1</f>
        <v>69</v>
      </c>
      <c r="C725" s="126" t="s">
        <v>147</v>
      </c>
      <c r="D725" s="115" t="s">
        <v>212</v>
      </c>
      <c r="E725" s="119" t="s">
        <v>213</v>
      </c>
      <c r="F725" s="118" t="s">
        <v>62</v>
      </c>
      <c r="G725" s="118" t="n">
        <v>3</v>
      </c>
      <c r="H725" s="118" t="n">
        <v>3</v>
      </c>
      <c r="I725" s="119" t="n">
        <v>1802.3</v>
      </c>
      <c r="J725" s="119" t="n">
        <v>1033</v>
      </c>
      <c r="K725" s="119" t="n">
        <v>769.3</v>
      </c>
      <c r="L725" s="117" t="n">
        <v>35</v>
      </c>
      <c r="M725" s="120" t="n">
        <f aca="false" ca="false" dt2D="false" dtr="false" t="normal">SUM(N725:R725)</f>
        <v>17316532.71</v>
      </c>
      <c r="N725" s="120" t="n"/>
      <c r="O725" s="120" t="n">
        <v>9433525.78</v>
      </c>
      <c r="P725" s="120" t="n"/>
      <c r="Q725" s="120" t="n">
        <v>400644.73</v>
      </c>
      <c r="R725" s="120" t="n">
        <v>7482362.2</v>
      </c>
      <c r="S725" s="120" t="n"/>
      <c r="T725" s="120" t="n">
        <f aca="false" ca="false" dt2D="false" dtr="false" t="normal">$M725/($J725+$K725)</f>
        <v>9608.019036786329</v>
      </c>
      <c r="U725" s="120" t="n">
        <f aca="false" ca="false" dt2D="false" dtr="false" t="normal">$M725/($J725+$K725)</f>
        <v>9608.019036786329</v>
      </c>
      <c r="V725" s="118" t="n">
        <v>2027</v>
      </c>
      <c r="W725" s="120" t="n"/>
      <c r="X725" s="121" t="n">
        <f aca="false" ca="false" dt2D="false" dtr="false" t="normal">AA725-R725</f>
        <v>0</v>
      </c>
      <c r="Y725" s="127" t="n">
        <v>0</v>
      </c>
      <c r="Z725" s="127" t="n">
        <f aca="false" ca="false" dt2D="false" dtr="false" t="normal">+(J725*12.98+K725*25.97)*12</f>
        <v>400644.732</v>
      </c>
      <c r="AA725" s="127" t="n">
        <f aca="false" ca="false" dt2D="false" dtr="false" t="normal">+(J725*12.98+K725*25.97)*12*30-'[5]Лист1'!$AQ$541</f>
        <v>7482362.200000001</v>
      </c>
      <c r="AB725" s="124" t="n">
        <f aca="false" ca="true" dt2D="false" dtr="false" t="normal">SUBTOTAL(9, AC725:AQ725)</f>
        <v>17316532.71</v>
      </c>
      <c r="AC725" s="124" t="n">
        <v>6993988.31</v>
      </c>
      <c r="AD725" s="124" t="n">
        <v>4349565.49</v>
      </c>
      <c r="AE725" s="124" t="n">
        <v>2047006.7</v>
      </c>
      <c r="AF725" s="124" t="n">
        <v>1804777.7</v>
      </c>
      <c r="AG725" s="124" t="n">
        <v>1207124.73</v>
      </c>
      <c r="AH725" s="124" t="n"/>
      <c r="AI725" s="124" t="n">
        <v>0</v>
      </c>
      <c r="AJ725" s="124" t="n"/>
      <c r="AK725" s="124" t="n"/>
      <c r="AL725" s="124" t="n"/>
      <c r="AM725" s="124" t="n"/>
      <c r="AN725" s="124" t="n"/>
      <c r="AO725" s="124" t="n">
        <v>519495.98</v>
      </c>
      <c r="AP725" s="124" t="n">
        <v>24000</v>
      </c>
      <c r="AQ725" s="124" t="n">
        <v>370573.8</v>
      </c>
      <c r="AR725" s="128" t="n">
        <f aca="false" ca="false" dt2D="false" dtr="false" t="normal">COUNTIF(AC725:AN725, "&gt;0")</f>
        <v>5</v>
      </c>
      <c r="AS725" s="128" t="n">
        <f aca="false" ca="false" dt2D="false" dtr="false" t="normal">COUNTIF(AO725:AQ725, "&gt;0")</f>
        <v>3</v>
      </c>
      <c r="AT725" s="128" t="n">
        <f aca="false" ca="false" dt2D="false" dtr="false" t="normal">+AR725+AS725</f>
        <v>8</v>
      </c>
      <c r="AW725" s="129" t="n"/>
    </row>
    <row customHeight="true" ht="12.75" outlineLevel="0" r="726">
      <c r="A726" s="115" t="n">
        <f aca="false" ca="false" dt2D="false" dtr="false" t="normal">A725+1</f>
        <v>599</v>
      </c>
      <c r="B726" s="115" t="n">
        <f aca="false" ca="false" dt2D="false" dtr="false" t="normal">B725+1</f>
        <v>70</v>
      </c>
      <c r="C726" s="126" t="s">
        <v>147</v>
      </c>
      <c r="D726" s="115" t="s">
        <v>215</v>
      </c>
      <c r="E726" s="119" t="s">
        <v>203</v>
      </c>
      <c r="F726" s="118" t="s">
        <v>62</v>
      </c>
      <c r="G726" s="118" t="n">
        <v>4</v>
      </c>
      <c r="H726" s="118" t="n">
        <v>4</v>
      </c>
      <c r="I726" s="119" t="n">
        <v>4071.4</v>
      </c>
      <c r="J726" s="119" t="n">
        <v>3188.1</v>
      </c>
      <c r="K726" s="119" t="n">
        <v>883.3</v>
      </c>
      <c r="L726" s="117" t="n">
        <v>80</v>
      </c>
      <c r="M726" s="120" t="n">
        <f aca="false" ca="false" dt2D="false" dtr="false" t="normal">SUM(N726:R726)</f>
        <v>28500280.94</v>
      </c>
      <c r="N726" s="120" t="n"/>
      <c r="O726" s="120" t="n">
        <v>5398583.16</v>
      </c>
      <c r="P726" s="120" t="n"/>
      <c r="Q726" s="120" t="n">
        <v>3712379.39</v>
      </c>
      <c r="R726" s="120" t="n">
        <v>19389318.39</v>
      </c>
      <c r="S726" s="120" t="n"/>
      <c r="T726" s="120" t="n">
        <f aca="false" ca="false" dt2D="false" dtr="false" t="normal">$M726/($J726+$K726)</f>
        <v>7000.118126442993</v>
      </c>
      <c r="U726" s="120" t="n">
        <f aca="false" ca="false" dt2D="false" dtr="false" t="normal">$M726/($J726+$K726)</f>
        <v>7000.118126442993</v>
      </c>
      <c r="V726" s="118" t="n">
        <v>2027</v>
      </c>
      <c r="W726" s="120" t="n"/>
      <c r="X726" s="121" t="n">
        <f aca="false" ca="false" dt2D="false" dtr="false" t="normal">AA726-R726</f>
        <v>3278227.0500000007</v>
      </c>
      <c r="Y726" s="127" t="n">
        <v>2956794.54</v>
      </c>
      <c r="Z726" s="127" t="n">
        <f aca="false" ca="false" dt2D="false" dtr="false" t="normal">+(J726*12.71+K726*25.41)*12</f>
        <v>755584.848</v>
      </c>
      <c r="AA726" s="127" t="n">
        <f aca="false" ca="false" dt2D="false" dtr="false" t="normal">+(J726*12.71+K726*25.41)*12*30</f>
        <v>22667545.44</v>
      </c>
      <c r="AB726" s="124" t="n">
        <f aca="false" ca="true" dt2D="false" dtr="false" t="normal">SUBTOTAL(9, AC726:AQ726)</f>
        <v>28500280.94</v>
      </c>
      <c r="AC726" s="124" t="n">
        <v>12308162.67</v>
      </c>
      <c r="AD726" s="124" t="n">
        <v>5085716.38</v>
      </c>
      <c r="AE726" s="124" t="n">
        <v>5376303.05</v>
      </c>
      <c r="AF726" s="124" t="n">
        <v>4241184.4</v>
      </c>
      <c r="AG726" s="124" t="n"/>
      <c r="AH726" s="124" t="n"/>
      <c r="AI726" s="124" t="n">
        <v>0</v>
      </c>
      <c r="AJ726" s="124" t="n"/>
      <c r="AK726" s="124" t="n"/>
      <c r="AL726" s="124" t="n"/>
      <c r="AM726" s="124" t="n"/>
      <c r="AN726" s="124" t="n"/>
      <c r="AO726" s="124" t="n">
        <v>855008.43</v>
      </c>
      <c r="AP726" s="124" t="n">
        <v>24000</v>
      </c>
      <c r="AQ726" s="124" t="n">
        <v>609906.01</v>
      </c>
      <c r="AR726" s="128" t="n">
        <f aca="false" ca="false" dt2D="false" dtr="false" t="normal">COUNTIF(AC726:AN726, "&gt;0")</f>
        <v>4</v>
      </c>
      <c r="AS726" s="128" t="n">
        <f aca="false" ca="false" dt2D="false" dtr="false" t="normal">COUNTIF(AO726:AQ726, "&gt;0")</f>
        <v>3</v>
      </c>
      <c r="AT726" s="128" t="n">
        <f aca="false" ca="false" dt2D="false" dtr="false" t="normal">+AR726+AS726</f>
        <v>7</v>
      </c>
      <c r="AW726" s="129" t="n"/>
    </row>
    <row customHeight="true" ht="12.75" outlineLevel="0" r="727">
      <c r="A727" s="115" t="n">
        <f aca="false" ca="false" dt2D="false" dtr="false" t="normal">A726+1</f>
        <v>600</v>
      </c>
      <c r="B727" s="115" t="n">
        <f aca="false" ca="false" dt2D="false" dtr="false" t="normal">B726+1</f>
        <v>71</v>
      </c>
      <c r="C727" s="126" t="s">
        <v>147</v>
      </c>
      <c r="D727" s="115" t="s">
        <v>217</v>
      </c>
      <c r="E727" s="119" t="s">
        <v>218</v>
      </c>
      <c r="F727" s="118" t="s">
        <v>62</v>
      </c>
      <c r="G727" s="118" t="n">
        <v>3</v>
      </c>
      <c r="H727" s="118" t="n">
        <v>2</v>
      </c>
      <c r="I727" s="119" t="n">
        <v>1349.3</v>
      </c>
      <c r="J727" s="119" t="n">
        <v>898.8</v>
      </c>
      <c r="K727" s="119" t="n">
        <v>450.5</v>
      </c>
      <c r="L727" s="117" t="n">
        <v>25</v>
      </c>
      <c r="M727" s="120" t="n">
        <f aca="false" ca="false" dt2D="false" dtr="false" t="normal">SUM(N727:R727)</f>
        <v>12964100.08</v>
      </c>
      <c r="N727" s="120" t="n"/>
      <c r="O727" s="120" t="n">
        <v>4657652.79</v>
      </c>
      <c r="P727" s="120" t="n"/>
      <c r="Q727" s="120" t="n">
        <v>280390.91</v>
      </c>
      <c r="R727" s="120" t="n">
        <v>8026056.38</v>
      </c>
      <c r="S727" s="120" t="n"/>
      <c r="T727" s="120" t="n">
        <f aca="false" ca="false" dt2D="false" dtr="false" t="normal">$M727/($J727+$K727)</f>
        <v>9608.019032090715</v>
      </c>
      <c r="U727" s="120" t="n">
        <f aca="false" ca="false" dt2D="false" dtr="false" t="normal">$M727/($J727+$K727)</f>
        <v>9608.019032090715</v>
      </c>
      <c r="V727" s="118" t="n">
        <v>2027</v>
      </c>
      <c r="W727" s="120" t="n"/>
      <c r="X727" s="121" t="n">
        <f aca="false" ca="false" dt2D="false" dtr="false" t="normal">AA727-R727</f>
        <v>0</v>
      </c>
      <c r="Y727" s="127" t="n">
        <v>0</v>
      </c>
      <c r="Z727" s="127" t="n">
        <f aca="false" ca="false" dt2D="false" dtr="false" t="normal">+(J727*12.98+K727*25.97)*12</f>
        <v>280390.908</v>
      </c>
      <c r="AA727" s="127" t="n">
        <f aca="false" ca="false" dt2D="false" dtr="false" t="normal">+(J727*12.98+K727*25.97)*12*30-'[5]Лист1'!$AQ$543</f>
        <v>8026056.38</v>
      </c>
      <c r="AB727" s="124" t="n">
        <f aca="false" ca="true" dt2D="false" dtr="false" t="normal">SUBTOTAL(9, AC727:AQ727)</f>
        <v>12964100.080000002</v>
      </c>
      <c r="AC727" s="124" t="n">
        <v>5234874.34</v>
      </c>
      <c r="AD727" s="124" t="n">
        <v>3255115.31</v>
      </c>
      <c r="AE727" s="124" t="n">
        <v>1531294.31</v>
      </c>
      <c r="AF727" s="124" t="n">
        <v>1349948.48</v>
      </c>
      <c r="AG727" s="124" t="n">
        <v>902512.9</v>
      </c>
      <c r="AH727" s="124" t="n"/>
      <c r="AI727" s="124" t="n">
        <v>0</v>
      </c>
      <c r="AJ727" s="124" t="n"/>
      <c r="AK727" s="124" t="n"/>
      <c r="AL727" s="124" t="n"/>
      <c r="AM727" s="124" t="n"/>
      <c r="AN727" s="124" t="n"/>
      <c r="AO727" s="124" t="n">
        <v>388923</v>
      </c>
      <c r="AP727" s="124" t="n">
        <v>24000</v>
      </c>
      <c r="AQ727" s="124" t="n">
        <v>277431.74</v>
      </c>
      <c r="AR727" s="128" t="n">
        <f aca="false" ca="false" dt2D="false" dtr="false" t="normal">COUNTIF(AC727:AN727, "&gt;0")</f>
        <v>5</v>
      </c>
      <c r="AS727" s="128" t="n">
        <f aca="false" ca="false" dt2D="false" dtr="false" t="normal">COUNTIF(AO727:AQ727, "&gt;0")</f>
        <v>3</v>
      </c>
      <c r="AT727" s="128" t="n">
        <f aca="false" ca="false" dt2D="false" dtr="false" t="normal">+AR727+AS727</f>
        <v>8</v>
      </c>
      <c r="AW727" s="129" t="n"/>
    </row>
    <row customHeight="true" ht="12.75" outlineLevel="0" r="728">
      <c r="A728" s="115" t="n">
        <f aca="false" ca="false" dt2D="false" dtr="false" t="normal">A727+1</f>
        <v>601</v>
      </c>
      <c r="B728" s="115" t="n">
        <f aca="false" ca="false" dt2D="false" dtr="false" t="normal">B727+1</f>
        <v>72</v>
      </c>
      <c r="C728" s="126" t="s">
        <v>147</v>
      </c>
      <c r="D728" s="115" t="s">
        <v>220</v>
      </c>
      <c r="E728" s="119" t="s">
        <v>221</v>
      </c>
      <c r="F728" s="118" t="s">
        <v>62</v>
      </c>
      <c r="G728" s="118" t="n">
        <v>4</v>
      </c>
      <c r="H728" s="118" t="n">
        <v>3</v>
      </c>
      <c r="I728" s="119" t="n">
        <v>1951.7</v>
      </c>
      <c r="J728" s="119" t="n">
        <v>1451.8</v>
      </c>
      <c r="K728" s="119" t="n">
        <v>499.9</v>
      </c>
      <c r="L728" s="117" t="n">
        <v>64</v>
      </c>
      <c r="M728" s="120" t="n">
        <f aca="false" ca="false" dt2D="false" dtr="false" t="normal">SUM(N728:R728)</f>
        <v>14832505.739999998</v>
      </c>
      <c r="N728" s="120" t="n"/>
      <c r="O728" s="120" t="n">
        <v>2213909.03</v>
      </c>
      <c r="P728" s="120" t="n"/>
      <c r="Q728" s="120" t="n">
        <v>1160960.59</v>
      </c>
      <c r="R728" s="120" t="n">
        <v>11457636.12</v>
      </c>
      <c r="S728" s="120" t="n"/>
      <c r="T728" s="120" t="n">
        <f aca="false" ca="false" dt2D="false" dtr="false" t="normal">$M728/($J728+$K728)</f>
        <v>7599.7877440180355</v>
      </c>
      <c r="U728" s="120" t="n">
        <f aca="false" ca="false" dt2D="false" dtr="false" t="normal">$M728/($J728+$K728)</f>
        <v>7599.7877440180355</v>
      </c>
      <c r="V728" s="118" t="n">
        <v>2027</v>
      </c>
      <c r="W728" s="120" t="n"/>
      <c r="X728" s="121" t="n">
        <f aca="false" ca="false" dt2D="false" dtr="false" t="normal">AA728-R728</f>
        <v>0</v>
      </c>
      <c r="Y728" s="127" t="n">
        <v>779039.39</v>
      </c>
      <c r="Z728" s="127" t="n">
        <f aca="false" ca="false" dt2D="false" dtr="false" t="normal">+(J728*12.98+K728*25.97)*12</f>
        <v>381921.204</v>
      </c>
      <c r="AA728" s="127" t="n">
        <f aca="false" ca="false" dt2D="false" dtr="false" t="normal">+(J728*12.98+K728*25.97)*12*30</f>
        <v>11457636.120000001</v>
      </c>
      <c r="AB728" s="124" t="n">
        <f aca="false" ca="true" dt2D="false" dtr="false" t="normal">SUBTOTAL(9, AC728:AQ728)</f>
        <v>14832505.739999998</v>
      </c>
      <c r="AC728" s="124" t="n">
        <v>5898218.93</v>
      </c>
      <c r="AD728" s="124" t="n">
        <v>2436007.3</v>
      </c>
      <c r="AE728" s="124" t="n">
        <v>2575305.33</v>
      </c>
      <c r="AF728" s="124" t="n">
        <v>2031165.47</v>
      </c>
      <c r="AG728" s="124" t="n">
        <v>1105417.92</v>
      </c>
      <c r="AH728" s="124" t="n"/>
      <c r="AI728" s="124" t="n">
        <v>0</v>
      </c>
      <c r="AJ728" s="124" t="n"/>
      <c r="AK728" s="124" t="n"/>
      <c r="AL728" s="124" t="n"/>
      <c r="AM728" s="124" t="n"/>
      <c r="AN728" s="124" t="n"/>
      <c r="AO728" s="124" t="n">
        <v>444975.17</v>
      </c>
      <c r="AP728" s="124" t="n">
        <v>24000</v>
      </c>
      <c r="AQ728" s="124" t="n">
        <v>317415.62</v>
      </c>
      <c r="AR728" s="128" t="n">
        <f aca="false" ca="false" dt2D="false" dtr="false" t="normal">COUNTIF(AC728:AN728, "&gt;0")</f>
        <v>5</v>
      </c>
      <c r="AS728" s="128" t="n">
        <f aca="false" ca="false" dt2D="false" dtr="false" t="normal">COUNTIF(AO728:AQ728, "&gt;0")</f>
        <v>3</v>
      </c>
      <c r="AT728" s="128" t="n">
        <f aca="false" ca="false" dt2D="false" dtr="false" t="normal">+AR728+AS728</f>
        <v>8</v>
      </c>
      <c r="AW728" s="129" t="n"/>
    </row>
    <row customHeight="true" ht="12.75" outlineLevel="0" r="729">
      <c r="A729" s="115" t="n">
        <f aca="false" ca="false" dt2D="false" dtr="false" t="normal">A728+1</f>
        <v>602</v>
      </c>
      <c r="B729" s="115" t="n">
        <f aca="false" ca="false" dt2D="false" dtr="false" t="normal">B728+1</f>
        <v>73</v>
      </c>
      <c r="C729" s="126" t="s">
        <v>147</v>
      </c>
      <c r="D729" s="115" t="s">
        <v>223</v>
      </c>
      <c r="E729" s="119" t="s">
        <v>218</v>
      </c>
      <c r="F729" s="118" t="s">
        <v>62</v>
      </c>
      <c r="G729" s="118" t="n">
        <v>4</v>
      </c>
      <c r="H729" s="118" t="n">
        <v>3</v>
      </c>
      <c r="I729" s="119" t="n">
        <v>2378.2</v>
      </c>
      <c r="J729" s="119" t="n">
        <v>1790.7</v>
      </c>
      <c r="K729" s="119" t="n">
        <v>587.5</v>
      </c>
      <c r="L729" s="117" t="n">
        <v>74</v>
      </c>
      <c r="M729" s="120" t="n">
        <f aca="false" ca="false" dt2D="false" dtr="false" t="normal">SUM(N729:R729)</f>
        <v>7355724.140000001</v>
      </c>
      <c r="N729" s="120" t="n"/>
      <c r="O729" s="120" t="n">
        <v>276415.64</v>
      </c>
      <c r="P729" s="120" t="n"/>
      <c r="Q729" s="120" t="n">
        <v>462007.93</v>
      </c>
      <c r="R729" s="120" t="n">
        <v>6617300.57</v>
      </c>
      <c r="S729" s="120" t="n"/>
      <c r="T729" s="120" t="n">
        <f aca="false" ca="false" dt2D="false" dtr="false" t="normal">$M729/($J729+$K729)</f>
        <v>3092.979623244471</v>
      </c>
      <c r="U729" s="120" t="n">
        <f aca="false" ca="false" dt2D="false" dtr="false" t="normal">$M729/($J729+$K729)</f>
        <v>3092.979623244471</v>
      </c>
      <c r="V729" s="118" t="n">
        <v>2027</v>
      </c>
      <c r="W729" s="120" t="n"/>
      <c r="X729" s="121" t="n">
        <f aca="false" ca="false" dt2D="false" dtr="false" t="normal">AA729-R729</f>
        <v>4643595.6000000015</v>
      </c>
      <c r="Y729" s="127" t="n">
        <v>0</v>
      </c>
      <c r="Z729" s="127" t="n">
        <f aca="false" ca="false" dt2D="false" dtr="false" t="normal">+(J729*12.98+K729*25.97)*12</f>
        <v>462007.93200000003</v>
      </c>
      <c r="AA729" s="127" t="n">
        <f aca="false" ca="false" dt2D="false" dtr="false" t="normal">+(J729*12.98+K729*25.97)*12*30-'[5]Лист1'!$AQ$545</f>
        <v>11260896.170000002</v>
      </c>
      <c r="AB729" s="124" t="n">
        <f aca="false" ca="true" dt2D="false" dtr="false" t="normal">SUBTOTAL(9, AC729:AQ729)</f>
        <v>7355724.14</v>
      </c>
      <c r="AC729" s="124" t="n"/>
      <c r="AD729" s="124" t="n"/>
      <c r="AE729" s="124" t="n">
        <v>3135929.14</v>
      </c>
      <c r="AF729" s="124" t="n">
        <v>2472879.78</v>
      </c>
      <c r="AG729" s="124" t="n">
        <v>1344831</v>
      </c>
      <c r="AH729" s="124" t="n"/>
      <c r="AI729" s="124" t="n">
        <v>0</v>
      </c>
      <c r="AJ729" s="124" t="n"/>
      <c r="AK729" s="124" t="n"/>
      <c r="AL729" s="124" t="n"/>
      <c r="AM729" s="124" t="n"/>
      <c r="AN729" s="124" t="n"/>
      <c r="AO729" s="124" t="n">
        <v>220671.72</v>
      </c>
      <c r="AP729" s="124" t="n">
        <v>24000</v>
      </c>
      <c r="AQ729" s="124" t="n">
        <v>157412.5</v>
      </c>
      <c r="AR729" s="128" t="n">
        <f aca="false" ca="false" dt2D="false" dtr="false" t="normal">COUNTIF(AC729:AN729, "&gt;0")</f>
        <v>3</v>
      </c>
      <c r="AS729" s="128" t="n">
        <f aca="false" ca="false" dt2D="false" dtr="false" t="normal">COUNTIF(AO729:AQ729, "&gt;0")</f>
        <v>3</v>
      </c>
      <c r="AT729" s="128" t="n">
        <f aca="false" ca="false" dt2D="false" dtr="false" t="normal">+AR729+AS729</f>
        <v>6</v>
      </c>
      <c r="AW729" s="129" t="n"/>
    </row>
    <row customHeight="true" ht="12.75" outlineLevel="0" r="730">
      <c r="A730" s="115" t="n">
        <f aca="false" ca="false" dt2D="false" dtr="false" t="normal">A729+1</f>
        <v>603</v>
      </c>
      <c r="B730" s="115" t="n">
        <f aca="false" ca="false" dt2D="false" dtr="false" t="normal">B729+1</f>
        <v>74</v>
      </c>
      <c r="C730" s="126" t="s">
        <v>147</v>
      </c>
      <c r="D730" s="115" t="s">
        <v>224</v>
      </c>
      <c r="E730" s="119" t="s">
        <v>221</v>
      </c>
      <c r="F730" s="118" t="s">
        <v>62</v>
      </c>
      <c r="G730" s="118" t="n">
        <v>5</v>
      </c>
      <c r="H730" s="118" t="n">
        <v>4</v>
      </c>
      <c r="I730" s="119" t="n">
        <v>3228.9</v>
      </c>
      <c r="J730" s="119" t="n">
        <v>2518.9</v>
      </c>
      <c r="K730" s="119" t="n">
        <v>710</v>
      </c>
      <c r="L730" s="117" t="n">
        <v>136</v>
      </c>
      <c r="M730" s="120" t="n">
        <f aca="false" ca="false" dt2D="false" dtr="false" t="normal">SUM(N730:R730)</f>
        <v>10777081.7</v>
      </c>
      <c r="N730" s="120" t="n"/>
      <c r="O730" s="120" t="n"/>
      <c r="P730" s="120" t="n"/>
      <c r="Q730" s="120" t="n">
        <v>613608.26</v>
      </c>
      <c r="R730" s="120" t="n">
        <v>10163473.44</v>
      </c>
      <c r="S730" s="120" t="n"/>
      <c r="T730" s="120" t="n">
        <f aca="false" ca="false" dt2D="false" dtr="false" t="normal">$M730/($J730+$K730)</f>
        <v>3337.694477995602</v>
      </c>
      <c r="U730" s="120" t="n">
        <f aca="false" ca="false" dt2D="false" dtr="false" t="normal">$M730/($J730+$K730)</f>
        <v>3337.694477995602</v>
      </c>
      <c r="V730" s="118" t="n">
        <v>2027</v>
      </c>
      <c r="W730" s="120" t="n"/>
      <c r="X730" s="121" t="n">
        <f aca="false" ca="false" dt2D="false" dtr="false" t="normal">AA730-R730</f>
        <v>2049100.540000001</v>
      </c>
      <c r="Y730" s="127" t="n">
        <v>0</v>
      </c>
      <c r="Z730" s="127" t="n">
        <f aca="false" ca="false" dt2D="false" dtr="false" t="normal">+(J730*12.98+K730*25.97)*12</f>
        <v>613608.2640000001</v>
      </c>
      <c r="AA730" s="127" t="n">
        <f aca="false" ca="false" dt2D="false" dtr="false" t="normal">+(J730*12.98+K730*25.97)*12*30-'[5]Лист1'!$AQ$546</f>
        <v>12212573.98</v>
      </c>
      <c r="AB730" s="124" t="n">
        <f aca="false" ca="true" dt2D="false" dtr="false" t="normal">SUBTOTAL(9, AC730:AQ730)</f>
        <v>10777081.7</v>
      </c>
      <c r="AC730" s="124" t="n"/>
      <c r="AD730" s="124" t="n"/>
      <c r="AE730" s="124" t="n"/>
      <c r="AF730" s="124" t="n"/>
      <c r="AG730" s="124" t="n"/>
      <c r="AH730" s="124" t="n"/>
      <c r="AI730" s="124" t="n">
        <v>0</v>
      </c>
      <c r="AJ730" s="124" t="n"/>
      <c r="AK730" s="124" t="n"/>
      <c r="AL730" s="124" t="n"/>
      <c r="AM730" s="124" t="n"/>
      <c r="AN730" s="124" t="n">
        <v>10199139.7</v>
      </c>
      <c r="AO730" s="124" t="n">
        <v>323312.45</v>
      </c>
      <c r="AP730" s="124" t="n">
        <v>24000</v>
      </c>
      <c r="AQ730" s="124" t="n">
        <v>230629.55</v>
      </c>
      <c r="AR730" s="128" t="n">
        <f aca="false" ca="false" dt2D="false" dtr="false" t="normal">COUNTIF(AC730:AN730, "&gt;0")</f>
        <v>1</v>
      </c>
      <c r="AS730" s="128" t="n">
        <f aca="false" ca="false" dt2D="false" dtr="false" t="normal">COUNTIF(AO730:AQ730, "&gt;0")</f>
        <v>3</v>
      </c>
      <c r="AT730" s="128" t="n">
        <f aca="false" ca="false" dt2D="false" dtr="false" t="normal">+AR730+AS730</f>
        <v>4</v>
      </c>
      <c r="AW730" s="129" t="n"/>
    </row>
    <row customHeight="true" ht="12.75" outlineLevel="0" r="731">
      <c r="A731" s="115" t="n">
        <f aca="false" ca="false" dt2D="false" dtr="false" t="normal">A730+1</f>
        <v>604</v>
      </c>
      <c r="B731" s="115" t="s">
        <v>226</v>
      </c>
      <c r="C731" s="126" t="s">
        <v>147</v>
      </c>
      <c r="D731" s="115" t="s">
        <v>227</v>
      </c>
      <c r="E731" s="119" t="s">
        <v>228</v>
      </c>
      <c r="F731" s="118" t="s">
        <v>62</v>
      </c>
      <c r="G731" s="118" t="n">
        <v>4</v>
      </c>
      <c r="H731" s="118" t="n">
        <v>2</v>
      </c>
      <c r="I731" s="119" t="n">
        <v>1947.7</v>
      </c>
      <c r="J731" s="119" t="n">
        <v>1410</v>
      </c>
      <c r="K731" s="119" t="n">
        <v>537.7</v>
      </c>
      <c r="L731" s="117" t="n">
        <v>38</v>
      </c>
      <c r="M731" s="120" t="n">
        <f aca="false" ca="false" dt2D="false" dtr="false" t="normal">SUM(N731:R731)</f>
        <v>11479170.35</v>
      </c>
      <c r="N731" s="120" t="n"/>
      <c r="O731" s="120" t="n">
        <v>150290.83</v>
      </c>
      <c r="P731" s="120" t="n"/>
      <c r="Q731" s="120" t="n">
        <v>387190.43</v>
      </c>
      <c r="R731" s="120" t="n">
        <v>10941689.09</v>
      </c>
      <c r="S731" s="120" t="n"/>
      <c r="T731" s="120" t="n">
        <f aca="false" ca="false" dt2D="false" dtr="false" t="normal">$M731/($J731+$K731)</f>
        <v>5893.705575807362</v>
      </c>
      <c r="U731" s="120" t="n">
        <f aca="false" ca="false" dt2D="false" dtr="false" t="normal">$M731/($J731+$K731)</f>
        <v>5893.705575807362</v>
      </c>
      <c r="V731" s="118" t="n">
        <v>2027</v>
      </c>
      <c r="W731" s="120" t="n"/>
      <c r="X731" s="121" t="n">
        <f aca="false" ca="false" dt2D="false" dtr="false" t="normal">AA731-R731</f>
        <v>0</v>
      </c>
      <c r="Y731" s="127" t="n">
        <v>0</v>
      </c>
      <c r="Z731" s="127" t="n">
        <f aca="false" ca="false" dt2D="false" dtr="false" t="normal">+(J731*12.98+K731*25.97)*12</f>
        <v>387190.42799999996</v>
      </c>
      <c r="AA731" s="127" t="n">
        <f aca="false" ca="false" dt2D="false" dtr="false" t="normal">+(J731*12.98+K731*25.97)*12*30-'[5]Лист1'!$AQ$547</f>
        <v>10941689.089999998</v>
      </c>
      <c r="AB731" s="124" t="n">
        <f aca="false" ca="true" dt2D="false" dtr="false" t="normal">SUBTOTAL(9, AC731:AQ731)</f>
        <v>11479170.35</v>
      </c>
      <c r="AC731" s="124" t="n"/>
      <c r="AD731" s="124" t="n"/>
      <c r="AE731" s="124" t="n"/>
      <c r="AF731" s="124" t="n"/>
      <c r="AG731" s="124" t="n"/>
      <c r="AH731" s="124" t="n"/>
      <c r="AI731" s="124" t="n">
        <v>0</v>
      </c>
      <c r="AJ731" s="124" t="n"/>
      <c r="AK731" s="124" t="n">
        <v>10865140.99</v>
      </c>
      <c r="AL731" s="124" t="n"/>
      <c r="AM731" s="124" t="n"/>
      <c r="AN731" s="124" t="n"/>
      <c r="AO731" s="124" t="n">
        <v>344375.11</v>
      </c>
      <c r="AP731" s="124" t="n">
        <v>24000</v>
      </c>
      <c r="AQ731" s="124" t="n">
        <v>245654.25</v>
      </c>
      <c r="AR731" s="128" t="n">
        <f aca="false" ca="false" dt2D="false" dtr="false" t="normal">COUNTIF(AC731:AN731, "&gt;0")</f>
        <v>1</v>
      </c>
      <c r="AS731" s="128" t="n">
        <f aca="false" ca="false" dt2D="false" dtr="false" t="normal">COUNTIF(AO731:AQ731, "&gt;0")</f>
        <v>3</v>
      </c>
      <c r="AT731" s="128" t="n">
        <f aca="false" ca="false" dt2D="false" dtr="false" t="normal">+AR731+AS731</f>
        <v>4</v>
      </c>
      <c r="AW731" s="129" t="n"/>
    </row>
    <row customHeight="true" ht="12.75" outlineLevel="0" r="732">
      <c r="A732" s="115" t="n">
        <f aca="false" ca="false" dt2D="false" dtr="false" t="normal">A731+1</f>
        <v>605</v>
      </c>
      <c r="B732" s="115" t="n">
        <f aca="false" ca="false" dt2D="false" dtr="false" t="normal">B730+1</f>
        <v>75</v>
      </c>
      <c r="C732" s="126" t="s">
        <v>147</v>
      </c>
      <c r="D732" s="115" t="s">
        <v>231</v>
      </c>
      <c r="E732" s="119" t="s">
        <v>120</v>
      </c>
      <c r="F732" s="118" t="s">
        <v>62</v>
      </c>
      <c r="G732" s="118" t="n">
        <v>4</v>
      </c>
      <c r="H732" s="118" t="n">
        <v>3</v>
      </c>
      <c r="I732" s="119" t="n">
        <v>2328.4</v>
      </c>
      <c r="J732" s="119" t="n">
        <v>1950.9</v>
      </c>
      <c r="K732" s="119" t="n">
        <v>377.5</v>
      </c>
      <c r="L732" s="117" t="n">
        <v>49</v>
      </c>
      <c r="M732" s="120" t="n">
        <f aca="false" ca="false" dt2D="false" dtr="false" t="normal">SUM(N732:R732)</f>
        <v>7771487.82</v>
      </c>
      <c r="N732" s="120" t="n"/>
      <c r="O732" s="120" t="n"/>
      <c r="P732" s="120" t="n"/>
      <c r="Q732" s="120" t="n">
        <v>421516.28</v>
      </c>
      <c r="R732" s="120" t="n">
        <v>7349971.54</v>
      </c>
      <c r="S732" s="120" t="n"/>
      <c r="T732" s="120" t="n">
        <f aca="false" ca="false" dt2D="false" dtr="false" t="normal">$M732/($J732+$K732)</f>
        <v>3337.6944768940043</v>
      </c>
      <c r="U732" s="120" t="n">
        <f aca="false" ca="false" dt2D="false" dtr="false" t="normal">$M732/($J732+$K732)</f>
        <v>3337.6944768940043</v>
      </c>
      <c r="V732" s="118" t="n">
        <v>2027</v>
      </c>
      <c r="W732" s="120" t="n"/>
      <c r="X732" s="121" t="n">
        <f aca="false" ca="false" dt2D="false" dtr="false" t="normal">AA732-R732</f>
        <v>831475.4900000012</v>
      </c>
      <c r="Y732" s="127" t="n">
        <v>0</v>
      </c>
      <c r="Z732" s="127" t="n">
        <f aca="false" ca="false" dt2D="false" dtr="false" t="normal">+(J732*12.98+K732*25.97)*12</f>
        <v>421516.28400000004</v>
      </c>
      <c r="AA732" s="127" t="n">
        <f aca="false" ca="false" dt2D="false" dtr="false" t="normal">+(J732*12.98+K732*25.97)*12*30-'[5]Лист1'!$AQ$548</f>
        <v>8181447.030000001</v>
      </c>
      <c r="AB732" s="124" t="n">
        <f aca="false" ca="true" dt2D="false" dtr="false" t="normal">SUBTOTAL(9, AC732:AQ732)</f>
        <v>7771487.819999999</v>
      </c>
      <c r="AC732" s="124" t="n"/>
      <c r="AD732" s="124" t="n"/>
      <c r="AE732" s="124" t="n"/>
      <c r="AF732" s="124" t="n"/>
      <c r="AG732" s="124" t="n"/>
      <c r="AH732" s="124" t="n"/>
      <c r="AI732" s="124" t="n">
        <v>0</v>
      </c>
      <c r="AJ732" s="124" t="n"/>
      <c r="AK732" s="124" t="n"/>
      <c r="AL732" s="124" t="n"/>
      <c r="AM732" s="124" t="n"/>
      <c r="AN732" s="124" t="n">
        <v>7348033.35</v>
      </c>
      <c r="AO732" s="124" t="n">
        <v>233144.63</v>
      </c>
      <c r="AP732" s="124" t="n">
        <v>24000</v>
      </c>
      <c r="AQ732" s="124" t="n">
        <v>166309.84</v>
      </c>
      <c r="AR732" s="128" t="n">
        <f aca="false" ca="false" dt2D="false" dtr="false" t="normal">COUNTIF(AC732:AN732, "&gt;0")</f>
        <v>1</v>
      </c>
      <c r="AS732" s="128" t="n">
        <f aca="false" ca="false" dt2D="false" dtr="false" t="normal">COUNTIF(AO732:AQ732, "&gt;0")</f>
        <v>3</v>
      </c>
      <c r="AT732" s="128" t="n">
        <f aca="false" ca="false" dt2D="false" dtr="false" t="normal">+AR732+AS732</f>
        <v>4</v>
      </c>
      <c r="AW732" s="129" t="n"/>
    </row>
    <row customHeight="true" ht="12.75" outlineLevel="0" r="733">
      <c r="A733" s="115" t="n">
        <f aca="false" ca="false" dt2D="false" dtr="false" t="normal">A732+1</f>
        <v>606</v>
      </c>
      <c r="B733" s="115" t="n">
        <f aca="false" ca="false" dt2D="false" dtr="false" t="normal">+B732+1</f>
        <v>76</v>
      </c>
      <c r="C733" s="126" t="s">
        <v>147</v>
      </c>
      <c r="D733" s="115" t="s">
        <v>233</v>
      </c>
      <c r="E733" s="119" t="s">
        <v>203</v>
      </c>
      <c r="F733" s="118" t="s">
        <v>62</v>
      </c>
      <c r="G733" s="118" t="n">
        <v>4</v>
      </c>
      <c r="H733" s="118" t="n">
        <v>4</v>
      </c>
      <c r="I733" s="119" t="n">
        <v>3217.2</v>
      </c>
      <c r="J733" s="119" t="n">
        <v>1859.9</v>
      </c>
      <c r="K733" s="119" t="n">
        <v>1357.3</v>
      </c>
      <c r="L733" s="117" t="n">
        <v>96</v>
      </c>
      <c r="M733" s="120" t="n">
        <f aca="false" ca="false" dt2D="false" dtr="false" t="normal">SUM(N733:R733)</f>
        <v>24450037.16</v>
      </c>
      <c r="N733" s="120" t="n"/>
      <c r="O733" s="120" t="n">
        <v>1827979.24</v>
      </c>
      <c r="P733" s="120" t="n"/>
      <c r="Q733" s="120" t="n">
        <v>1241448.04</v>
      </c>
      <c r="R733" s="120" t="n">
        <v>21380609.88</v>
      </c>
      <c r="S733" s="120" t="n"/>
      <c r="T733" s="120" t="n">
        <f aca="false" ca="false" dt2D="false" dtr="false" t="normal">$M733/($J733+$K733)</f>
        <v>7599.787753325874</v>
      </c>
      <c r="U733" s="120" t="n">
        <f aca="false" ca="false" dt2D="false" dtr="false" t="normal">$M733/($J733+$K733)</f>
        <v>7599.787753325874</v>
      </c>
      <c r="V733" s="118" t="n">
        <v>2027</v>
      </c>
      <c r="W733" s="120" t="n"/>
      <c r="X733" s="121" t="n">
        <f aca="false" ca="false" dt2D="false" dtr="false" t="normal">AA733-R733</f>
        <v>0</v>
      </c>
      <c r="Y733" s="127" t="n">
        <v>528761.04</v>
      </c>
      <c r="Z733" s="127" t="n">
        <f aca="false" ca="false" dt2D="false" dtr="false" t="normal">+(J733*12.98+K733*25.97)*12</f>
        <v>712686.996</v>
      </c>
      <c r="AA733" s="127" t="n">
        <f aca="false" ca="false" dt2D="false" dtr="false" t="normal">+(J733*12.98+K733*25.97)*12*30</f>
        <v>21380609.880000003</v>
      </c>
      <c r="AB733" s="124" t="n">
        <f aca="false" ca="true" dt2D="false" dtr="false" t="normal">SUBTOTAL(9, AC733:AQ733)</f>
        <v>24450037.16</v>
      </c>
      <c r="AC733" s="124" t="n">
        <v>9725790</v>
      </c>
      <c r="AD733" s="124" t="n">
        <v>4018648.92</v>
      </c>
      <c r="AE733" s="124" t="n">
        <v>4248269.06</v>
      </c>
      <c r="AF733" s="124" t="n">
        <v>3351303.96</v>
      </c>
      <c r="AG733" s="124" t="n">
        <v>1825293.31</v>
      </c>
      <c r="AH733" s="124" t="n"/>
      <c r="AI733" s="124" t="n">
        <v>0</v>
      </c>
      <c r="AJ733" s="124" t="n"/>
      <c r="AK733" s="124" t="n"/>
      <c r="AL733" s="124" t="n"/>
      <c r="AM733" s="124" t="n"/>
      <c r="AN733" s="124" t="n"/>
      <c r="AO733" s="124" t="n">
        <v>733501.11</v>
      </c>
      <c r="AP733" s="124" t="n">
        <v>24000</v>
      </c>
      <c r="AQ733" s="124" t="n">
        <v>523230.8</v>
      </c>
      <c r="AR733" s="128" t="n">
        <f aca="false" ca="false" dt2D="false" dtr="false" t="normal">COUNTIF(AC733:AN733, "&gt;0")</f>
        <v>5</v>
      </c>
      <c r="AS733" s="128" t="n">
        <f aca="false" ca="false" dt2D="false" dtr="false" t="normal">COUNTIF(AO733:AQ733, "&gt;0")</f>
        <v>3</v>
      </c>
      <c r="AT733" s="128" t="n">
        <f aca="false" ca="false" dt2D="false" dtr="false" t="normal">+AR733+AS733</f>
        <v>8</v>
      </c>
      <c r="AW733" s="129" t="n"/>
    </row>
    <row customHeight="true" ht="12.75" outlineLevel="0" r="734">
      <c r="A734" s="115" t="n">
        <f aca="false" ca="false" dt2D="false" dtr="false" t="normal">A733+1</f>
        <v>607</v>
      </c>
      <c r="B734" s="115" t="n">
        <f aca="false" ca="false" dt2D="false" dtr="false" t="normal">+B733+1</f>
        <v>77</v>
      </c>
      <c r="C734" s="126" t="s">
        <v>147</v>
      </c>
      <c r="D734" s="115" t="s">
        <v>235</v>
      </c>
      <c r="E734" s="119" t="s">
        <v>177</v>
      </c>
      <c r="F734" s="118" t="s">
        <v>62</v>
      </c>
      <c r="G734" s="118" t="n">
        <v>4</v>
      </c>
      <c r="H734" s="118" t="n">
        <v>3</v>
      </c>
      <c r="I734" s="119" t="n">
        <v>2072.4</v>
      </c>
      <c r="J734" s="119" t="n">
        <v>2072.4</v>
      </c>
      <c r="K734" s="119" t="n">
        <v>0</v>
      </c>
      <c r="L734" s="117" t="n">
        <v>81</v>
      </c>
      <c r="M734" s="120" t="n">
        <f aca="false" ca="false" dt2D="false" dtr="false" t="normal">SUM(N734:R734)</f>
        <v>5011208.27</v>
      </c>
      <c r="N734" s="120" t="n"/>
      <c r="O734" s="120" t="n"/>
      <c r="P734" s="120" t="n"/>
      <c r="Q734" s="120" t="n">
        <v>2190721.39</v>
      </c>
      <c r="R734" s="120" t="n">
        <v>2820486.88</v>
      </c>
      <c r="S734" s="120" t="n"/>
      <c r="T734" s="120" t="n">
        <f aca="false" ca="false" dt2D="false" dtr="false" t="normal">$M734/($J734+$K734)</f>
        <v>2418.0700009650645</v>
      </c>
      <c r="U734" s="120" t="n">
        <f aca="false" ca="false" dt2D="false" dtr="false" t="normal">$M734/($J734+$K734)</f>
        <v>2418.0700009650645</v>
      </c>
      <c r="V734" s="118" t="n">
        <v>2027</v>
      </c>
      <c r="W734" s="120" t="n"/>
      <c r="X734" s="121" t="n">
        <f aca="false" ca="false" dt2D="false" dtr="false" t="normal">AA734-R734</f>
        <v>6661986.560000001</v>
      </c>
      <c r="Y734" s="127" t="n">
        <v>1874638.94</v>
      </c>
      <c r="Z734" s="127" t="n">
        <f aca="false" ca="false" dt2D="false" dtr="false" t="normal">+(J734*12.71+K734*25.41)*12</f>
        <v>316082.44800000003</v>
      </c>
      <c r="AA734" s="127" t="n">
        <f aca="false" ca="false" dt2D="false" dtr="false" t="normal">+(J734*12.71+K734*25.41)*12*30</f>
        <v>9482473.440000001</v>
      </c>
      <c r="AB734" s="124" t="n">
        <f aca="false" ca="true" dt2D="false" dtr="false" t="normal">SUBTOTAL(9, AC734:AQ734)</f>
        <v>5011208.2700000005</v>
      </c>
      <c r="AC734" s="124" t="n"/>
      <c r="AD734" s="124" t="n">
        <v>2579755.42</v>
      </c>
      <c r="AE734" s="124" t="n"/>
      <c r="AF734" s="124" t="n">
        <v>2149876.74</v>
      </c>
      <c r="AG734" s="124" t="n"/>
      <c r="AH734" s="124" t="n"/>
      <c r="AI734" s="124" t="n">
        <v>0</v>
      </c>
      <c r="AJ734" s="124" t="n"/>
      <c r="AK734" s="124" t="n"/>
      <c r="AL734" s="124" t="n"/>
      <c r="AM734" s="124" t="n"/>
      <c r="AN734" s="124" t="n"/>
      <c r="AO734" s="124" t="n">
        <v>150336.25</v>
      </c>
      <c r="AP734" s="124" t="n">
        <v>24000</v>
      </c>
      <c r="AQ734" s="124" t="n">
        <v>107239.86</v>
      </c>
      <c r="AR734" s="128" t="n">
        <f aca="false" ca="false" dt2D="false" dtr="false" t="normal">COUNTIF(AC734:AN734, "&gt;0")</f>
        <v>2</v>
      </c>
      <c r="AS734" s="128" t="n">
        <f aca="false" ca="false" dt2D="false" dtr="false" t="normal">COUNTIF(AO734:AQ734, "&gt;0")</f>
        <v>3</v>
      </c>
      <c r="AT734" s="128" t="n">
        <f aca="false" ca="false" dt2D="false" dtr="false" t="normal">+AR734+AS734</f>
        <v>5</v>
      </c>
      <c r="AW734" s="129" t="n"/>
    </row>
    <row customHeight="true" ht="12.75" outlineLevel="0" r="735">
      <c r="A735" s="115" t="n">
        <f aca="false" ca="false" dt2D="false" dtr="false" t="normal">A734+1</f>
        <v>608</v>
      </c>
      <c r="B735" s="115" t="n">
        <f aca="false" ca="false" dt2D="false" dtr="false" t="normal">+B734+1</f>
        <v>78</v>
      </c>
      <c r="C735" s="126" t="s">
        <v>147</v>
      </c>
      <c r="D735" s="115" t="s">
        <v>237</v>
      </c>
      <c r="E735" s="119" t="s">
        <v>162</v>
      </c>
      <c r="F735" s="118" t="s">
        <v>62</v>
      </c>
      <c r="G735" s="118" t="n">
        <v>4</v>
      </c>
      <c r="H735" s="118" t="n">
        <v>3</v>
      </c>
      <c r="I735" s="119" t="n">
        <v>1804.2</v>
      </c>
      <c r="J735" s="119" t="n">
        <v>1804.2</v>
      </c>
      <c r="K735" s="119" t="n">
        <v>0</v>
      </c>
      <c r="L735" s="117" t="n">
        <v>96</v>
      </c>
      <c r="M735" s="120" t="n">
        <f aca="false" ca="false" dt2D="false" dtr="false" t="normal">SUM(N735:R735)</f>
        <v>14214840.75</v>
      </c>
      <c r="N735" s="120" t="n"/>
      <c r="O735" s="120" t="n">
        <v>6223695.1</v>
      </c>
      <c r="P735" s="120" t="n"/>
      <c r="Q735" s="120" t="n">
        <v>275176.58</v>
      </c>
      <c r="R735" s="120" t="n">
        <v>7715969.07</v>
      </c>
      <c r="S735" s="120" t="n"/>
      <c r="T735" s="120" t="n">
        <f aca="false" ca="false" dt2D="false" dtr="false" t="normal">$M735/($J735+$K735)</f>
        <v>7878.75</v>
      </c>
      <c r="U735" s="120" t="n">
        <f aca="false" ca="false" dt2D="false" dtr="false" t="normal">$M735/($J735+$K735)</f>
        <v>7878.75</v>
      </c>
      <c r="V735" s="118" t="n">
        <v>2027</v>
      </c>
      <c r="W735" s="120" t="n"/>
      <c r="X735" s="121" t="n">
        <f aca="false" ca="false" dt2D="false" dtr="false" t="normal">AA735-R735</f>
        <v>0</v>
      </c>
      <c r="Y735" s="127" t="n">
        <v>0</v>
      </c>
      <c r="Z735" s="127" t="n">
        <f aca="false" ca="false" dt2D="false" dtr="false" t="normal">+(J735*12.71+K735*25.41)*12</f>
        <v>275176.58400000003</v>
      </c>
      <c r="AA735" s="127" t="n">
        <f aca="false" ca="false" dt2D="false" dtr="false" t="normal">+(J735*12.71+K735*25.41)*12*30-'[5]Лист1'!$AQ$554</f>
        <v>7715969.070000001</v>
      </c>
      <c r="AB735" s="124" t="n">
        <f aca="false" ca="true" dt2D="false" dtr="false" t="normal">SUBTOTAL(9, AC735:AQ735)</f>
        <v>14214840.75</v>
      </c>
      <c r="AC735" s="124" t="n"/>
      <c r="AD735" s="124" t="n"/>
      <c r="AE735" s="124" t="n"/>
      <c r="AF735" s="124" t="n"/>
      <c r="AG735" s="124" t="n"/>
      <c r="AH735" s="124" t="n"/>
      <c r="AI735" s="124" t="n">
        <v>0</v>
      </c>
      <c r="AJ735" s="124" t="n"/>
      <c r="AK735" s="124" t="n"/>
      <c r="AL735" s="124" t="n"/>
      <c r="AM735" s="124" t="n">
        <v>13460197.94</v>
      </c>
      <c r="AN735" s="124" t="n"/>
      <c r="AO735" s="124" t="n">
        <v>426445.22</v>
      </c>
      <c r="AP735" s="124" t="n">
        <v>24000</v>
      </c>
      <c r="AQ735" s="124" t="n">
        <v>304197.59</v>
      </c>
      <c r="AR735" s="128" t="n">
        <f aca="false" ca="false" dt2D="false" dtr="false" t="normal">COUNTIF(AC735:AN735, "&gt;0")</f>
        <v>1</v>
      </c>
      <c r="AS735" s="128" t="n">
        <f aca="false" ca="false" dt2D="false" dtr="false" t="normal">COUNTIF(AO735:AQ735, "&gt;0")</f>
        <v>3</v>
      </c>
      <c r="AT735" s="128" t="n">
        <f aca="false" ca="false" dt2D="false" dtr="false" t="normal">+AR735+AS735</f>
        <v>4</v>
      </c>
      <c r="AW735" s="129" t="n"/>
    </row>
    <row customHeight="true" ht="12.75" outlineLevel="0" r="736">
      <c r="A736" s="115" t="n">
        <f aca="false" ca="false" dt2D="false" dtr="false" t="normal">A735+1</f>
        <v>609</v>
      </c>
      <c r="B736" s="115" t="n">
        <f aca="false" ca="false" dt2D="false" dtr="false" t="normal">+B735+1</f>
        <v>79</v>
      </c>
      <c r="C736" s="126" t="s">
        <v>147</v>
      </c>
      <c r="D736" s="115" t="s">
        <v>239</v>
      </c>
      <c r="E736" s="119" t="s">
        <v>166</v>
      </c>
      <c r="F736" s="118" t="s">
        <v>62</v>
      </c>
      <c r="G736" s="118" t="n">
        <v>5</v>
      </c>
      <c r="H736" s="118" t="n">
        <v>4</v>
      </c>
      <c r="I736" s="119" t="n">
        <v>4300.8</v>
      </c>
      <c r="J736" s="119" t="n">
        <v>4300.8</v>
      </c>
      <c r="K736" s="119" t="n">
        <v>0</v>
      </c>
      <c r="L736" s="117" t="n">
        <v>196</v>
      </c>
      <c r="M736" s="120" t="n">
        <f aca="false" ca="false" dt2D="false" dtr="false" t="normal">SUM(N736:R736)</f>
        <v>32685167.18</v>
      </c>
      <c r="N736" s="120" t="n"/>
      <c r="O736" s="120" t="n">
        <v>8470276.24</v>
      </c>
      <c r="P736" s="120" t="n"/>
      <c r="Q736" s="120" t="n">
        <v>4118112.7</v>
      </c>
      <c r="R736" s="120" t="n">
        <v>20096778.24</v>
      </c>
      <c r="S736" s="120" t="n"/>
      <c r="T736" s="120" t="n">
        <f aca="false" ca="false" dt2D="false" dtr="false" t="normal">$M736/($J736+$K736)</f>
        <v>7599.787755766369</v>
      </c>
      <c r="U736" s="120" t="n">
        <f aca="false" ca="false" dt2D="false" dtr="false" t="normal">$M736/($J736+$K736)</f>
        <v>7599.787755766369</v>
      </c>
      <c r="V736" s="118" t="n">
        <v>2027</v>
      </c>
      <c r="W736" s="120" t="n"/>
      <c r="X736" s="121" t="n">
        <f aca="false" ca="false" dt2D="false" dtr="false" t="normal">AA736-R736</f>
        <v>0</v>
      </c>
      <c r="Y736" s="127" t="n">
        <v>3448220.09</v>
      </c>
      <c r="Z736" s="127" t="n">
        <f aca="false" ca="false" dt2D="false" dtr="false" t="normal">+(J736*12.98+K736*25.97)*12</f>
        <v>669892.608</v>
      </c>
      <c r="AA736" s="127" t="n">
        <f aca="false" ca="false" dt2D="false" dtr="false" t="normal">+(J736*12.98+K736*25.97)*12*30</f>
        <v>20096778.240000002</v>
      </c>
      <c r="AB736" s="124" t="n">
        <f aca="false" ca="true" dt2D="false" dtr="false" t="normal">SUBTOTAL(9, AC736:AQ736)</f>
        <v>32685167.180000003</v>
      </c>
      <c r="AC736" s="124" t="n">
        <v>13003194.99</v>
      </c>
      <c r="AD736" s="124" t="n">
        <v>5373805.35</v>
      </c>
      <c r="AE736" s="124" t="n">
        <v>5680764.9</v>
      </c>
      <c r="AF736" s="124" t="n">
        <v>4481688.85</v>
      </c>
      <c r="AG736" s="124" t="n">
        <v>2441695.49</v>
      </c>
      <c r="AH736" s="124" t="n"/>
      <c r="AI736" s="124" t="n">
        <v>0</v>
      </c>
      <c r="AJ736" s="124" t="n"/>
      <c r="AK736" s="124" t="n"/>
      <c r="AL736" s="124" t="n"/>
      <c r="AM736" s="124" t="n"/>
      <c r="AN736" s="124" t="n"/>
      <c r="AO736" s="124" t="n">
        <v>980555.02</v>
      </c>
      <c r="AP736" s="124" t="n">
        <v>24000</v>
      </c>
      <c r="AQ736" s="124" t="n">
        <v>699462.58</v>
      </c>
      <c r="AR736" s="128" t="n">
        <f aca="false" ca="false" dt2D="false" dtr="false" t="normal">COUNTIF(AC736:AN736, "&gt;0")</f>
        <v>5</v>
      </c>
      <c r="AS736" s="128" t="n">
        <f aca="false" ca="false" dt2D="false" dtr="false" t="normal">COUNTIF(AO736:AQ736, "&gt;0")</f>
        <v>3</v>
      </c>
      <c r="AT736" s="128" t="n">
        <f aca="false" ca="false" dt2D="false" dtr="false" t="normal">+AR736+AS736</f>
        <v>8</v>
      </c>
      <c r="AW736" s="129" t="n"/>
    </row>
    <row customHeight="true" ht="12.75" outlineLevel="0" r="737">
      <c r="A737" s="115" t="n">
        <f aca="false" ca="false" dt2D="false" dtr="false" t="normal">A736+1</f>
        <v>610</v>
      </c>
      <c r="B737" s="115" t="n">
        <f aca="false" ca="false" dt2D="false" dtr="false" t="normal">+B736+1</f>
        <v>80</v>
      </c>
      <c r="C737" s="126" t="s">
        <v>147</v>
      </c>
      <c r="D737" s="115" t="s">
        <v>241</v>
      </c>
      <c r="E737" s="119" t="s">
        <v>87</v>
      </c>
      <c r="F737" s="118" t="s">
        <v>62</v>
      </c>
      <c r="G737" s="118" t="n">
        <v>5</v>
      </c>
      <c r="H737" s="118" t="n">
        <v>2</v>
      </c>
      <c r="I737" s="119" t="n">
        <v>2354.6</v>
      </c>
      <c r="J737" s="119" t="n">
        <v>2141.8</v>
      </c>
      <c r="K737" s="119" t="n">
        <v>0</v>
      </c>
      <c r="L737" s="117" t="n">
        <v>96</v>
      </c>
      <c r="M737" s="120" t="n">
        <f aca="false" ca="false" dt2D="false" dtr="false" t="normal">SUM(N737:R737)</f>
        <v>2823684.8699999996</v>
      </c>
      <c r="N737" s="120" t="n"/>
      <c r="O737" s="120" t="n"/>
      <c r="P737" s="120" t="n"/>
      <c r="Q737" s="120" t="n">
        <v>326667.34</v>
      </c>
      <c r="R737" s="120" t="n">
        <v>2497017.53</v>
      </c>
      <c r="S737" s="120" t="n"/>
      <c r="T737" s="120" t="n">
        <f aca="false" ca="false" dt2D="false" dtr="false" t="normal">$M737/($J737+$K737)</f>
        <v>1318.3700018675877</v>
      </c>
      <c r="U737" s="120" t="n">
        <f aca="false" ca="false" dt2D="false" dtr="false" t="normal">$M737/($J737+$K737)</f>
        <v>1318.3700018675877</v>
      </c>
      <c r="V737" s="118" t="n">
        <v>2027</v>
      </c>
      <c r="W737" s="120" t="n"/>
      <c r="X737" s="121" t="n">
        <f aca="false" ca="false" dt2D="false" dtr="false" t="normal">AA737-R737</f>
        <v>1453469.2400000026</v>
      </c>
      <c r="Y737" s="127" t="n">
        <v>0</v>
      </c>
      <c r="Z737" s="127" t="n">
        <f aca="false" ca="false" dt2D="false" dtr="false" t="normal">+(J737*12.71+K737*25.41)*12</f>
        <v>326667.33600000007</v>
      </c>
      <c r="AA737" s="127" t="n">
        <f aca="false" ca="false" dt2D="false" dtr="false" t="normal">+(J737*12.71+K737*25.41)*12*30-'[5]Лист1'!$AQ$560</f>
        <v>3950486.7700000023</v>
      </c>
      <c r="AB737" s="124" t="n">
        <f aca="false" ca="true" dt2D="false" dtr="false" t="normal">SUBTOTAL(9, AC737:AQ737)</f>
        <v>2823684.8699999996</v>
      </c>
      <c r="AC737" s="124" t="n"/>
      <c r="AD737" s="124" t="n">
        <v>2654547.46</v>
      </c>
      <c r="AE737" s="124" t="n"/>
      <c r="AF737" s="124" t="n"/>
      <c r="AG737" s="124" t="n"/>
      <c r="AH737" s="124" t="n"/>
      <c r="AI737" s="124" t="n">
        <v>0</v>
      </c>
      <c r="AJ737" s="124" t="n"/>
      <c r="AK737" s="124" t="n"/>
      <c r="AL737" s="124" t="n"/>
      <c r="AM737" s="124" t="n"/>
      <c r="AN737" s="124" t="n"/>
      <c r="AO737" s="124" t="n">
        <v>84710.55</v>
      </c>
      <c r="AP737" s="124" t="n">
        <v>24000</v>
      </c>
      <c r="AQ737" s="124" t="n">
        <v>60426.86</v>
      </c>
      <c r="AR737" s="128" t="n">
        <f aca="false" ca="false" dt2D="false" dtr="false" t="normal">COUNTIF(AC737:AN737, "&gt;0")</f>
        <v>1</v>
      </c>
      <c r="AS737" s="128" t="n">
        <f aca="false" ca="false" dt2D="false" dtr="false" t="normal">COUNTIF(AO737:AQ737, "&gt;0")</f>
        <v>3</v>
      </c>
      <c r="AT737" s="128" t="n">
        <f aca="false" ca="false" dt2D="false" dtr="false" t="normal">+AR737+AS737</f>
        <v>4</v>
      </c>
      <c r="AW737" s="129" t="n"/>
    </row>
    <row customHeight="true" ht="12.75" outlineLevel="0" r="738">
      <c r="A738" s="115" t="n">
        <f aca="false" ca="false" dt2D="false" dtr="false" t="normal">A737+1</f>
        <v>611</v>
      </c>
      <c r="B738" s="115" t="n">
        <f aca="false" ca="false" dt2D="false" dtr="false" t="normal">+B737+1</f>
        <v>81</v>
      </c>
      <c r="C738" s="126" t="s">
        <v>147</v>
      </c>
      <c r="D738" s="115" t="s">
        <v>242</v>
      </c>
      <c r="E738" s="119" t="s">
        <v>243</v>
      </c>
      <c r="F738" s="118" t="s">
        <v>62</v>
      </c>
      <c r="G738" s="118" t="n">
        <v>5</v>
      </c>
      <c r="H738" s="118" t="n">
        <v>2</v>
      </c>
      <c r="I738" s="119" t="n">
        <v>3330.25</v>
      </c>
      <c r="J738" s="119" t="n">
        <v>2549.45</v>
      </c>
      <c r="K738" s="119" t="n">
        <v>780.8</v>
      </c>
      <c r="L738" s="117" t="n">
        <v>190</v>
      </c>
      <c r="M738" s="120" t="n">
        <f aca="false" ca="false" dt2D="false" dtr="false" t="normal">SUM(N738:R738)</f>
        <v>18779722.04</v>
      </c>
      <c r="N738" s="120" t="n"/>
      <c r="O738" s="120" t="n"/>
      <c r="P738" s="120" t="n"/>
      <c r="Q738" s="120" t="n">
        <v>1839504.17</v>
      </c>
      <c r="R738" s="120" t="n">
        <v>16940217.87</v>
      </c>
      <c r="S738" s="120" t="n"/>
      <c r="T738" s="120" t="n">
        <f aca="false" ca="false" dt2D="false" dtr="false" t="normal">$M738/($J738+$K738)</f>
        <v>5639.13280984911</v>
      </c>
      <c r="U738" s="120" t="n">
        <f aca="false" ca="false" dt2D="false" dtr="false" t="normal">$M738/($J738+$K738)</f>
        <v>5639.13280984911</v>
      </c>
      <c r="V738" s="118" t="n">
        <v>2027</v>
      </c>
      <c r="W738" s="120" t="n"/>
      <c r="X738" s="121" t="n">
        <f aca="false" ca="false" dt2D="false" dtr="false" t="normal">AA738-R738</f>
        <v>2272707.4499999955</v>
      </c>
      <c r="Y738" s="127" t="n">
        <v>1199073.33</v>
      </c>
      <c r="Z738" s="127" t="n">
        <f aca="false" ca="false" dt2D="false" dtr="false" t="normal">+(J738*12.98+K738*25.97)*12</f>
        <v>640430.8439999999</v>
      </c>
      <c r="AA738" s="127" t="n">
        <f aca="false" ca="false" dt2D="false" dtr="false" t="normal">+(J738*12.98+K738*25.97)*12*30</f>
        <v>19212925.319999997</v>
      </c>
      <c r="AB738" s="124" t="n">
        <f aca="false" ca="true" dt2D="false" dtr="false" t="normal">SUBTOTAL(9, AC738:AQ738)</f>
        <v>18779722.04</v>
      </c>
      <c r="AC738" s="124" t="n">
        <v>10066515.65</v>
      </c>
      <c r="AD738" s="124" t="n">
        <v>4158829.91</v>
      </c>
      <c r="AE738" s="124" t="n"/>
      <c r="AF738" s="124" t="n">
        <v>3468034.94</v>
      </c>
      <c r="AG738" s="124" t="n"/>
      <c r="AH738" s="124" t="n"/>
      <c r="AI738" s="124" t="n">
        <v>0</v>
      </c>
      <c r="AJ738" s="124" t="n"/>
      <c r="AK738" s="124" t="n"/>
      <c r="AL738" s="124" t="n"/>
      <c r="AM738" s="124" t="n"/>
      <c r="AN738" s="124" t="n"/>
      <c r="AO738" s="124" t="n">
        <v>620043.7</v>
      </c>
      <c r="AP738" s="124" t="n">
        <v>24000</v>
      </c>
      <c r="AQ738" s="124" t="n">
        <v>442297.84</v>
      </c>
      <c r="AR738" s="128" t="n">
        <f aca="false" ca="false" dt2D="false" dtr="false" t="normal">COUNTIF(AC738:AN738, "&gt;0")</f>
        <v>3</v>
      </c>
      <c r="AS738" s="128" t="n">
        <f aca="false" ca="false" dt2D="false" dtr="false" t="normal">COUNTIF(AO738:AQ738, "&gt;0")</f>
        <v>3</v>
      </c>
      <c r="AT738" s="128" t="n">
        <f aca="false" ca="false" dt2D="false" dtr="false" t="normal">+AR738+AS738</f>
        <v>6</v>
      </c>
      <c r="AW738" s="129" t="n"/>
    </row>
    <row customHeight="true" ht="12.75" outlineLevel="0" r="739">
      <c r="A739" s="115" t="n">
        <f aca="false" ca="false" dt2D="false" dtr="false" t="normal">A738+1</f>
        <v>612</v>
      </c>
      <c r="B739" s="115" t="s">
        <v>226</v>
      </c>
      <c r="C739" s="126" t="s">
        <v>147</v>
      </c>
      <c r="D739" s="115" t="s">
        <v>246</v>
      </c>
      <c r="E739" s="119" t="s">
        <v>87</v>
      </c>
      <c r="F739" s="118" t="s">
        <v>62</v>
      </c>
      <c r="G739" s="118" t="n">
        <v>4</v>
      </c>
      <c r="H739" s="118" t="n">
        <v>6</v>
      </c>
      <c r="I739" s="119" t="n">
        <v>4959.9</v>
      </c>
      <c r="J739" s="119" t="n">
        <v>4959.9</v>
      </c>
      <c r="K739" s="119" t="n">
        <v>0</v>
      </c>
      <c r="L739" s="117" t="n">
        <v>203</v>
      </c>
      <c r="M739" s="120" t="n">
        <f aca="false" ca="false" dt2D="false" dtr="false" t="normal">SUM(N739:R739)</f>
        <v>2974301.38</v>
      </c>
      <c r="N739" s="120" t="n"/>
      <c r="O739" s="120" t="n"/>
      <c r="P739" s="120" t="n"/>
      <c r="Q739" s="120" t="n">
        <v>772554.02</v>
      </c>
      <c r="R739" s="120" t="n">
        <v>2201747.36</v>
      </c>
      <c r="S739" s="120" t="n"/>
      <c r="T739" s="120" t="n">
        <f aca="false" ca="false" dt2D="false" dtr="false" t="normal">$M739/($J739+$K739)</f>
        <v>599.6696264037581</v>
      </c>
      <c r="U739" s="120" t="n">
        <f aca="false" ca="false" dt2D="false" dtr="false" t="normal">$M739/($J739+$K739)</f>
        <v>599.6696264037581</v>
      </c>
      <c r="V739" s="118" t="n">
        <v>2027</v>
      </c>
      <c r="W739" s="120" t="n"/>
      <c r="X739" s="121" t="n">
        <f aca="false" ca="false" dt2D="false" dtr="false" t="normal">AA739-R739</f>
        <v>15987277.399999999</v>
      </c>
      <c r="Y739" s="127" t="n">
        <v>0</v>
      </c>
      <c r="Z739" s="127" t="n">
        <f aca="false" ca="false" dt2D="false" dtr="false" t="normal">+(J739*12.98+K739*25.97)*12</f>
        <v>772554.024</v>
      </c>
      <c r="AA739" s="127" t="n">
        <f aca="false" ca="false" dt2D="false" dtr="false" t="normal">+(J739*12.98+K739*25.97)*12*30-'[5]Лист1'!$AQ$574</f>
        <v>18189024.759999998</v>
      </c>
      <c r="AB739" s="124" t="n">
        <f aca="false" ca="true" dt2D="false" dtr="false" t="normal">SUBTOTAL(9, AC739:AQ739)</f>
        <v>2974301.38</v>
      </c>
      <c r="AC739" s="124" t="n"/>
      <c r="AD739" s="124" t="n"/>
      <c r="AE739" s="124" t="n"/>
      <c r="AF739" s="124" t="n"/>
      <c r="AG739" s="124" t="n">
        <v>2797422.29</v>
      </c>
      <c r="AH739" s="124" t="n"/>
      <c r="AI739" s="124" t="n">
        <v>0</v>
      </c>
      <c r="AJ739" s="124" t="n"/>
      <c r="AK739" s="124" t="n"/>
      <c r="AL739" s="124" t="n"/>
      <c r="AM739" s="124" t="n"/>
      <c r="AN739" s="124" t="n"/>
      <c r="AO739" s="124" t="n">
        <v>89229.04</v>
      </c>
      <c r="AP739" s="124" t="n">
        <v>24000</v>
      </c>
      <c r="AQ739" s="124" t="n">
        <v>63650.05</v>
      </c>
      <c r="AR739" s="128" t="n">
        <f aca="false" ca="false" dt2D="false" dtr="false" t="normal">COUNTIF(AC739:AN739, "&gt;0")</f>
        <v>1</v>
      </c>
      <c r="AS739" s="128" t="n">
        <f aca="false" ca="false" dt2D="false" dtr="false" t="normal">COUNTIF(AO739:AQ739, "&gt;0")</f>
        <v>3</v>
      </c>
      <c r="AT739" s="128" t="n">
        <f aca="false" ca="false" dt2D="false" dtr="false" t="normal">+AR739+AS739</f>
        <v>4</v>
      </c>
      <c r="AW739" s="129" t="n"/>
    </row>
    <row customHeight="true" ht="12.75" outlineLevel="0" r="740">
      <c r="A740" s="115" t="n">
        <f aca="false" ca="false" dt2D="false" dtr="false" t="normal">A739+1</f>
        <v>613</v>
      </c>
      <c r="B740" s="115" t="s">
        <v>226</v>
      </c>
      <c r="C740" s="126" t="s">
        <v>147</v>
      </c>
      <c r="D740" s="115" t="s">
        <v>248</v>
      </c>
      <c r="E740" s="119" t="s">
        <v>159</v>
      </c>
      <c r="F740" s="118" t="s">
        <v>62</v>
      </c>
      <c r="G740" s="118" t="n">
        <v>4</v>
      </c>
      <c r="H740" s="118" t="n">
        <v>4</v>
      </c>
      <c r="I740" s="119" t="n">
        <v>4040.3</v>
      </c>
      <c r="J740" s="119" t="n">
        <v>3442.7</v>
      </c>
      <c r="K740" s="119" t="n">
        <v>0</v>
      </c>
      <c r="L740" s="117" t="n">
        <v>150</v>
      </c>
      <c r="M740" s="120" t="n">
        <f aca="false" ca="false" dt2D="false" dtr="false" t="normal">SUM(N740:R740)</f>
        <v>2064482.63</v>
      </c>
      <c r="N740" s="120" t="n"/>
      <c r="O740" s="120" t="n"/>
      <c r="P740" s="120" t="n"/>
      <c r="Q740" s="120" t="n">
        <v>536234.95</v>
      </c>
      <c r="R740" s="120" t="n">
        <v>1528247.68</v>
      </c>
      <c r="S740" s="120" t="n"/>
      <c r="T740" s="120" t="n">
        <f aca="false" ca="false" dt2D="false" dtr="false" t="normal">$M740/($J740+$K740)</f>
        <v>599.6696284892671</v>
      </c>
      <c r="U740" s="120" t="n">
        <f aca="false" ca="false" dt2D="false" dtr="false" t="normal">$M740/($J740+$K740)</f>
        <v>599.6696284892671</v>
      </c>
      <c r="V740" s="118" t="n">
        <v>2027</v>
      </c>
      <c r="W740" s="120" t="n"/>
      <c r="X740" s="121" t="n">
        <f aca="false" ca="false" dt2D="false" dtr="false" t="normal">AA740-R740</f>
        <v>11084940.270000003</v>
      </c>
      <c r="Y740" s="127" t="n">
        <v>0</v>
      </c>
      <c r="Z740" s="127" t="n">
        <f aca="false" ca="false" dt2D="false" dtr="false" t="normal">+(J740*12.98+K740*25.97)*12</f>
        <v>536234.952</v>
      </c>
      <c r="AA740" s="127" t="n">
        <f aca="false" ca="false" dt2D="false" dtr="false" t="normal">+(J740*12.98+K740*25.97)*12*30-'[5]Лист1'!$AQ$575</f>
        <v>12613187.950000003</v>
      </c>
      <c r="AB740" s="124" t="n">
        <f aca="false" ca="true" dt2D="false" dtr="false" t="normal">SUBTOTAL(9, AC740:AQ740)</f>
        <v>2064482.63</v>
      </c>
      <c r="AC740" s="124" t="n"/>
      <c r="AD740" s="124" t="n"/>
      <c r="AE740" s="124" t="n"/>
      <c r="AF740" s="124" t="n"/>
      <c r="AG740" s="124" t="n">
        <v>1934368.22</v>
      </c>
      <c r="AH740" s="124" t="n"/>
      <c r="AI740" s="124" t="n">
        <v>0</v>
      </c>
      <c r="AJ740" s="124" t="n"/>
      <c r="AK740" s="124" t="n"/>
      <c r="AL740" s="124" t="n"/>
      <c r="AM740" s="124" t="n"/>
      <c r="AN740" s="124" t="n"/>
      <c r="AO740" s="124" t="n">
        <v>61934.48</v>
      </c>
      <c r="AP740" s="124" t="n">
        <v>24000</v>
      </c>
      <c r="AQ740" s="124" t="n">
        <v>44179.93</v>
      </c>
      <c r="AR740" s="128" t="n">
        <f aca="false" ca="false" dt2D="false" dtr="false" t="normal">COUNTIF(AC740:AN740, "&gt;0")</f>
        <v>1</v>
      </c>
      <c r="AS740" s="128" t="n">
        <f aca="false" ca="false" dt2D="false" dtr="false" t="normal">COUNTIF(AO740:AQ740, "&gt;0")</f>
        <v>3</v>
      </c>
      <c r="AT740" s="128" t="n">
        <f aca="false" ca="false" dt2D="false" dtr="false" t="normal">+AR740+AS740</f>
        <v>4</v>
      </c>
      <c r="AW740" s="129" t="n"/>
    </row>
    <row customHeight="true" ht="12.75" outlineLevel="0" r="741">
      <c r="A741" s="115" t="n">
        <f aca="false" ca="false" dt2D="false" dtr="false" t="normal">A740+1</f>
        <v>614</v>
      </c>
      <c r="B741" s="115" t="n">
        <f aca="false" ca="false" dt2D="false" dtr="false" t="normal">+B738+1</f>
        <v>82</v>
      </c>
      <c r="C741" s="126" t="s">
        <v>147</v>
      </c>
      <c r="D741" s="115" t="s">
        <v>251</v>
      </c>
      <c r="E741" s="119" t="s">
        <v>252</v>
      </c>
      <c r="F741" s="118" t="s">
        <v>62</v>
      </c>
      <c r="G741" s="118" t="n">
        <v>4</v>
      </c>
      <c r="H741" s="118" t="n">
        <v>6</v>
      </c>
      <c r="I741" s="119" t="n">
        <v>5045</v>
      </c>
      <c r="J741" s="119" t="n">
        <v>5045</v>
      </c>
      <c r="K741" s="119" t="n">
        <v>0</v>
      </c>
      <c r="L741" s="117" t="n">
        <v>218</v>
      </c>
      <c r="M741" s="120" t="n">
        <f aca="false" ca="false" dt2D="false" dtr="false" t="normal">SUM(N741:R741)</f>
        <v>38340929.22</v>
      </c>
      <c r="N741" s="120" t="n"/>
      <c r="O741" s="120" t="n">
        <v>9722985.17</v>
      </c>
      <c r="P741" s="120" t="n"/>
      <c r="Q741" s="120" t="n">
        <v>5043668.05</v>
      </c>
      <c r="R741" s="120" t="n">
        <v>23574276</v>
      </c>
      <c r="S741" s="120" t="n"/>
      <c r="T741" s="120" t="n">
        <f aca="false" ca="false" dt2D="false" dtr="false" t="normal">$M741/($J741+$K741)</f>
        <v>7599.787754212091</v>
      </c>
      <c r="U741" s="120" t="n">
        <f aca="false" ca="false" dt2D="false" dtr="false" t="normal">$M741/($J741+$K741)</f>
        <v>7599.787754212091</v>
      </c>
      <c r="V741" s="118" t="n">
        <v>2027</v>
      </c>
      <c r="W741" s="120" t="n"/>
      <c r="X741" s="121" t="n">
        <f aca="false" ca="false" dt2D="false" dtr="false" t="normal">AA741-R741</f>
        <v>0</v>
      </c>
      <c r="Y741" s="127" t="n">
        <v>4257858.85</v>
      </c>
      <c r="Z741" s="127" t="n">
        <f aca="false" ca="false" dt2D="false" dtr="false" t="normal">+(J741*12.98+K741*25.97)*12</f>
        <v>785809.2</v>
      </c>
      <c r="AA741" s="127" t="n">
        <f aca="false" ca="false" dt2D="false" dtr="false" t="normal">+(J741*12.98+K741*25.97)*12*30</f>
        <v>23574276</v>
      </c>
      <c r="AB741" s="124" t="n">
        <f aca="false" ca="true" dt2D="false" dtr="false" t="normal">SUBTOTAL(9, AC741:AQ741)</f>
        <v>38340929.220000006</v>
      </c>
      <c r="AC741" s="124" t="n">
        <v>15254066.89</v>
      </c>
      <c r="AD741" s="124" t="n">
        <v>6304506.17</v>
      </c>
      <c r="AE741" s="124" t="n">
        <v>6664581.26</v>
      </c>
      <c r="AF741" s="124" t="n">
        <v>5258019.99</v>
      </c>
      <c r="AG741" s="124" t="n">
        <v>2865031.14</v>
      </c>
      <c r="AH741" s="124" t="n"/>
      <c r="AI741" s="124" t="n">
        <v>0</v>
      </c>
      <c r="AJ741" s="124" t="n"/>
      <c r="AK741" s="124" t="n"/>
      <c r="AL741" s="124" t="n"/>
      <c r="AM741" s="124" t="n"/>
      <c r="AN741" s="124" t="n"/>
      <c r="AO741" s="124" t="n">
        <v>1150227.88</v>
      </c>
      <c r="AP741" s="124" t="n">
        <v>24000</v>
      </c>
      <c r="AQ741" s="124" t="n">
        <v>820495.89</v>
      </c>
      <c r="AR741" s="128" t="n">
        <f aca="false" ca="false" dt2D="false" dtr="false" t="normal">COUNTIF(AC741:AN741, "&gt;0")</f>
        <v>5</v>
      </c>
      <c r="AS741" s="128" t="n">
        <f aca="false" ca="false" dt2D="false" dtr="false" t="normal">COUNTIF(AO741:AQ741, "&gt;0")</f>
        <v>3</v>
      </c>
      <c r="AT741" s="128" t="n">
        <f aca="false" ca="false" dt2D="false" dtr="false" t="normal">+AR741+AS741</f>
        <v>8</v>
      </c>
      <c r="AW741" s="129" t="n"/>
    </row>
    <row customHeight="true" ht="12.75" outlineLevel="0" r="742">
      <c r="A742" s="115" t="n">
        <f aca="false" ca="false" dt2D="false" dtr="false" t="normal">A741+1</f>
        <v>615</v>
      </c>
      <c r="B742" s="115" t="n">
        <f aca="false" ca="false" dt2D="false" dtr="false" t="normal">+B741+1</f>
        <v>83</v>
      </c>
      <c r="C742" s="126" t="s">
        <v>147</v>
      </c>
      <c r="D742" s="115" t="s">
        <v>254</v>
      </c>
      <c r="E742" s="119" t="s">
        <v>117</v>
      </c>
      <c r="F742" s="118" t="s">
        <v>62</v>
      </c>
      <c r="G742" s="118" t="n">
        <v>4</v>
      </c>
      <c r="H742" s="118" t="n">
        <v>4</v>
      </c>
      <c r="I742" s="119" t="n">
        <v>3363.2</v>
      </c>
      <c r="J742" s="119" t="n">
        <v>3294.1</v>
      </c>
      <c r="K742" s="119" t="n">
        <v>69.0999999999999</v>
      </c>
      <c r="L742" s="117" t="n">
        <v>114</v>
      </c>
      <c r="M742" s="120" t="n">
        <f aca="false" ca="false" dt2D="false" dtr="false" t="normal">SUM(N742:R742)</f>
        <v>23542797.28</v>
      </c>
      <c r="N742" s="120" t="n"/>
      <c r="O742" s="120" t="n">
        <v>4488771.6</v>
      </c>
      <c r="P742" s="120" t="n"/>
      <c r="Q742" s="120" t="n">
        <v>3349442.56</v>
      </c>
      <c r="R742" s="120" t="n">
        <v>15704583.12</v>
      </c>
      <c r="S742" s="120" t="n"/>
      <c r="T742" s="120" t="n">
        <f aca="false" ca="false" dt2D="false" dtr="false" t="normal">$M742/($J742+$K742)</f>
        <v>7000.118125594672</v>
      </c>
      <c r="U742" s="120" t="n">
        <f aca="false" ca="false" dt2D="false" dtr="false" t="normal">$M742/($J742+$K742)</f>
        <v>7000.118125594672</v>
      </c>
      <c r="V742" s="118" t="n">
        <v>2027</v>
      </c>
      <c r="W742" s="120" t="n"/>
      <c r="X742" s="121" t="n">
        <f aca="false" ca="false" dt2D="false" dtr="false" t="normal">AA742-R742</f>
        <v>0</v>
      </c>
      <c r="Y742" s="127" t="n">
        <v>2825956.46</v>
      </c>
      <c r="Z742" s="127" t="n">
        <f aca="false" ca="false" dt2D="false" dtr="false" t="normal">+(J742*12.71+K742*25.41)*12</f>
        <v>523486.10399999993</v>
      </c>
      <c r="AA742" s="127" t="n">
        <f aca="false" ca="false" dt2D="false" dtr="false" t="normal">+(J742*12.71+K742*25.41)*12*30</f>
        <v>15704583.119999997</v>
      </c>
      <c r="AB742" s="124" t="n">
        <f aca="false" ca="true" dt2D="false" dtr="false" t="normal">SUBTOTAL(9, AC742:AQ742)</f>
        <v>23542797.28</v>
      </c>
      <c r="AC742" s="124" t="n">
        <v>10166174.65</v>
      </c>
      <c r="AD742" s="124" t="n">
        <v>4200037.37</v>
      </c>
      <c r="AE742" s="124" t="n">
        <v>4440077.91</v>
      </c>
      <c r="AF742" s="124" t="n">
        <v>3502407.57</v>
      </c>
      <c r="AG742" s="124" t="n"/>
      <c r="AH742" s="124" t="n"/>
      <c r="AI742" s="124" t="n">
        <v>0</v>
      </c>
      <c r="AJ742" s="124" t="n"/>
      <c r="AK742" s="124" t="n"/>
      <c r="AL742" s="124" t="n"/>
      <c r="AM742" s="124" t="n"/>
      <c r="AN742" s="124" t="n"/>
      <c r="AO742" s="124" t="n">
        <v>706283.92</v>
      </c>
      <c r="AP742" s="124" t="n">
        <v>24000</v>
      </c>
      <c r="AQ742" s="124" t="n">
        <v>503815.86</v>
      </c>
      <c r="AR742" s="128" t="n">
        <f aca="false" ca="false" dt2D="false" dtr="false" t="normal">COUNTIF(AC742:AN742, "&gt;0")</f>
        <v>4</v>
      </c>
      <c r="AS742" s="128" t="n">
        <f aca="false" ca="false" dt2D="false" dtr="false" t="normal">COUNTIF(AO742:AQ742, "&gt;0")</f>
        <v>3</v>
      </c>
      <c r="AT742" s="128" t="n">
        <f aca="false" ca="false" dt2D="false" dtr="false" t="normal">+AR742+AS742</f>
        <v>7</v>
      </c>
      <c r="AW742" s="129" t="n"/>
    </row>
    <row customHeight="true" ht="12.75" outlineLevel="0" r="743">
      <c r="A743" s="115" t="n">
        <f aca="false" ca="false" dt2D="false" dtr="false" t="normal">A742+1</f>
        <v>616</v>
      </c>
      <c r="B743" s="115" t="n">
        <f aca="false" ca="false" dt2D="false" dtr="false" t="normal">+B742+1</f>
        <v>84</v>
      </c>
      <c r="C743" s="126" t="s">
        <v>147</v>
      </c>
      <c r="D743" s="115" t="s">
        <v>256</v>
      </c>
      <c r="E743" s="119" t="s">
        <v>194</v>
      </c>
      <c r="F743" s="118" t="s">
        <v>62</v>
      </c>
      <c r="G743" s="118" t="n">
        <v>9</v>
      </c>
      <c r="H743" s="118" t="n">
        <v>1</v>
      </c>
      <c r="I743" s="119" t="n">
        <v>2018.8</v>
      </c>
      <c r="J743" s="119" t="n">
        <v>1894.7</v>
      </c>
      <c r="K743" s="119" t="n">
        <v>124.1</v>
      </c>
      <c r="L743" s="117" t="n">
        <v>74</v>
      </c>
      <c r="M743" s="120" t="n">
        <f aca="false" ca="false" dt2D="false" dtr="false" t="normal">SUM(N743:R743)</f>
        <v>14272950.010000002</v>
      </c>
      <c r="N743" s="120" t="n"/>
      <c r="O743" s="120" t="n"/>
      <c r="P743" s="120" t="n"/>
      <c r="Q743" s="120" t="n">
        <v>2753549.96</v>
      </c>
      <c r="R743" s="120" t="n">
        <v>11519400.05</v>
      </c>
      <c r="S743" s="120" t="n"/>
      <c r="T743" s="120" t="n">
        <f aca="false" ca="false" dt2D="false" dtr="false" t="normal">$M743/($J743+$K743)</f>
        <v>7070.01684664157</v>
      </c>
      <c r="U743" s="120" t="n">
        <f aca="false" ca="false" dt2D="false" dtr="false" t="normal">$M743/($J743+$K743)</f>
        <v>7070.01684664157</v>
      </c>
      <c r="V743" s="118" t="n">
        <v>2027</v>
      </c>
      <c r="W743" s="120" t="n"/>
      <c r="X743" s="121" t="n">
        <f aca="false" ca="false" dt2D="false" dtr="false" t="normal">AA743-R743</f>
        <v>1279760.9499999974</v>
      </c>
      <c r="Y743" s="127" t="n">
        <v>2326911.26</v>
      </c>
      <c r="Z743" s="127" t="n">
        <f aca="false" ca="false" dt2D="false" dtr="false" t="normal">+(J743*16.89+K743*28.62)*12</f>
        <v>426638.69999999995</v>
      </c>
      <c r="AA743" s="127" t="n">
        <f aca="false" ca="false" dt2D="false" dtr="false" t="normal">+(J743*16.89+K743*28.62)*12*30</f>
        <v>12799160.999999998</v>
      </c>
      <c r="AB743" s="124" t="n">
        <f aca="false" ca="true" dt2D="false" dtr="false" t="normal">SUBTOTAL(9, AC743:AQ743)</f>
        <v>14272950.010000002</v>
      </c>
      <c r="AC743" s="124" t="n">
        <v>4940144.93</v>
      </c>
      <c r="AD743" s="124" t="n">
        <v>3361385.37</v>
      </c>
      <c r="AE743" s="124" t="n">
        <v>2403507.46</v>
      </c>
      <c r="AF743" s="124" t="n">
        <v>1908399.47</v>
      </c>
      <c r="AG743" s="124" t="n">
        <v>901883.15</v>
      </c>
      <c r="AH743" s="124" t="n"/>
      <c r="AI743" s="124" t="n">
        <v>0</v>
      </c>
      <c r="AJ743" s="124" t="n"/>
      <c r="AK743" s="124" t="n"/>
      <c r="AL743" s="124" t="n"/>
      <c r="AM743" s="124" t="n"/>
      <c r="AN743" s="124" t="n"/>
      <c r="AO743" s="124" t="n">
        <v>428188.5</v>
      </c>
      <c r="AP743" s="124" t="n">
        <v>24000</v>
      </c>
      <c r="AQ743" s="124" t="n">
        <v>305441.13</v>
      </c>
      <c r="AR743" s="128" t="n">
        <f aca="false" ca="false" dt2D="false" dtr="false" t="normal">COUNTIF(AC743:AN743, "&gt;0")</f>
        <v>5</v>
      </c>
      <c r="AS743" s="128" t="n">
        <f aca="false" ca="false" dt2D="false" dtr="false" t="normal">COUNTIF(AO743:AQ743, "&gt;0")</f>
        <v>3</v>
      </c>
      <c r="AT743" s="128" t="n">
        <f aca="false" ca="false" dt2D="false" dtr="false" t="normal">+AR743+AS743</f>
        <v>8</v>
      </c>
      <c r="AW743" s="129" t="n"/>
    </row>
    <row customHeight="true" ht="12.75" outlineLevel="0" r="744">
      <c r="A744" s="115" t="n">
        <f aca="false" ca="false" dt2D="false" dtr="false" t="normal">A743+1</f>
        <v>617</v>
      </c>
      <c r="B744" s="115" t="n">
        <f aca="false" ca="false" dt2D="false" dtr="false" t="normal">+B743+1</f>
        <v>85</v>
      </c>
      <c r="C744" s="126" t="s">
        <v>147</v>
      </c>
      <c r="D744" s="115" t="s">
        <v>257</v>
      </c>
      <c r="E744" s="119" t="s">
        <v>258</v>
      </c>
      <c r="F744" s="118" t="s">
        <v>62</v>
      </c>
      <c r="G744" s="118" t="n">
        <v>5</v>
      </c>
      <c r="H744" s="118" t="n">
        <v>4</v>
      </c>
      <c r="I744" s="119" t="n">
        <v>3251.9</v>
      </c>
      <c r="J744" s="119" t="n">
        <v>3251.9</v>
      </c>
      <c r="K744" s="119" t="n">
        <v>0</v>
      </c>
      <c r="L744" s="117" t="n">
        <v>162</v>
      </c>
      <c r="M744" s="120" t="n">
        <f aca="false" ca="false" dt2D="false" dtr="false" t="normal">SUM(N744:R744)</f>
        <v>6481946.010000001</v>
      </c>
      <c r="N744" s="120" t="n"/>
      <c r="O744" s="120" t="n"/>
      <c r="P744" s="120" t="n"/>
      <c r="Q744" s="120" t="n">
        <v>506515.94</v>
      </c>
      <c r="R744" s="120" t="n">
        <v>5975430.07</v>
      </c>
      <c r="S744" s="120" t="n"/>
      <c r="T744" s="120" t="n">
        <f aca="false" ca="false" dt2D="false" dtr="false" t="normal">$M744/($J744+$K744)</f>
        <v>1993.279624219687</v>
      </c>
      <c r="U744" s="120" t="n">
        <f aca="false" ca="false" dt2D="false" dtr="false" t="normal">$M744/($J744+$K744)</f>
        <v>1993.279624219687</v>
      </c>
      <c r="V744" s="118" t="n">
        <v>2027</v>
      </c>
      <c r="W744" s="120" t="n"/>
      <c r="X744" s="121" t="n">
        <f aca="false" ca="false" dt2D="false" dtr="false" t="normal">AA744-R744</f>
        <v>8304513.869999999</v>
      </c>
      <c r="Y744" s="127" t="n">
        <v>0</v>
      </c>
      <c r="Z744" s="127" t="n">
        <f aca="false" ca="false" dt2D="false" dtr="false" t="normal">+(J744*12.98+K744*25.97)*12</f>
        <v>506515.944</v>
      </c>
      <c r="AA744" s="127" t="n">
        <f aca="false" ca="false" dt2D="false" dtr="false" t="normal">+(J744*12.98+K744*25.97)*12*30-'[5]Лист1'!$AQ$584</f>
        <v>14279943.94</v>
      </c>
      <c r="AB744" s="124" t="n">
        <f aca="false" ca="true" dt2D="false" dtr="false" t="normal">SUBTOTAL(9, AC744:AQ744)</f>
        <v>6481946.01</v>
      </c>
      <c r="AC744" s="124" t="n"/>
      <c r="AD744" s="124" t="n"/>
      <c r="AE744" s="124" t="n">
        <v>4286941.71</v>
      </c>
      <c r="AF744" s="124" t="n"/>
      <c r="AG744" s="124" t="n">
        <v>1837832.28</v>
      </c>
      <c r="AH744" s="124" t="n"/>
      <c r="AI744" s="124" t="n">
        <v>0</v>
      </c>
      <c r="AJ744" s="124" t="n"/>
      <c r="AK744" s="124" t="n"/>
      <c r="AL744" s="124" t="n"/>
      <c r="AM744" s="124" t="n"/>
      <c r="AN744" s="124" t="n"/>
      <c r="AO744" s="124" t="n">
        <v>194458.38</v>
      </c>
      <c r="AP744" s="124" t="n">
        <v>24000</v>
      </c>
      <c r="AQ744" s="124" t="n">
        <v>138713.64</v>
      </c>
      <c r="AR744" s="128" t="n">
        <f aca="false" ca="false" dt2D="false" dtr="false" t="normal">COUNTIF(AC744:AN744, "&gt;0")</f>
        <v>2</v>
      </c>
      <c r="AS744" s="128" t="n">
        <f aca="false" ca="false" dt2D="false" dtr="false" t="normal">COUNTIF(AO744:AQ744, "&gt;0")</f>
        <v>3</v>
      </c>
      <c r="AT744" s="128" t="n">
        <f aca="false" ca="false" dt2D="false" dtr="false" t="normal">+AR744+AS744</f>
        <v>5</v>
      </c>
      <c r="AW744" s="129" t="n"/>
    </row>
    <row customHeight="true" ht="12.75" outlineLevel="0" r="745">
      <c r="A745" s="115" t="n">
        <f aca="false" ca="false" dt2D="false" dtr="false" t="normal">A744+1</f>
        <v>618</v>
      </c>
      <c r="B745" s="115" t="n">
        <f aca="false" ca="false" dt2D="false" dtr="false" t="normal">+B744+1</f>
        <v>86</v>
      </c>
      <c r="C745" s="126" t="s">
        <v>147</v>
      </c>
      <c r="D745" s="115" t="s">
        <v>260</v>
      </c>
      <c r="E745" s="119" t="s">
        <v>170</v>
      </c>
      <c r="F745" s="118" t="s">
        <v>62</v>
      </c>
      <c r="G745" s="118" t="n">
        <v>4</v>
      </c>
      <c r="H745" s="118" t="n">
        <v>6</v>
      </c>
      <c r="I745" s="119" t="n">
        <v>4892.2</v>
      </c>
      <c r="J745" s="119" t="n">
        <v>4892.2</v>
      </c>
      <c r="K745" s="119" t="n">
        <v>0</v>
      </c>
      <c r="L745" s="117" t="n">
        <v>201</v>
      </c>
      <c r="M745" s="120" t="n">
        <f aca="false" ca="false" dt2D="false" dtr="false" t="normal">SUM(N745:R745)</f>
        <v>31927145.93</v>
      </c>
      <c r="N745" s="120" t="n"/>
      <c r="O745" s="120" t="n">
        <v>5879630.72</v>
      </c>
      <c r="P745" s="120" t="n"/>
      <c r="Q745" s="120" t="n">
        <v>3662764.89</v>
      </c>
      <c r="R745" s="120" t="n">
        <v>22384750.32</v>
      </c>
      <c r="S745" s="120" t="n"/>
      <c r="T745" s="120" t="n">
        <f aca="false" ca="false" dt2D="false" dtr="false" t="normal">$M745/($J745+$K745)</f>
        <v>6526.132604963002</v>
      </c>
      <c r="U745" s="120" t="n">
        <f aca="false" ca="false" dt2D="false" dtr="false" t="normal">$M745/($J745+$K745)</f>
        <v>6526.132604963002</v>
      </c>
      <c r="V745" s="118" t="n">
        <v>2027</v>
      </c>
      <c r="W745" s="120" t="n"/>
      <c r="X745" s="121" t="n">
        <f aca="false" ca="false" dt2D="false" dtr="false" t="normal">AA745-R745</f>
        <v>0</v>
      </c>
      <c r="Y745" s="127" t="n">
        <v>2916606.55</v>
      </c>
      <c r="Z745" s="127" t="n">
        <f aca="false" ca="false" dt2D="false" dtr="false" t="normal">+(J745*12.71+K745*25.41)*12</f>
        <v>746158.344</v>
      </c>
      <c r="AA745" s="127" t="n">
        <f aca="false" ca="false" dt2D="false" dtr="false" t="normal">+(J745*12.71+K745*25.41)*12*30</f>
        <v>22384750.32</v>
      </c>
      <c r="AB745" s="124" t="n">
        <f aca="false" ca="true" dt2D="false" dtr="false" t="normal">SUBTOTAL(9, AC745:AQ745)</f>
        <v>31927145.93</v>
      </c>
      <c r="AC745" s="124" t="n">
        <v>14784715.28</v>
      </c>
      <c r="AD745" s="124" t="n"/>
      <c r="AE745" s="124" t="n"/>
      <c r="AF745" s="124" t="n"/>
      <c r="AG745" s="124" t="n"/>
      <c r="AH745" s="124" t="n"/>
      <c r="AI745" s="124" t="n">
        <v>0</v>
      </c>
      <c r="AJ745" s="124" t="n"/>
      <c r="AK745" s="124" t="n"/>
      <c r="AL745" s="124" t="n"/>
      <c r="AM745" s="124" t="n"/>
      <c r="AN745" s="124" t="n">
        <v>15477375.35</v>
      </c>
      <c r="AO745" s="124" t="n">
        <v>957814.38</v>
      </c>
      <c r="AP745" s="124" t="n">
        <v>24000</v>
      </c>
      <c r="AQ745" s="124" t="n">
        <v>683240.92</v>
      </c>
      <c r="AR745" s="128" t="n">
        <f aca="false" ca="false" dt2D="false" dtr="false" t="normal">COUNTIF(AC745:AN745, "&gt;0")</f>
        <v>2</v>
      </c>
      <c r="AS745" s="128" t="n">
        <f aca="false" ca="false" dt2D="false" dtr="false" t="normal">COUNTIF(AO745:AQ745, "&gt;0")</f>
        <v>3</v>
      </c>
      <c r="AT745" s="128" t="n">
        <f aca="false" ca="false" dt2D="false" dtr="false" t="normal">+AR745+AS745</f>
        <v>5</v>
      </c>
      <c r="AW745" s="129" t="n"/>
    </row>
    <row customHeight="true" ht="12.75" outlineLevel="0" r="746">
      <c r="A746" s="115" t="n">
        <f aca="false" ca="false" dt2D="false" dtr="false" t="normal">A745+1</f>
        <v>619</v>
      </c>
      <c r="B746" s="115" t="n">
        <f aca="false" ca="false" dt2D="false" dtr="false" t="normal">+B745+1</f>
        <v>87</v>
      </c>
      <c r="C746" s="126" t="s">
        <v>147</v>
      </c>
      <c r="D746" s="115" t="s">
        <v>262</v>
      </c>
      <c r="E746" s="119" t="s">
        <v>194</v>
      </c>
      <c r="F746" s="118" t="s">
        <v>62</v>
      </c>
      <c r="G746" s="118" t="n">
        <v>5</v>
      </c>
      <c r="H746" s="118" t="n">
        <v>2</v>
      </c>
      <c r="I746" s="119" t="n">
        <v>1534.7</v>
      </c>
      <c r="J746" s="119" t="n">
        <v>1534.7</v>
      </c>
      <c r="K746" s="119" t="n">
        <v>0</v>
      </c>
      <c r="L746" s="117" t="n">
        <v>55</v>
      </c>
      <c r="M746" s="120" t="n">
        <f aca="false" ca="false" dt2D="false" dtr="false" t="normal">SUM(N746:R746)</f>
        <v>11663394.27</v>
      </c>
      <c r="N746" s="120" t="n"/>
      <c r="O746" s="120" t="n">
        <v>2954978.13</v>
      </c>
      <c r="P746" s="120" t="n"/>
      <c r="Q746" s="120" t="n">
        <v>1537069.98</v>
      </c>
      <c r="R746" s="120" t="n">
        <v>7171346.16</v>
      </c>
      <c r="S746" s="120" t="n"/>
      <c r="T746" s="120" t="n">
        <f aca="false" ca="false" dt2D="false" dtr="false" t="normal">$M746/($J746+$K746)</f>
        <v>7599.7877565648005</v>
      </c>
      <c r="U746" s="120" t="n">
        <f aca="false" ca="false" dt2D="false" dtr="false" t="normal">$M746/($J746+$K746)</f>
        <v>7599.7877565648005</v>
      </c>
      <c r="V746" s="118" t="n">
        <v>2027</v>
      </c>
      <c r="W746" s="120" t="n"/>
      <c r="X746" s="121" t="n">
        <f aca="false" ca="false" dt2D="false" dtr="false" t="normal">AA746-R746</f>
        <v>0</v>
      </c>
      <c r="Y746" s="127" t="n">
        <v>1298025.11</v>
      </c>
      <c r="Z746" s="127" t="n">
        <f aca="false" ca="false" dt2D="false" dtr="false" t="normal">+(J746*12.98+K746*25.97)*12</f>
        <v>239044.87200000003</v>
      </c>
      <c r="AA746" s="127" t="n">
        <f aca="false" ca="false" dt2D="false" dtr="false" t="normal">+(J746*12.98+K746*25.97)*12*30</f>
        <v>7171346.160000001</v>
      </c>
      <c r="AB746" s="124" t="n">
        <f aca="false" ca="true" dt2D="false" dtr="false" t="normal">SUBTOTAL(9, AC746:AQ746)</f>
        <v>11663394.270000001</v>
      </c>
      <c r="AC746" s="124" t="n">
        <v>4636980.58</v>
      </c>
      <c r="AD746" s="124" t="n">
        <v>1914504.69</v>
      </c>
      <c r="AE746" s="124" t="n">
        <v>2024040.32</v>
      </c>
      <c r="AF746" s="124" t="n">
        <v>1596161.32</v>
      </c>
      <c r="AG746" s="124" t="n">
        <v>868208.89</v>
      </c>
      <c r="AH746" s="124" t="n"/>
      <c r="AI746" s="124" t="n">
        <v>0</v>
      </c>
      <c r="AJ746" s="124" t="n"/>
      <c r="AK746" s="124" t="n"/>
      <c r="AL746" s="124" t="n"/>
      <c r="AM746" s="124" t="n"/>
      <c r="AN746" s="124" t="n"/>
      <c r="AO746" s="124" t="n">
        <v>349901.83</v>
      </c>
      <c r="AP746" s="124" t="n">
        <v>24000</v>
      </c>
      <c r="AQ746" s="124" t="n">
        <v>249596.64</v>
      </c>
      <c r="AR746" s="128" t="n">
        <f aca="false" ca="false" dt2D="false" dtr="false" t="normal">COUNTIF(AC746:AN746, "&gt;0")</f>
        <v>5</v>
      </c>
      <c r="AS746" s="128" t="n">
        <f aca="false" ca="false" dt2D="false" dtr="false" t="normal">COUNTIF(AO746:AQ746, "&gt;0")</f>
        <v>3</v>
      </c>
      <c r="AT746" s="128" t="n">
        <f aca="false" ca="false" dt2D="false" dtr="false" t="normal">+AR746+AS746</f>
        <v>8</v>
      </c>
      <c r="AW746" s="129" t="n"/>
    </row>
    <row customHeight="true" ht="12.75" outlineLevel="0" r="747">
      <c r="A747" s="115" t="n">
        <f aca="false" ca="false" dt2D="false" dtr="false" t="normal">A746+1</f>
        <v>620</v>
      </c>
      <c r="B747" s="115" t="n">
        <f aca="false" ca="false" dt2D="false" dtr="false" t="normal">+B746+1</f>
        <v>88</v>
      </c>
      <c r="C747" s="126" t="s">
        <v>147</v>
      </c>
      <c r="D747" s="115" t="s">
        <v>264</v>
      </c>
      <c r="E747" s="119" t="s">
        <v>265</v>
      </c>
      <c r="F747" s="118" t="s">
        <v>62</v>
      </c>
      <c r="G747" s="118" t="n">
        <v>7</v>
      </c>
      <c r="H747" s="118" t="n">
        <v>1</v>
      </c>
      <c r="I747" s="119" t="n">
        <v>1782.5</v>
      </c>
      <c r="J747" s="119" t="n">
        <v>1703.8</v>
      </c>
      <c r="K747" s="119" t="n">
        <v>78.7</v>
      </c>
      <c r="L747" s="117" t="n">
        <v>74</v>
      </c>
      <c r="M747" s="120" t="n">
        <f aca="false" ca="false" dt2D="false" dtr="false" t="normal">SUM(N747:R747)</f>
        <v>3591360</v>
      </c>
      <c r="N747" s="120" t="n"/>
      <c r="O747" s="120" t="n"/>
      <c r="P747" s="120" t="n"/>
      <c r="Q747" s="120" t="n">
        <v>2100344.6</v>
      </c>
      <c r="R747" s="120" t="n">
        <v>1491015.4</v>
      </c>
      <c r="S747" s="120" t="n"/>
      <c r="T747" s="120" t="n">
        <f aca="false" ca="false" dt2D="false" dtr="false" t="normal">$M747/($J747+$K747)</f>
        <v>2014.788218793829</v>
      </c>
      <c r="U747" s="120" t="n">
        <f aca="false" ca="false" dt2D="false" dtr="false" t="normal">$M747/($J747+$K747)</f>
        <v>2014.788218793829</v>
      </c>
      <c r="V747" s="118" t="n">
        <v>2027</v>
      </c>
      <c r="W747" s="120" t="n"/>
      <c r="X747" s="121" t="n">
        <f aca="false" ca="false" dt2D="false" dtr="false" t="normal">AA747-R747</f>
        <v>9679631.959999999</v>
      </c>
      <c r="Y747" s="127" t="n">
        <v>1727989.69</v>
      </c>
      <c r="Z747" s="127" t="n">
        <f aca="false" ca="false" dt2D="false" dtr="false" t="normal">+(J747*16.89+K747*28.62)*12</f>
        <v>372354.912</v>
      </c>
      <c r="AA747" s="127" t="n">
        <f aca="false" ca="false" dt2D="false" dtr="false" t="normal">+(J747*16.89+K747*28.62)*12*30</f>
        <v>11170647.36</v>
      </c>
      <c r="AB747" s="124" t="n">
        <f aca="false" ca="true" dt2D="false" dtr="false" t="normal">SUBTOTAL(9, AC747:AQ747)</f>
        <v>3591360</v>
      </c>
      <c r="AC747" s="124" t="n"/>
      <c r="AD747" s="124" t="n"/>
      <c r="AE747" s="124" t="n"/>
      <c r="AF747" s="124" t="n"/>
      <c r="AG747" s="124" t="n"/>
      <c r="AH747" s="124" t="n"/>
      <c r="AI747" s="124" t="n">
        <v>0</v>
      </c>
      <c r="AJ747" s="124" t="n">
        <v>3382764.1</v>
      </c>
      <c r="AK747" s="124" t="n"/>
      <c r="AL747" s="124" t="n"/>
      <c r="AM747" s="124" t="n"/>
      <c r="AN747" s="124" t="n"/>
      <c r="AO747" s="124" t="n">
        <v>107740.8</v>
      </c>
      <c r="AP747" s="124" t="n">
        <v>24000</v>
      </c>
      <c r="AQ747" s="124" t="n">
        <v>76855.1</v>
      </c>
      <c r="AR747" s="128" t="n">
        <f aca="false" ca="false" dt2D="false" dtr="false" t="normal">COUNTIF(AC747:AN747, "&gt;0")</f>
        <v>1</v>
      </c>
      <c r="AS747" s="128" t="n">
        <f aca="false" ca="false" dt2D="false" dtr="false" t="normal">COUNTIF(AO747:AQ747, "&gt;0")</f>
        <v>3</v>
      </c>
      <c r="AT747" s="128" t="n">
        <f aca="false" ca="false" dt2D="false" dtr="false" t="normal">+AR747+AS747</f>
        <v>4</v>
      </c>
      <c r="AW747" s="129" t="n"/>
    </row>
    <row customHeight="true" ht="12.75" outlineLevel="0" r="748">
      <c r="A748" s="115" t="n">
        <f aca="false" ca="false" dt2D="false" dtr="false" t="normal">A747+1</f>
        <v>621</v>
      </c>
      <c r="B748" s="115" t="n">
        <f aca="false" ca="false" dt2D="false" dtr="false" t="normal">+B747+1</f>
        <v>89</v>
      </c>
      <c r="C748" s="126" t="s">
        <v>147</v>
      </c>
      <c r="D748" s="115" t="s">
        <v>267</v>
      </c>
      <c r="E748" s="119" t="s">
        <v>159</v>
      </c>
      <c r="F748" s="118" t="s">
        <v>62</v>
      </c>
      <c r="G748" s="118" t="n">
        <v>4</v>
      </c>
      <c r="H748" s="118" t="n">
        <v>4</v>
      </c>
      <c r="I748" s="119" t="n">
        <v>3406.6</v>
      </c>
      <c r="J748" s="119" t="n">
        <v>3406.6</v>
      </c>
      <c r="K748" s="119" t="n">
        <v>0</v>
      </c>
      <c r="L748" s="117" t="n">
        <v>175</v>
      </c>
      <c r="M748" s="120" t="n">
        <f aca="false" ca="false" dt2D="false" dtr="false" t="normal">SUM(N748:R748)</f>
        <v>4747471.82</v>
      </c>
      <c r="N748" s="120" t="n"/>
      <c r="O748" s="120" t="n">
        <v>1203364.14</v>
      </c>
      <c r="P748" s="120" t="n"/>
      <c r="Q748" s="120" t="n">
        <v>530612.02</v>
      </c>
      <c r="R748" s="120" t="n">
        <v>3013495.66</v>
      </c>
      <c r="S748" s="120" t="n"/>
      <c r="T748" s="120" t="n">
        <f aca="false" ca="false" dt2D="false" dtr="false" t="normal">$M748/($J748+$K748)</f>
        <v>1393.6099982387132</v>
      </c>
      <c r="U748" s="120" t="n">
        <f aca="false" ca="false" dt2D="false" dtr="false" t="normal">$M748/($J748+$K748)</f>
        <v>1393.6099982387132</v>
      </c>
      <c r="V748" s="118" t="n">
        <v>2027</v>
      </c>
      <c r="W748" s="120" t="n"/>
      <c r="X748" s="121" t="n">
        <f aca="false" ca="false" dt2D="false" dtr="false" t="normal">AA748-R748</f>
        <v>0</v>
      </c>
      <c r="Y748" s="127" t="n">
        <v>0</v>
      </c>
      <c r="Z748" s="127" t="n">
        <f aca="false" ca="false" dt2D="false" dtr="false" t="normal">+(J748*12.98+K748*25.97)*12</f>
        <v>530612.016</v>
      </c>
      <c r="AA748" s="127" t="n">
        <f aca="false" ca="false" dt2D="false" dtr="false" t="normal">+(J748*12.98+K748*25.97)*12*30-'[5]Лист1'!$AQ$592</f>
        <v>3013495.6599999983</v>
      </c>
      <c r="AB748" s="124" t="n">
        <f aca="false" ca="true" dt2D="false" dtr="false" t="normal">SUBTOTAL(9, AC748:AQ748)</f>
        <v>4747471.82</v>
      </c>
      <c r="AC748" s="124" t="n"/>
      <c r="AD748" s="124" t="n"/>
      <c r="AE748" s="124" t="n">
        <v>4479451.77</v>
      </c>
      <c r="AF748" s="124" t="n"/>
      <c r="AG748" s="124" t="n"/>
      <c r="AH748" s="124" t="n"/>
      <c r="AI748" s="124" t="n">
        <v>0</v>
      </c>
      <c r="AJ748" s="124" t="n"/>
      <c r="AK748" s="124" t="n"/>
      <c r="AL748" s="124" t="n"/>
      <c r="AM748" s="124" t="n"/>
      <c r="AN748" s="124" t="n"/>
      <c r="AO748" s="124" t="n">
        <v>142424.15</v>
      </c>
      <c r="AP748" s="124" t="n">
        <v>24000</v>
      </c>
      <c r="AQ748" s="124" t="n">
        <v>101595.9</v>
      </c>
      <c r="AR748" s="128" t="n">
        <f aca="false" ca="false" dt2D="false" dtr="false" t="normal">COUNTIF(AC748:AN748, "&gt;0")</f>
        <v>1</v>
      </c>
      <c r="AS748" s="128" t="n">
        <f aca="false" ca="false" dt2D="false" dtr="false" t="normal">COUNTIF(AO748:AQ748, "&gt;0")</f>
        <v>3</v>
      </c>
      <c r="AT748" s="128" t="n">
        <f aca="false" ca="false" dt2D="false" dtr="false" t="normal">+AR748+AS748</f>
        <v>4</v>
      </c>
      <c r="AW748" s="129" t="n"/>
    </row>
    <row customHeight="true" ht="12.75" outlineLevel="0" r="749">
      <c r="A749" s="115" t="n">
        <f aca="false" ca="false" dt2D="false" dtr="false" t="normal">A748+1</f>
        <v>622</v>
      </c>
      <c r="B749" s="115" t="n">
        <f aca="false" ca="false" dt2D="false" dtr="false" t="normal">+B748+1</f>
        <v>90</v>
      </c>
      <c r="C749" s="126" t="s">
        <v>147</v>
      </c>
      <c r="D749" s="115" t="s">
        <v>269</v>
      </c>
      <c r="E749" s="119" t="s">
        <v>162</v>
      </c>
      <c r="F749" s="118" t="s">
        <v>62</v>
      </c>
      <c r="G749" s="118" t="n">
        <v>9</v>
      </c>
      <c r="H749" s="118" t="n">
        <v>2</v>
      </c>
      <c r="I749" s="119" t="n">
        <v>4412</v>
      </c>
      <c r="J749" s="119" t="n">
        <v>4412</v>
      </c>
      <c r="K749" s="119" t="n">
        <v>0</v>
      </c>
      <c r="L749" s="117" t="n">
        <v>183</v>
      </c>
      <c r="M749" s="120" t="n">
        <f aca="false" ca="false" dt2D="false" dtr="false" t="normal">SUM(N749:R749)</f>
        <v>31192914.32</v>
      </c>
      <c r="N749" s="120" t="n"/>
      <c r="O749" s="120" t="n">
        <v>1635715.79</v>
      </c>
      <c r="P749" s="120" t="n"/>
      <c r="Q749" s="120" t="n">
        <v>2730473.73</v>
      </c>
      <c r="R749" s="120" t="n">
        <v>26826724.8</v>
      </c>
      <c r="S749" s="120" t="n"/>
      <c r="T749" s="120" t="n">
        <f aca="false" ca="false" dt2D="false" dtr="false" t="normal">$M749/($J749+$K749)</f>
        <v>7070.016844968269</v>
      </c>
      <c r="U749" s="120" t="n">
        <f aca="false" ca="false" dt2D="false" dtr="false" t="normal">$M749/($J749+$K749)</f>
        <v>7070.016844968269</v>
      </c>
      <c r="V749" s="118" t="n">
        <v>2027</v>
      </c>
      <c r="W749" s="120" t="n"/>
      <c r="X749" s="121" t="n">
        <f aca="false" ca="false" dt2D="false" dtr="false" t="normal">AA749-R749</f>
        <v>0</v>
      </c>
      <c r="Y749" s="127" t="n">
        <v>1836249.57</v>
      </c>
      <c r="Z749" s="127" t="n">
        <f aca="false" ca="false" dt2D="false" dtr="false" t="normal">+(J749*16.89+K749*28.62)*12</f>
        <v>894224.1600000001</v>
      </c>
      <c r="AA749" s="127" t="n">
        <f aca="false" ca="false" dt2D="false" dtr="false" t="normal">+(J749*16.89+K749*28.62)*12*30</f>
        <v>26826724.800000004</v>
      </c>
      <c r="AB749" s="124" t="n">
        <f aca="false" ca="true" dt2D="false" dtr="false" t="normal">SUBTOTAL(9, AC749:AQ749)</f>
        <v>31192914.320000004</v>
      </c>
      <c r="AC749" s="124" t="n">
        <v>10802163.05</v>
      </c>
      <c r="AD749" s="124" t="n">
        <v>7351852.4</v>
      </c>
      <c r="AE749" s="124" t="n">
        <v>5258451.69</v>
      </c>
      <c r="AF749" s="124" t="n">
        <v>4176414.61</v>
      </c>
      <c r="AG749" s="124" t="n">
        <v>1976716.77</v>
      </c>
      <c r="AH749" s="124" t="n"/>
      <c r="AI749" s="124" t="n">
        <v>0</v>
      </c>
      <c r="AJ749" s="124" t="n"/>
      <c r="AK749" s="124" t="n"/>
      <c r="AL749" s="124" t="n"/>
      <c r="AM749" s="124" t="n"/>
      <c r="AN749" s="124" t="n"/>
      <c r="AO749" s="124" t="n">
        <v>935787.43</v>
      </c>
      <c r="AP749" s="124" t="n">
        <v>24000</v>
      </c>
      <c r="AQ749" s="124" t="n">
        <v>667528.37</v>
      </c>
      <c r="AR749" s="128" t="n">
        <f aca="false" ca="false" dt2D="false" dtr="false" t="normal">COUNTIF(AC749:AN749, "&gt;0")</f>
        <v>5</v>
      </c>
      <c r="AS749" s="128" t="n">
        <f aca="false" ca="false" dt2D="false" dtr="false" t="normal">COUNTIF(AO749:AQ749, "&gt;0")</f>
        <v>3</v>
      </c>
      <c r="AT749" s="128" t="n">
        <f aca="false" ca="false" dt2D="false" dtr="false" t="normal">+AR749+AS749</f>
        <v>8</v>
      </c>
      <c r="AW749" s="129" t="n"/>
    </row>
    <row customHeight="true" ht="12.75" outlineLevel="0" r="750">
      <c r="A750" s="115" t="n">
        <f aca="false" ca="false" dt2D="false" dtr="false" t="normal">A749+1</f>
        <v>623</v>
      </c>
      <c r="B750" s="115" t="n">
        <f aca="false" ca="false" dt2D="false" dtr="false" t="normal">+B749+1</f>
        <v>91</v>
      </c>
      <c r="C750" s="126" t="s">
        <v>147</v>
      </c>
      <c r="D750" s="115" t="s">
        <v>270</v>
      </c>
      <c r="E750" s="119" t="s">
        <v>103</v>
      </c>
      <c r="F750" s="118" t="s">
        <v>62</v>
      </c>
      <c r="G750" s="118" t="n">
        <v>5</v>
      </c>
      <c r="H750" s="118" t="n">
        <v>2</v>
      </c>
      <c r="I750" s="119" t="n">
        <v>2443.9</v>
      </c>
      <c r="J750" s="119" t="n">
        <v>2443.9</v>
      </c>
      <c r="K750" s="119" t="n">
        <v>0</v>
      </c>
      <c r="L750" s="117" t="n">
        <v>97</v>
      </c>
      <c r="M750" s="120" t="n">
        <f aca="false" ca="false" dt2D="false" dtr="false" t="normal">SUM(N750:R750)</f>
        <v>1465532.6</v>
      </c>
      <c r="N750" s="120" t="n"/>
      <c r="O750" s="120" t="n"/>
      <c r="P750" s="120" t="n"/>
      <c r="Q750" s="120" t="n">
        <v>380661.86</v>
      </c>
      <c r="R750" s="120" t="n">
        <v>1084870.74</v>
      </c>
      <c r="S750" s="120" t="n"/>
      <c r="T750" s="120" t="n">
        <f aca="false" ca="false" dt2D="false" dtr="false" t="normal">$M750/($J750+$K750)</f>
        <v>599.6696264167929</v>
      </c>
      <c r="U750" s="120" t="n">
        <f aca="false" ca="false" dt2D="false" dtr="false" t="normal">$M750/($J750+$K750)</f>
        <v>599.6696264167929</v>
      </c>
      <c r="V750" s="118" t="n">
        <v>2027</v>
      </c>
      <c r="W750" s="120" t="n"/>
      <c r="X750" s="121" t="n">
        <f aca="false" ca="false" dt2D="false" dtr="false" t="normal">AA750-R750</f>
        <v>2746804.080000002</v>
      </c>
      <c r="Y750" s="127" t="n">
        <v>0</v>
      </c>
      <c r="Z750" s="127" t="n">
        <f aca="false" ca="false" dt2D="false" dtr="false" t="normal">+(J750*12.98+K750*25.97)*12</f>
        <v>380661.86400000006</v>
      </c>
      <c r="AA750" s="127" t="n">
        <f aca="false" ca="false" dt2D="false" dtr="false" t="normal">+(J750*12.98+K750*25.97)*12*30-'[5]Лист1'!$AQ$627</f>
        <v>3831674.820000002</v>
      </c>
      <c r="AB750" s="124" t="n">
        <f aca="false" ca="true" dt2D="false" dtr="false" t="normal">SUBTOTAL(9, AC750:AQ750)</f>
        <v>1465532.5999999999</v>
      </c>
      <c r="AC750" s="124" t="n"/>
      <c r="AD750" s="124" t="n"/>
      <c r="AE750" s="124" t="n"/>
      <c r="AF750" s="124" t="n"/>
      <c r="AG750" s="124" t="n">
        <v>1366204.22</v>
      </c>
      <c r="AH750" s="124" t="n"/>
      <c r="AI750" s="124" t="n">
        <v>0</v>
      </c>
      <c r="AJ750" s="124" t="n"/>
      <c r="AK750" s="124" t="n"/>
      <c r="AL750" s="124" t="n"/>
      <c r="AM750" s="124" t="n"/>
      <c r="AN750" s="124" t="n"/>
      <c r="AO750" s="124" t="n">
        <v>43965.98</v>
      </c>
      <c r="AP750" s="124" t="n">
        <v>24000</v>
      </c>
      <c r="AQ750" s="124" t="n">
        <v>31362.4</v>
      </c>
      <c r="AR750" s="128" t="n">
        <f aca="false" ca="false" dt2D="false" dtr="false" t="normal">COUNTIF(AC750:AN750, "&gt;0")</f>
        <v>1</v>
      </c>
      <c r="AS750" s="128" t="n">
        <f aca="false" ca="false" dt2D="false" dtr="false" t="normal">COUNTIF(AO750:AQ750, "&gt;0")</f>
        <v>3</v>
      </c>
      <c r="AT750" s="128" t="n">
        <f aca="false" ca="false" dt2D="false" dtr="false" t="normal">+AR750+AS750</f>
        <v>4</v>
      </c>
      <c r="AW750" s="129" t="n"/>
    </row>
    <row customHeight="true" ht="12.75" outlineLevel="0" r="751">
      <c r="A751" s="115" t="n">
        <f aca="false" ca="false" dt2D="false" dtr="false" t="normal">A750+1</f>
        <v>624</v>
      </c>
      <c r="B751" s="115" t="n">
        <f aca="false" ca="false" dt2D="false" dtr="false" t="normal">+B750+1</f>
        <v>92</v>
      </c>
      <c r="C751" s="126" t="s">
        <v>147</v>
      </c>
      <c r="D751" s="115" t="s">
        <v>272</v>
      </c>
      <c r="E751" s="119" t="s">
        <v>149</v>
      </c>
      <c r="F751" s="118" t="s">
        <v>62</v>
      </c>
      <c r="G751" s="118" t="n">
        <v>5</v>
      </c>
      <c r="H751" s="118" t="n">
        <v>4</v>
      </c>
      <c r="I751" s="119" t="n">
        <v>3068</v>
      </c>
      <c r="J751" s="119" t="n">
        <v>2483.8</v>
      </c>
      <c r="K751" s="119" t="n">
        <v>584.2</v>
      </c>
      <c r="L751" s="117" t="n">
        <v>142</v>
      </c>
      <c r="M751" s="120" t="n">
        <f aca="false" ca="false" dt2D="false" dtr="false" t="normal">SUM(N751:R751)</f>
        <v>17658685.42</v>
      </c>
      <c r="N751" s="120" t="n"/>
      <c r="O751" s="120" t="n">
        <v>6411226.63</v>
      </c>
      <c r="P751" s="120" t="n"/>
      <c r="Q751" s="120" t="n">
        <v>556963.44</v>
      </c>
      <c r="R751" s="120" t="n">
        <v>10690495.35</v>
      </c>
      <c r="S751" s="120" t="n"/>
      <c r="T751" s="120" t="n">
        <f aca="false" ca="false" dt2D="false" dtr="false" t="normal">$M751/($J751+$K751)</f>
        <v>5755.764478487615</v>
      </c>
      <c r="U751" s="120" t="n">
        <f aca="false" ca="false" dt2D="false" dtr="false" t="normal">$M751/($J751+$K751)</f>
        <v>5755.764478487615</v>
      </c>
      <c r="V751" s="118" t="n">
        <v>2027</v>
      </c>
      <c r="W751" s="120" t="n"/>
      <c r="X751" s="121" t="n">
        <f aca="false" ca="false" dt2D="false" dtr="false" t="normal">AA751-R751</f>
        <v>0</v>
      </c>
      <c r="Y751" s="127" t="n">
        <v>0</v>
      </c>
      <c r="Z751" s="127" t="n">
        <f aca="false" ca="false" dt2D="false" dtr="false" t="normal">+(J751*12.71+K751*25.41)*12</f>
        <v>556963.4400000002</v>
      </c>
      <c r="AA751" s="127" t="n">
        <f aca="false" ca="false" dt2D="false" dtr="false" t="normal">+(J751*12.71+K751*25.41)*12*30-'[5]Лист1'!$AQ$630</f>
        <v>10690495.350000005</v>
      </c>
      <c r="AB751" s="124" t="n">
        <f aca="false" ca="true" dt2D="false" dtr="false" t="normal">SUBTOTAL(9, AC751:AQ751)</f>
        <v>17658685.42</v>
      </c>
      <c r="AC751" s="124" t="n"/>
      <c r="AD751" s="124" t="n">
        <v>3828858.54</v>
      </c>
      <c r="AE751" s="124" t="n"/>
      <c r="AF751" s="124" t="n">
        <v>3192462.19</v>
      </c>
      <c r="AG751" s="124" t="n"/>
      <c r="AH751" s="124" t="n"/>
      <c r="AI751" s="124" t="n">
        <v>0</v>
      </c>
      <c r="AJ751" s="124" t="n"/>
      <c r="AK751" s="124" t="n"/>
      <c r="AL751" s="124" t="n"/>
      <c r="AM751" s="124" t="n"/>
      <c r="AN751" s="124" t="n">
        <v>9705708.26</v>
      </c>
      <c r="AO751" s="124" t="n">
        <v>529760.56</v>
      </c>
      <c r="AP751" s="124" t="n">
        <v>24000</v>
      </c>
      <c r="AQ751" s="124" t="n">
        <v>377895.87</v>
      </c>
      <c r="AR751" s="128" t="n">
        <f aca="false" ca="false" dt2D="false" dtr="false" t="normal">COUNTIF(AC751:AN751, "&gt;0")</f>
        <v>3</v>
      </c>
      <c r="AS751" s="128" t="n">
        <f aca="false" ca="false" dt2D="false" dtr="false" t="normal">COUNTIF(AO751:AQ751, "&gt;0")</f>
        <v>3</v>
      </c>
      <c r="AT751" s="128" t="n">
        <f aca="false" ca="false" dt2D="false" dtr="false" t="normal">+AR751+AS751</f>
        <v>6</v>
      </c>
      <c r="AW751" s="129" t="n"/>
    </row>
    <row customHeight="true" ht="12.75" outlineLevel="0" r="752">
      <c r="A752" s="115" t="n">
        <f aca="false" ca="false" dt2D="false" dtr="false" t="normal">A751+1</f>
        <v>625</v>
      </c>
      <c r="B752" s="115" t="n">
        <f aca="false" ca="false" dt2D="false" dtr="false" t="normal">+B751+1</f>
        <v>93</v>
      </c>
      <c r="C752" s="126" t="s">
        <v>147</v>
      </c>
      <c r="D752" s="115" t="s">
        <v>274</v>
      </c>
      <c r="E752" s="119" t="s">
        <v>87</v>
      </c>
      <c r="F752" s="118" t="s">
        <v>62</v>
      </c>
      <c r="G752" s="118" t="n">
        <v>4</v>
      </c>
      <c r="H752" s="118" t="n">
        <v>4</v>
      </c>
      <c r="I752" s="119" t="n">
        <v>2799.6</v>
      </c>
      <c r="J752" s="119" t="n">
        <v>1950.2</v>
      </c>
      <c r="K752" s="119" t="n">
        <v>849.4</v>
      </c>
      <c r="L752" s="117" t="n">
        <v>97</v>
      </c>
      <c r="M752" s="120" t="n">
        <f aca="false" ca="false" dt2D="false" dtr="false" t="normal">SUM(N752:R752)</f>
        <v>16500018.129999999</v>
      </c>
      <c r="N752" s="120" t="n"/>
      <c r="O752" s="120" t="n">
        <v>2104372.68</v>
      </c>
      <c r="P752" s="120" t="n"/>
      <c r="Q752" s="120" t="n">
        <v>568470.17</v>
      </c>
      <c r="R752" s="120" t="n">
        <v>13827175.28</v>
      </c>
      <c r="S752" s="120" t="n"/>
      <c r="T752" s="120" t="n">
        <f aca="false" ca="false" dt2D="false" dtr="false" t="normal">$M752/($J752+$K752)</f>
        <v>5893.705575796542</v>
      </c>
      <c r="U752" s="120" t="n">
        <f aca="false" ca="false" dt2D="false" dtr="false" t="normal">$M752/($J752+$K752)</f>
        <v>5893.705575796542</v>
      </c>
      <c r="V752" s="118" t="n">
        <v>2027</v>
      </c>
      <c r="W752" s="120" t="n"/>
      <c r="X752" s="121" t="n">
        <f aca="false" ca="false" dt2D="false" dtr="false" t="normal">AA752-R752</f>
        <v>0</v>
      </c>
      <c r="Y752" s="127" t="n">
        <v>0</v>
      </c>
      <c r="Z752" s="127" t="n">
        <f aca="false" ca="false" dt2D="false" dtr="false" t="normal">+(J752*12.98+K752*25.97)*12</f>
        <v>568470.168</v>
      </c>
      <c r="AA752" s="127" t="n">
        <f aca="false" ca="false" dt2D="false" dtr="false" t="normal">+(J752*12.98+K752*25.97)*12*30-'[5]Лист1'!$AQ$638</f>
        <v>13827175.28</v>
      </c>
      <c r="AB752" s="124" t="n">
        <f aca="false" ca="true" dt2D="false" dtr="false" t="normal">SUBTOTAL(9, AC752:AQ752)</f>
        <v>16500018.129999999</v>
      </c>
      <c r="AC752" s="124" t="n"/>
      <c r="AD752" s="124" t="n"/>
      <c r="AE752" s="124" t="n"/>
      <c r="AF752" s="124" t="n"/>
      <c r="AG752" s="124" t="n"/>
      <c r="AH752" s="124" t="n"/>
      <c r="AI752" s="124" t="n">
        <v>0</v>
      </c>
      <c r="AJ752" s="124" t="n"/>
      <c r="AK752" s="124" t="n">
        <v>15627917.2</v>
      </c>
      <c r="AL752" s="124" t="n"/>
      <c r="AM752" s="124" t="n"/>
      <c r="AN752" s="124" t="n"/>
      <c r="AO752" s="124" t="n">
        <v>495000.54</v>
      </c>
      <c r="AP752" s="124" t="n">
        <v>24000</v>
      </c>
      <c r="AQ752" s="124" t="n">
        <v>353100.39</v>
      </c>
      <c r="AR752" s="128" t="n">
        <f aca="false" ca="false" dt2D="false" dtr="false" t="normal">COUNTIF(AC752:AN752, "&gt;0")</f>
        <v>1</v>
      </c>
      <c r="AS752" s="128" t="n">
        <f aca="false" ca="false" dt2D="false" dtr="false" t="normal">COUNTIF(AO752:AQ752, "&gt;0")</f>
        <v>3</v>
      </c>
      <c r="AT752" s="128" t="n">
        <f aca="false" ca="false" dt2D="false" dtr="false" t="normal">+AR752+AS752</f>
        <v>4</v>
      </c>
      <c r="AW752" s="129" t="n"/>
    </row>
    <row customHeight="true" ht="12.75" outlineLevel="0" r="753">
      <c r="A753" s="115" t="n">
        <f aca="false" ca="false" dt2D="false" dtr="false" t="normal">A752+1</f>
        <v>626</v>
      </c>
      <c r="B753" s="115" t="n">
        <f aca="false" ca="false" dt2D="false" dtr="false" t="normal">+B752+1</f>
        <v>94</v>
      </c>
      <c r="C753" s="126" t="s">
        <v>147</v>
      </c>
      <c r="D753" s="115" t="s">
        <v>276</v>
      </c>
      <c r="E753" s="119" t="s">
        <v>159</v>
      </c>
      <c r="F753" s="118" t="s">
        <v>62</v>
      </c>
      <c r="G753" s="118" t="n">
        <v>4</v>
      </c>
      <c r="H753" s="118" t="n">
        <v>6</v>
      </c>
      <c r="I753" s="119" t="n">
        <v>4929</v>
      </c>
      <c r="J753" s="119" t="n">
        <v>4929</v>
      </c>
      <c r="K753" s="119" t="n">
        <v>0</v>
      </c>
      <c r="L753" s="117" t="n">
        <v>214</v>
      </c>
      <c r="M753" s="120" t="n">
        <f aca="false" ca="false" dt2D="false" dtr="false" t="normal">SUM(N753:R753)</f>
        <v>16451496.09</v>
      </c>
      <c r="N753" s="120" t="n"/>
      <c r="O753" s="120" t="n"/>
      <c r="P753" s="120" t="n"/>
      <c r="Q753" s="120" t="n">
        <v>3755749.52</v>
      </c>
      <c r="R753" s="120" t="n">
        <v>12695746.57</v>
      </c>
      <c r="S753" s="120" t="n"/>
      <c r="T753" s="120" t="n">
        <f aca="false" ca="false" dt2D="false" dtr="false" t="normal">$M753/($J753+$K753)</f>
        <v>3337.6944796104685</v>
      </c>
      <c r="U753" s="120" t="n">
        <f aca="false" ca="false" dt2D="false" dtr="false" t="normal">$M753/($J753+$K753)</f>
        <v>3337.6944796104685</v>
      </c>
      <c r="V753" s="118" t="n">
        <v>2027</v>
      </c>
      <c r="W753" s="120" t="n"/>
      <c r="X753" s="121" t="n">
        <f aca="false" ca="false" dt2D="false" dtr="false" t="normal">AA753-R753</f>
        <v>10336484.630000003</v>
      </c>
      <c r="Y753" s="127" t="n">
        <v>2988008.48</v>
      </c>
      <c r="Z753" s="127" t="n">
        <f aca="false" ca="false" dt2D="false" dtr="false" t="normal">+(J753*12.98+K753*25.97)*12</f>
        <v>767741.04</v>
      </c>
      <c r="AA753" s="127" t="n">
        <f aca="false" ca="false" dt2D="false" dtr="false" t="normal">+(J753*12.98+K753*25.97)*12*30</f>
        <v>23032231.200000003</v>
      </c>
      <c r="AB753" s="124" t="n">
        <f aca="false" ca="true" dt2D="false" dtr="false" t="normal">SUBTOTAL(9, AC753:AQ753)</f>
        <v>16451496.09</v>
      </c>
      <c r="AC753" s="124" t="n"/>
      <c r="AD753" s="124" t="n"/>
      <c r="AE753" s="124" t="n"/>
      <c r="AF753" s="124" t="n"/>
      <c r="AG753" s="124" t="n"/>
      <c r="AH753" s="124" t="n"/>
      <c r="AI753" s="124" t="n">
        <v>0</v>
      </c>
      <c r="AJ753" s="124" t="n"/>
      <c r="AK753" s="124" t="n"/>
      <c r="AL753" s="124" t="n"/>
      <c r="AM753" s="124" t="n"/>
      <c r="AN753" s="124" t="n">
        <v>15581889.19</v>
      </c>
      <c r="AO753" s="124" t="n">
        <v>493544.88</v>
      </c>
      <c r="AP753" s="124" t="n">
        <v>24000</v>
      </c>
      <c r="AQ753" s="124" t="n">
        <v>352062.02</v>
      </c>
      <c r="AR753" s="128" t="n">
        <f aca="false" ca="false" dt2D="false" dtr="false" t="normal">COUNTIF(AC753:AN753, "&gt;0")</f>
        <v>1</v>
      </c>
      <c r="AS753" s="128" t="n">
        <f aca="false" ca="false" dt2D="false" dtr="false" t="normal">COUNTIF(AO753:AQ753, "&gt;0")</f>
        <v>3</v>
      </c>
      <c r="AT753" s="128" t="n">
        <f aca="false" ca="false" dt2D="false" dtr="false" t="normal">+AR753+AS753</f>
        <v>4</v>
      </c>
      <c r="AW753" s="129" t="n"/>
    </row>
    <row customHeight="true" ht="12.75" outlineLevel="0" r="754">
      <c r="A754" s="115" t="n">
        <f aca="false" ca="false" dt2D="false" dtr="false" t="normal">A753+1</f>
        <v>627</v>
      </c>
      <c r="B754" s="115" t="n">
        <f aca="false" ca="false" dt2D="false" dtr="false" t="normal">+B753+1</f>
        <v>95</v>
      </c>
      <c r="C754" s="126" t="s">
        <v>147</v>
      </c>
      <c r="D754" s="115" t="s">
        <v>278</v>
      </c>
      <c r="E754" s="119" t="s">
        <v>117</v>
      </c>
      <c r="F754" s="118" t="s">
        <v>62</v>
      </c>
      <c r="G754" s="118" t="n">
        <v>4</v>
      </c>
      <c r="H754" s="118" t="n">
        <v>6</v>
      </c>
      <c r="I754" s="119" t="n">
        <v>4998.8</v>
      </c>
      <c r="J754" s="119" t="n">
        <v>4928.1</v>
      </c>
      <c r="K754" s="119" t="n">
        <v>70.6999999999998</v>
      </c>
      <c r="L754" s="117" t="n">
        <v>234</v>
      </c>
      <c r="M754" s="120" t="n">
        <f aca="false" ca="false" dt2D="false" dtr="false" t="normal">SUM(N754:R754)</f>
        <v>16684467.16</v>
      </c>
      <c r="N754" s="120" t="n"/>
      <c r="O754" s="120" t="n"/>
      <c r="P754" s="120" t="n"/>
      <c r="Q754" s="120" t="n">
        <v>789633.8</v>
      </c>
      <c r="R754" s="120" t="n">
        <v>15894833.36</v>
      </c>
      <c r="S754" s="120" t="n"/>
      <c r="T754" s="120" t="n">
        <f aca="false" ca="false" dt2D="false" dtr="false" t="normal">$M754/($J754+$K754)</f>
        <v>3337.694478674882</v>
      </c>
      <c r="U754" s="120" t="n">
        <f aca="false" ca="false" dt2D="false" dtr="false" t="normal">$M754/($J754+$K754)</f>
        <v>3337.694478674882</v>
      </c>
      <c r="V754" s="118" t="n">
        <v>2027</v>
      </c>
      <c r="W754" s="120" t="n"/>
      <c r="X754" s="121" t="n">
        <f aca="false" ca="false" dt2D="false" dtr="false" t="normal">AA754-R754</f>
        <v>3961723.780000001</v>
      </c>
      <c r="Y754" s="127" t="n">
        <v>0</v>
      </c>
      <c r="Z754" s="127" t="n">
        <f aca="false" ca="false" dt2D="false" dtr="false" t="normal">+(J754*12.98+K754*25.97)*12</f>
        <v>789633.804</v>
      </c>
      <c r="AA754" s="127" t="n">
        <f aca="false" ca="false" dt2D="false" dtr="false" t="normal">+(J754*12.98+K754*25.97)*12*30-'[5]Лист1'!$AQ$640</f>
        <v>19856557.14</v>
      </c>
      <c r="AB754" s="124" t="n">
        <f aca="false" ca="true" dt2D="false" dtr="false" t="normal">SUBTOTAL(9, AC754:AQ754)</f>
        <v>16684467.16</v>
      </c>
      <c r="AC754" s="124" t="n"/>
      <c r="AD754" s="124" t="n"/>
      <c r="AE754" s="124" t="n"/>
      <c r="AF754" s="124" t="n"/>
      <c r="AG754" s="124" t="n"/>
      <c r="AH754" s="124" t="n"/>
      <c r="AI754" s="124" t="n">
        <v>0</v>
      </c>
      <c r="AJ754" s="124" t="n"/>
      <c r="AK754" s="124" t="n"/>
      <c r="AL754" s="124" t="n"/>
      <c r="AM754" s="124" t="n"/>
      <c r="AN754" s="124" t="n">
        <v>15802885.55</v>
      </c>
      <c r="AO754" s="124" t="n">
        <v>500534.01</v>
      </c>
      <c r="AP754" s="124" t="n">
        <v>24000</v>
      </c>
      <c r="AQ754" s="124" t="n">
        <v>357047.6</v>
      </c>
      <c r="AR754" s="128" t="n">
        <f aca="false" ca="false" dt2D="false" dtr="false" t="normal">COUNTIF(AC754:AN754, "&gt;0")</f>
        <v>1</v>
      </c>
      <c r="AS754" s="128" t="n">
        <f aca="false" ca="false" dt2D="false" dtr="false" t="normal">COUNTIF(AO754:AQ754, "&gt;0")</f>
        <v>3</v>
      </c>
      <c r="AT754" s="128" t="n">
        <f aca="false" ca="false" dt2D="false" dtr="false" t="normal">+AR754+AS754</f>
        <v>4</v>
      </c>
      <c r="AW754" s="129" t="n"/>
    </row>
    <row customHeight="true" ht="12.75" outlineLevel="0" r="755">
      <c r="A755" s="115" t="n">
        <f aca="false" ca="false" dt2D="false" dtr="false" t="normal">A754+1</f>
        <v>628</v>
      </c>
      <c r="B755" s="115" t="n">
        <f aca="false" ca="false" dt2D="false" dtr="false" t="normal">+B754+1</f>
        <v>96</v>
      </c>
      <c r="C755" s="126" t="s">
        <v>147</v>
      </c>
      <c r="D755" s="115" t="s">
        <v>280</v>
      </c>
      <c r="E755" s="119" t="s">
        <v>87</v>
      </c>
      <c r="F755" s="118" t="s">
        <v>62</v>
      </c>
      <c r="G755" s="118" t="n">
        <v>4</v>
      </c>
      <c r="H755" s="118" t="n">
        <v>4</v>
      </c>
      <c r="I755" s="119" t="n">
        <v>3459.2</v>
      </c>
      <c r="J755" s="119" t="n">
        <v>3459.2</v>
      </c>
      <c r="K755" s="119" t="n">
        <v>0</v>
      </c>
      <c r="L755" s="117" t="n">
        <v>162</v>
      </c>
      <c r="M755" s="120" t="n">
        <f aca="false" ca="false" dt2D="false" dtr="false" t="normal">SUM(N755:R755)</f>
        <v>2074377.18</v>
      </c>
      <c r="N755" s="120" t="n"/>
      <c r="O755" s="120" t="n"/>
      <c r="P755" s="120" t="n"/>
      <c r="Q755" s="120" t="n">
        <v>538804.99</v>
      </c>
      <c r="R755" s="120" t="n">
        <v>1535572.19</v>
      </c>
      <c r="S755" s="120" t="n"/>
      <c r="T755" s="120" t="n">
        <f aca="false" ca="false" dt2D="false" dtr="false" t="normal">$M755/($J755+$K755)</f>
        <v>599.6696288159112</v>
      </c>
      <c r="U755" s="120" t="n">
        <f aca="false" ca="false" dt2D="false" dtr="false" t="normal">$M755/($J755+$K755)</f>
        <v>599.6696288159112</v>
      </c>
      <c r="V755" s="118" t="n">
        <v>2027</v>
      </c>
      <c r="W755" s="120" t="n"/>
      <c r="X755" s="121" t="n">
        <f aca="false" ca="false" dt2D="false" dtr="false" t="normal">AA755-R755</f>
        <v>5772999.67</v>
      </c>
      <c r="Y755" s="127" t="n">
        <v>0</v>
      </c>
      <c r="Z755" s="127" t="n">
        <f aca="false" ca="false" dt2D="false" dtr="false" t="normal">+(J755*12.98+K755*25.97)*12</f>
        <v>538804.992</v>
      </c>
      <c r="AA755" s="127" t="n">
        <f aca="false" ca="false" dt2D="false" dtr="false" t="normal">+(J755*12.98+K755*25.97)*12*30-'[5]Лист1'!$AQ$641</f>
        <v>7308571.859999999</v>
      </c>
      <c r="AB755" s="124" t="n">
        <f aca="false" ca="true" dt2D="false" dtr="false" t="normal">SUBTOTAL(9, AC755:AQ755)</f>
        <v>2074377.18</v>
      </c>
      <c r="AC755" s="124" t="n"/>
      <c r="AD755" s="124" t="n"/>
      <c r="AE755" s="124" t="n"/>
      <c r="AF755" s="124" t="n"/>
      <c r="AG755" s="124" t="n">
        <v>1943754.19</v>
      </c>
      <c r="AH755" s="124" t="n"/>
      <c r="AI755" s="124" t="n">
        <v>0</v>
      </c>
      <c r="AJ755" s="124" t="n"/>
      <c r="AK755" s="124" t="n"/>
      <c r="AL755" s="124" t="n"/>
      <c r="AM755" s="124" t="n"/>
      <c r="AN755" s="124" t="n"/>
      <c r="AO755" s="124" t="n">
        <v>62231.32</v>
      </c>
      <c r="AP755" s="124" t="n">
        <v>24000</v>
      </c>
      <c r="AQ755" s="124" t="n">
        <v>44391.67</v>
      </c>
      <c r="AR755" s="128" t="n">
        <f aca="false" ca="false" dt2D="false" dtr="false" t="normal">COUNTIF(AC755:AN755, "&gt;0")</f>
        <v>1</v>
      </c>
      <c r="AS755" s="128" t="n">
        <f aca="false" ca="false" dt2D="false" dtr="false" t="normal">COUNTIF(AO755:AQ755, "&gt;0")</f>
        <v>3</v>
      </c>
      <c r="AT755" s="128" t="n">
        <f aca="false" ca="false" dt2D="false" dtr="false" t="normal">+AR755+AS755</f>
        <v>4</v>
      </c>
      <c r="AW755" s="129" t="n"/>
    </row>
    <row customHeight="true" ht="12.75" outlineLevel="0" r="756">
      <c r="A756" s="115" t="n">
        <f aca="false" ca="false" dt2D="false" dtr="false" t="normal">A755+1</f>
        <v>629</v>
      </c>
      <c r="B756" s="115" t="n">
        <f aca="false" ca="false" dt2D="false" dtr="false" t="normal">+B755+1</f>
        <v>97</v>
      </c>
      <c r="C756" s="126" t="s">
        <v>147</v>
      </c>
      <c r="D756" s="115" t="s">
        <v>282</v>
      </c>
      <c r="E756" s="119" t="s">
        <v>87</v>
      </c>
      <c r="F756" s="118" t="s">
        <v>62</v>
      </c>
      <c r="G756" s="118" t="n">
        <v>4</v>
      </c>
      <c r="H756" s="118" t="n">
        <v>4</v>
      </c>
      <c r="I756" s="119" t="n">
        <v>3446.2</v>
      </c>
      <c r="J756" s="119" t="n">
        <v>3446.2</v>
      </c>
      <c r="K756" s="119" t="n">
        <v>0</v>
      </c>
      <c r="L756" s="117" t="n">
        <v>128</v>
      </c>
      <c r="M756" s="120" t="n">
        <f aca="false" ca="false" dt2D="false" dtr="false" t="normal">SUM(N756:R756)</f>
        <v>10987995.459999999</v>
      </c>
      <c r="N756" s="120" t="n"/>
      <c r="O756" s="120" t="n"/>
      <c r="P756" s="120" t="n"/>
      <c r="Q756" s="120" t="n">
        <v>536780.11</v>
      </c>
      <c r="R756" s="120" t="n">
        <v>10451215.35</v>
      </c>
      <c r="S756" s="120" t="n"/>
      <c r="T756" s="120" t="n">
        <f aca="false" ca="false" dt2D="false" dtr="false" t="normal">$M756/($J756+$K756)</f>
        <v>3188.438123150136</v>
      </c>
      <c r="U756" s="120" t="n">
        <f aca="false" ca="false" dt2D="false" dtr="false" t="normal">$M756/($J756+$K756)</f>
        <v>3188.438123150136</v>
      </c>
      <c r="V756" s="118" t="n">
        <v>2027</v>
      </c>
      <c r="W756" s="120" t="n"/>
      <c r="X756" s="121" t="n">
        <f aca="false" ca="false" dt2D="false" dtr="false" t="normal">AA756-R756</f>
        <v>5114313.01</v>
      </c>
      <c r="Y756" s="127" t="n">
        <v>0</v>
      </c>
      <c r="Z756" s="127" t="n">
        <f aca="false" ca="false" dt2D="false" dtr="false" t="normal">+(J756*12.98+K756*25.97)*12</f>
        <v>536780.112</v>
      </c>
      <c r="AA756" s="127" t="n">
        <f aca="false" ca="false" dt2D="false" dtr="false" t="normal">+(J756*12.98+K756*25.97)*12*30-'[5]Лист1'!$AQ$643</f>
        <v>15565528.36</v>
      </c>
      <c r="AB756" s="124" t="n">
        <f aca="false" ca="true" dt2D="false" dtr="false" t="normal">SUBTOTAL(9, AC756:AQ756)</f>
        <v>10987995.459999999</v>
      </c>
      <c r="AC756" s="124" t="n">
        <v>10399212.5</v>
      </c>
      <c r="AD756" s="124" t="n"/>
      <c r="AE756" s="124" t="n"/>
      <c r="AF756" s="124" t="n"/>
      <c r="AG756" s="124" t="n"/>
      <c r="AH756" s="124" t="n"/>
      <c r="AI756" s="124" t="n">
        <v>0</v>
      </c>
      <c r="AJ756" s="124" t="n"/>
      <c r="AK756" s="124" t="n"/>
      <c r="AL756" s="124" t="n"/>
      <c r="AM756" s="124" t="n"/>
      <c r="AN756" s="124" t="n"/>
      <c r="AO756" s="124" t="n">
        <v>329639.86</v>
      </c>
      <c r="AP756" s="124" t="n">
        <v>24000</v>
      </c>
      <c r="AQ756" s="124" t="n">
        <v>235143.1</v>
      </c>
      <c r="AR756" s="128" t="n">
        <f aca="false" ca="false" dt2D="false" dtr="false" t="normal">COUNTIF(AC756:AN756, "&gt;0")</f>
        <v>1</v>
      </c>
      <c r="AS756" s="128" t="n">
        <f aca="false" ca="false" dt2D="false" dtr="false" t="normal">COUNTIF(AO756:AQ756, "&gt;0")</f>
        <v>3</v>
      </c>
      <c r="AT756" s="128" t="n">
        <f aca="false" ca="false" dt2D="false" dtr="false" t="normal">+AR756+AS756</f>
        <v>4</v>
      </c>
      <c r="AW756" s="129" t="n"/>
    </row>
    <row customHeight="true" ht="12.75" outlineLevel="0" r="757">
      <c r="A757" s="115" t="n">
        <f aca="false" ca="false" dt2D="false" dtr="false" t="normal">A756+1</f>
        <v>630</v>
      </c>
      <c r="B757" s="115" t="n">
        <f aca="false" ca="false" dt2D="false" dtr="false" t="normal">+B756+1</f>
        <v>98</v>
      </c>
      <c r="C757" s="126" t="s">
        <v>147</v>
      </c>
      <c r="D757" s="115" t="s">
        <v>284</v>
      </c>
      <c r="E757" s="119" t="s">
        <v>162</v>
      </c>
      <c r="F757" s="118" t="s">
        <v>62</v>
      </c>
      <c r="G757" s="118" t="n">
        <v>4</v>
      </c>
      <c r="H757" s="118" t="n">
        <v>2</v>
      </c>
      <c r="I757" s="119" t="n">
        <v>1991.8</v>
      </c>
      <c r="J757" s="119" t="n">
        <v>1991.8</v>
      </c>
      <c r="K757" s="119" t="n">
        <v>0</v>
      </c>
      <c r="L757" s="117" t="n">
        <v>73</v>
      </c>
      <c r="M757" s="120" t="n">
        <f aca="false" ca="false" dt2D="false" dtr="false" t="normal">SUM(N757:R757)</f>
        <v>12933504.719999999</v>
      </c>
      <c r="N757" s="120" t="n"/>
      <c r="O757" s="120" t="n">
        <v>1722098.56</v>
      </c>
      <c r="P757" s="120" t="n"/>
      <c r="Q757" s="120" t="n">
        <v>1904123.12</v>
      </c>
      <c r="R757" s="120" t="n">
        <v>9307283.04</v>
      </c>
      <c r="S757" s="120" t="n"/>
      <c r="T757" s="120" t="n">
        <f aca="false" ca="false" dt2D="false" dtr="false" t="normal">$M757/($J757+$K757)</f>
        <v>6493.375198313083</v>
      </c>
      <c r="U757" s="120" t="n">
        <f aca="false" ca="false" dt2D="false" dtr="false" t="normal">$M757/($J757+$K757)</f>
        <v>6493.375198313083</v>
      </c>
      <c r="V757" s="118" t="n">
        <v>2027</v>
      </c>
      <c r="W757" s="120" t="n"/>
      <c r="X757" s="121" t="n">
        <f aca="false" ca="false" dt2D="false" dtr="false" t="normal">AA757-R757</f>
        <v>0</v>
      </c>
      <c r="Y757" s="127" t="n">
        <v>1593880.35</v>
      </c>
      <c r="Z757" s="127" t="n">
        <f aca="false" ca="false" dt2D="false" dtr="false" t="normal">+(J757*12.98+K757*25.97)*12</f>
        <v>310242.768</v>
      </c>
      <c r="AA757" s="127" t="n">
        <f aca="false" ca="false" dt2D="false" dtr="false" t="normal">+(J757*12.98+K757*25.97)*12*30</f>
        <v>9307283.04</v>
      </c>
      <c r="AB757" s="124" t="n">
        <f aca="false" ca="true" dt2D="false" dtr="false" t="normal">SUBTOTAL(9, AC757:AQ757)</f>
        <v>12933504.72</v>
      </c>
      <c r="AC757" s="124" t="n"/>
      <c r="AD757" s="124" t="n"/>
      <c r="AE757" s="124" t="n"/>
      <c r="AF757" s="124" t="n"/>
      <c r="AG757" s="124" t="n">
        <v>1121028.67</v>
      </c>
      <c r="AH757" s="124" t="n"/>
      <c r="AI757" s="124" t="n">
        <v>0</v>
      </c>
      <c r="AJ757" s="124" t="n"/>
      <c r="AK757" s="124" t="n">
        <v>11123693.91</v>
      </c>
      <c r="AL757" s="124" t="n"/>
      <c r="AM757" s="124" t="n"/>
      <c r="AN757" s="124" t="n"/>
      <c r="AO757" s="124" t="n">
        <v>388005.14</v>
      </c>
      <c r="AP757" s="124" t="n">
        <v>24000</v>
      </c>
      <c r="AQ757" s="124" t="n">
        <v>276777</v>
      </c>
      <c r="AR757" s="128" t="n">
        <f aca="false" ca="false" dt2D="false" dtr="false" t="normal">COUNTIF(AC757:AN757, "&gt;0")</f>
        <v>2</v>
      </c>
      <c r="AS757" s="128" t="n">
        <f aca="false" ca="false" dt2D="false" dtr="false" t="normal">COUNTIF(AO757:AQ757, "&gt;0")</f>
        <v>3</v>
      </c>
      <c r="AT757" s="128" t="n">
        <f aca="false" ca="false" dt2D="false" dtr="false" t="normal">+AR757+AS757</f>
        <v>5</v>
      </c>
      <c r="AW757" s="129" t="n"/>
    </row>
    <row customHeight="true" ht="12.75" outlineLevel="0" r="758">
      <c r="A758" s="115" t="n">
        <f aca="false" ca="false" dt2D="false" dtr="false" t="normal">A757+1</f>
        <v>631</v>
      </c>
      <c r="B758" s="115" t="n">
        <f aca="false" ca="false" dt2D="false" dtr="false" t="normal">B757+1</f>
        <v>99</v>
      </c>
      <c r="C758" s="126" t="s">
        <v>147</v>
      </c>
      <c r="D758" s="115" t="s">
        <v>285</v>
      </c>
      <c r="E758" s="119" t="s">
        <v>265</v>
      </c>
      <c r="F758" s="118" t="s">
        <v>62</v>
      </c>
      <c r="G758" s="118" t="n">
        <v>6</v>
      </c>
      <c r="H758" s="118" t="n">
        <v>2</v>
      </c>
      <c r="I758" s="119" t="n">
        <v>2683.1</v>
      </c>
      <c r="J758" s="119" t="n">
        <v>2421.7</v>
      </c>
      <c r="K758" s="119" t="n">
        <v>199.8</v>
      </c>
      <c r="L758" s="117" t="n">
        <v>102</v>
      </c>
      <c r="M758" s="120" t="n">
        <f aca="false" ca="false" dt2D="false" dtr="false" t="normal">SUM(N758:R758)</f>
        <v>1572033.93</v>
      </c>
      <c r="N758" s="120" t="n"/>
      <c r="O758" s="120" t="n"/>
      <c r="P758" s="120" t="n"/>
      <c r="Q758" s="120" t="n">
        <v>1572033.93</v>
      </c>
      <c r="R758" s="120" t="n"/>
      <c r="S758" s="120" t="n"/>
      <c r="T758" s="120" t="n">
        <f aca="false" ca="false" dt2D="false" dtr="false" t="normal">$M758/($J758+$K758)</f>
        <v>599.6696280755292</v>
      </c>
      <c r="U758" s="120" t="n">
        <f aca="false" ca="false" dt2D="false" dtr="false" t="normal">$M758/($J758+$K758)</f>
        <v>599.6696280755292</v>
      </c>
      <c r="V758" s="118" t="n">
        <v>2027</v>
      </c>
      <c r="W758" s="120" t="n"/>
      <c r="X758" s="121" t="n"/>
      <c r="Y758" s="125" t="n">
        <v>1494965.42</v>
      </c>
      <c r="Z758" s="127" t="n">
        <f aca="false" ca="false" dt2D="false" dtr="false" t="normal">+(J758*12.98+K758*25.97)*12</f>
        <v>439469.66399999993</v>
      </c>
      <c r="AA758" s="127" t="n">
        <f aca="false" ca="false" dt2D="false" dtr="false" t="normal">+(J758*12.98+K758*25.97)*12*30</f>
        <v>13184089.919999998</v>
      </c>
      <c r="AB758" s="124" t="n">
        <f aca="false" ca="true" dt2D="false" dtr="false" t="normal">SUBTOTAL(9, AC758:AQ758)</f>
        <v>1572033.93</v>
      </c>
      <c r="AC758" s="124" t="n"/>
      <c r="AD758" s="124" t="n"/>
      <c r="AE758" s="124" t="n"/>
      <c r="AF758" s="124" t="n"/>
      <c r="AG758" s="124" t="n">
        <v>1467231.38</v>
      </c>
      <c r="AH758" s="124" t="n"/>
      <c r="AI758" s="124" t="n"/>
      <c r="AJ758" s="124" t="n"/>
      <c r="AK758" s="124" t="n"/>
      <c r="AL758" s="124" t="n"/>
      <c r="AM758" s="124" t="n"/>
      <c r="AN758" s="124" t="n"/>
      <c r="AO758" s="124" t="n">
        <v>47161.02</v>
      </c>
      <c r="AP758" s="124" t="n">
        <v>24000</v>
      </c>
      <c r="AQ758" s="124" t="n">
        <v>33641.53</v>
      </c>
      <c r="AR758" s="128" t="n"/>
      <c r="AS758" s="128" t="n"/>
      <c r="AT758" s="128" t="n"/>
      <c r="AW758" s="129" t="n"/>
    </row>
    <row customHeight="true" ht="12.75" outlineLevel="0" r="759">
      <c r="A759" s="115" t="n">
        <f aca="false" ca="false" dt2D="false" dtr="false" t="normal">A758+1</f>
        <v>632</v>
      </c>
      <c r="B759" s="115" t="n">
        <f aca="false" ca="false" dt2D="false" dtr="false" t="normal">B758+1</f>
        <v>100</v>
      </c>
      <c r="C759" s="126" t="s">
        <v>147</v>
      </c>
      <c r="D759" s="115" t="s">
        <v>287</v>
      </c>
      <c r="E759" s="119" t="s">
        <v>243</v>
      </c>
      <c r="F759" s="118" t="s">
        <v>62</v>
      </c>
      <c r="G759" s="118" t="n">
        <v>4</v>
      </c>
      <c r="H759" s="118" t="n">
        <v>4</v>
      </c>
      <c r="I759" s="119" t="n">
        <v>2717</v>
      </c>
      <c r="J759" s="119" t="n">
        <v>2717</v>
      </c>
      <c r="K759" s="119" t="n">
        <v>0</v>
      </c>
      <c r="L759" s="117" t="n">
        <v>139</v>
      </c>
      <c r="M759" s="120" t="n">
        <f aca="false" ca="false" dt2D="false" dtr="false" t="normal">SUM(N759:R759)</f>
        <v>16013198.05</v>
      </c>
      <c r="N759" s="120" t="n"/>
      <c r="O759" s="120" t="n">
        <v>2020928.88</v>
      </c>
      <c r="P759" s="120" t="n"/>
      <c r="Q759" s="120" t="n">
        <v>1296271.57</v>
      </c>
      <c r="R759" s="120" t="n">
        <v>12695997.6</v>
      </c>
      <c r="S759" s="120" t="n"/>
      <c r="T759" s="120" t="n">
        <f aca="false" ca="false" dt2D="false" dtr="false" t="normal">$M759/($J759+$K759)</f>
        <v>5893.705576002944</v>
      </c>
      <c r="U759" s="120" t="n">
        <f aca="false" ca="false" dt2D="false" dtr="false" t="normal">$M759/($J759+$K759)</f>
        <v>5893.705576002944</v>
      </c>
      <c r="V759" s="118" t="n">
        <v>2027</v>
      </c>
      <c r="W759" s="120" t="n"/>
      <c r="X759" s="121" t="n">
        <f aca="false" ca="false" dt2D="false" dtr="false" t="normal">AA759-R759</f>
        <v>0</v>
      </c>
      <c r="Y759" s="127" t="n">
        <v>873071.65</v>
      </c>
      <c r="Z759" s="127" t="n">
        <f aca="false" ca="false" dt2D="false" dtr="false" t="normal">+(J759*12.98+K759*25.97)*12</f>
        <v>423199.92000000004</v>
      </c>
      <c r="AA759" s="127" t="n">
        <f aca="false" ca="false" dt2D="false" dtr="false" t="normal">+(J759*12.98+K759*25.97)*12*30</f>
        <v>12695997.600000001</v>
      </c>
      <c r="AB759" s="124" t="n">
        <f aca="false" ca="true" dt2D="false" dtr="false" t="normal">SUBTOTAL(9, AC759:AQ759)</f>
        <v>16013198.049999999</v>
      </c>
      <c r="AC759" s="124" t="n"/>
      <c r="AD759" s="124" t="n"/>
      <c r="AE759" s="124" t="n"/>
      <c r="AF759" s="124" t="n"/>
      <c r="AG759" s="124" t="n"/>
      <c r="AH759" s="124" t="n"/>
      <c r="AI759" s="124" t="n">
        <v>0</v>
      </c>
      <c r="AJ759" s="124" t="n"/>
      <c r="AK759" s="124" t="n">
        <v>15166119.67</v>
      </c>
      <c r="AL759" s="124" t="n"/>
      <c r="AM759" s="124" t="n"/>
      <c r="AN759" s="124" t="n"/>
      <c r="AO759" s="124" t="n">
        <v>480395.94</v>
      </c>
      <c r="AP759" s="124" t="n">
        <v>24000</v>
      </c>
      <c r="AQ759" s="124" t="n">
        <v>342682.44</v>
      </c>
      <c r="AR759" s="128" t="n">
        <f aca="false" ca="false" dt2D="false" dtr="false" t="normal">COUNTIF(AC759:AN759, "&gt;0")</f>
        <v>1</v>
      </c>
      <c r="AS759" s="128" t="n">
        <f aca="false" ca="false" dt2D="false" dtr="false" t="normal">COUNTIF(AO759:AQ759, "&gt;0")</f>
        <v>3</v>
      </c>
      <c r="AT759" s="128" t="n">
        <f aca="false" ca="false" dt2D="false" dtr="false" t="normal">+AR759+AS759</f>
        <v>4</v>
      </c>
      <c r="AW759" s="129" t="n"/>
    </row>
    <row customHeight="true" ht="12.75" outlineLevel="0" r="760">
      <c r="A760" s="115" t="n">
        <f aca="false" ca="false" dt2D="false" dtr="false" t="normal">A759+1</f>
        <v>633</v>
      </c>
      <c r="B760" s="115" t="n">
        <f aca="false" ca="false" dt2D="false" dtr="false" t="normal">+B759+1</f>
        <v>101</v>
      </c>
      <c r="C760" s="126" t="s">
        <v>147</v>
      </c>
      <c r="D760" s="115" t="s">
        <v>289</v>
      </c>
      <c r="E760" s="119" t="s">
        <v>117</v>
      </c>
      <c r="F760" s="118" t="s">
        <v>62</v>
      </c>
      <c r="G760" s="118" t="n">
        <v>5</v>
      </c>
      <c r="H760" s="118" t="n">
        <v>4</v>
      </c>
      <c r="I760" s="119" t="n">
        <v>3698.5</v>
      </c>
      <c r="J760" s="119" t="n">
        <v>3331.4</v>
      </c>
      <c r="K760" s="119" t="n">
        <v>142.2</v>
      </c>
      <c r="L760" s="117" t="n">
        <v>143</v>
      </c>
      <c r="M760" s="120" t="n">
        <f aca="false" ca="false" dt2D="false" dtr="false" t="normal">SUM(N760:R760)</f>
        <v>4579490.03</v>
      </c>
      <c r="N760" s="120" t="n"/>
      <c r="O760" s="120" t="n"/>
      <c r="P760" s="120" t="n"/>
      <c r="Q760" s="120" t="n">
        <v>563214.07</v>
      </c>
      <c r="R760" s="120" t="n">
        <v>4016275.96</v>
      </c>
      <c r="S760" s="120" t="n"/>
      <c r="T760" s="120" t="n">
        <f aca="false" ca="false" dt2D="false" dtr="false" t="normal">$M760/($J760+$K760)</f>
        <v>1318.3699994242286</v>
      </c>
      <c r="U760" s="120" t="n">
        <f aca="false" ca="false" dt2D="false" dtr="false" t="normal">$M760/($J760+$K760)</f>
        <v>1318.3699994242286</v>
      </c>
      <c r="V760" s="118" t="n">
        <v>2027</v>
      </c>
      <c r="W760" s="120" t="n"/>
      <c r="X760" s="121" t="n">
        <f aca="false" ca="false" dt2D="false" dtr="false" t="normal">AA760-R760</f>
        <v>1713418.6499999994</v>
      </c>
      <c r="Y760" s="127" t="n">
        <v>0</v>
      </c>
      <c r="Z760" s="127" t="n">
        <f aca="false" ca="false" dt2D="false" dtr="false" t="normal">+(J760*12.98+K760*25.97)*12</f>
        <v>563214.072</v>
      </c>
      <c r="AA760" s="127" t="n">
        <f aca="false" ca="false" dt2D="false" dtr="false" t="normal">+(J760*12.98+K760*25.97)*12*30-'[5]Лист1'!$AQ$660</f>
        <v>5729694.609999999</v>
      </c>
      <c r="AB760" s="124" t="n">
        <f aca="false" ca="true" dt2D="false" dtr="false" t="normal">SUBTOTAL(9, AC760:AQ760)</f>
        <v>4579490.03</v>
      </c>
      <c r="AC760" s="124" t="n"/>
      <c r="AD760" s="124" t="n">
        <v>4320104.24</v>
      </c>
      <c r="AE760" s="124" t="n"/>
      <c r="AF760" s="124" t="n"/>
      <c r="AG760" s="124" t="n"/>
      <c r="AH760" s="124" t="n"/>
      <c r="AI760" s="124" t="n">
        <v>0</v>
      </c>
      <c r="AJ760" s="124" t="n"/>
      <c r="AK760" s="124" t="n"/>
      <c r="AL760" s="124" t="n"/>
      <c r="AM760" s="124" t="n"/>
      <c r="AN760" s="124" t="n"/>
      <c r="AO760" s="124" t="n">
        <v>137384.7</v>
      </c>
      <c r="AP760" s="124" t="n">
        <v>24000</v>
      </c>
      <c r="AQ760" s="124" t="n">
        <v>98001.09</v>
      </c>
      <c r="AR760" s="128" t="n">
        <f aca="false" ca="false" dt2D="false" dtr="false" t="normal">COUNTIF(AC760:AN760, "&gt;0")</f>
        <v>1</v>
      </c>
      <c r="AS760" s="128" t="n">
        <f aca="false" ca="false" dt2D="false" dtr="false" t="normal">COUNTIF(AO760:AQ760, "&gt;0")</f>
        <v>3</v>
      </c>
      <c r="AT760" s="128" t="n">
        <f aca="false" ca="false" dt2D="false" dtr="false" t="normal">+AR760+AS760</f>
        <v>4</v>
      </c>
      <c r="AW760" s="129" t="n"/>
    </row>
    <row customHeight="true" ht="12.75" outlineLevel="0" r="761">
      <c r="A761" s="115" t="n">
        <f aca="false" ca="false" dt2D="false" dtr="false" t="normal">A760+1</f>
        <v>634</v>
      </c>
      <c r="B761" s="115" t="n">
        <f aca="false" ca="false" dt2D="false" dtr="false" t="normal">+B760+1</f>
        <v>102</v>
      </c>
      <c r="C761" s="126" t="s">
        <v>147</v>
      </c>
      <c r="D761" s="115" t="s">
        <v>291</v>
      </c>
      <c r="E761" s="119" t="s">
        <v>221</v>
      </c>
      <c r="F761" s="118" t="s">
        <v>62</v>
      </c>
      <c r="G761" s="118" t="n">
        <v>3</v>
      </c>
      <c r="H761" s="118" t="n">
        <v>1</v>
      </c>
      <c r="I761" s="119" t="n">
        <v>1083.3</v>
      </c>
      <c r="J761" s="119" t="n">
        <v>969.2</v>
      </c>
      <c r="K761" s="119" t="n">
        <v>114.1</v>
      </c>
      <c r="L761" s="117" t="n">
        <v>100</v>
      </c>
      <c r="M761" s="120" t="n">
        <f aca="false" ca="false" dt2D="false" dtr="false" t="normal">SUM(N761:R761)</f>
        <v>767916.83</v>
      </c>
      <c r="N761" s="120" t="n"/>
      <c r="O761" s="120" t="n"/>
      <c r="P761" s="120" t="n"/>
      <c r="Q761" s="120" t="n">
        <v>767916.83</v>
      </c>
      <c r="R761" s="120" t="n">
        <v>0</v>
      </c>
      <c r="S761" s="120" t="n"/>
      <c r="T761" s="120" t="n">
        <f aca="false" ca="false" dt2D="false" dtr="false" t="normal">$M761/($J761+$K761)</f>
        <v>708.868115942029</v>
      </c>
      <c r="U761" s="120" t="n">
        <f aca="false" ca="false" dt2D="false" dtr="false" t="normal">$M761/($J761+$K761)</f>
        <v>708.868115942029</v>
      </c>
      <c r="V761" s="118" t="n">
        <v>2027</v>
      </c>
      <c r="W761" s="120" t="n"/>
      <c r="X761" s="121" t="n">
        <f aca="false" ca="false" dt2D="false" dtr="false" t="normal">AA761-R761</f>
        <v>5595621.48</v>
      </c>
      <c r="Y761" s="127" t="n">
        <v>738243.34</v>
      </c>
      <c r="Z761" s="127" t="n">
        <f aca="false" ca="false" dt2D="false" dtr="false" t="normal">+(J761*12.98+K761*25.97)*12</f>
        <v>186520.71600000001</v>
      </c>
      <c r="AA761" s="127" t="n">
        <f aca="false" ca="false" dt2D="false" dtr="false" t="normal">+(J761*12.98+K761*25.97)*12*30</f>
        <v>5595621.48</v>
      </c>
      <c r="AB761" s="124" t="n">
        <f aca="false" ca="true" dt2D="false" dtr="false" t="normal">SUBTOTAL(9, AC761:AQ761)</f>
        <v>767916.8300000001</v>
      </c>
      <c r="AC761" s="124" t="n"/>
      <c r="AD761" s="124" t="n"/>
      <c r="AE761" s="124" t="n"/>
      <c r="AF761" s="124" t="n"/>
      <c r="AG761" s="124" t="n">
        <v>704445.91</v>
      </c>
      <c r="AH761" s="124" t="n"/>
      <c r="AI761" s="124" t="n">
        <v>0</v>
      </c>
      <c r="AJ761" s="124" t="n"/>
      <c r="AK761" s="124" t="n"/>
      <c r="AL761" s="124" t="n"/>
      <c r="AM761" s="124" t="n"/>
      <c r="AN761" s="124" t="n"/>
      <c r="AO761" s="124" t="n">
        <v>23037.5</v>
      </c>
      <c r="AP761" s="124" t="n">
        <v>24000</v>
      </c>
      <c r="AQ761" s="124" t="n">
        <v>16433.42</v>
      </c>
      <c r="AR761" s="128" t="n">
        <f aca="false" ca="false" dt2D="false" dtr="false" t="normal">COUNTIF(AC761:AN761, "&gt;0")</f>
        <v>1</v>
      </c>
      <c r="AS761" s="128" t="n">
        <f aca="false" ca="false" dt2D="false" dtr="false" t="normal">COUNTIF(AO761:AQ761, "&gt;0")</f>
        <v>3</v>
      </c>
      <c r="AT761" s="128" t="n">
        <f aca="false" ca="false" dt2D="false" dtr="false" t="normal">+AR761+AS761</f>
        <v>4</v>
      </c>
      <c r="AW761" s="129" t="n"/>
      <c r="AY761" s="66" t="n"/>
    </row>
    <row customHeight="true" ht="12.75" outlineLevel="0" r="762">
      <c r="A762" s="115" t="n">
        <f aca="false" ca="false" dt2D="false" dtr="false" t="normal">A761+1</f>
        <v>635</v>
      </c>
      <c r="B762" s="115" t="n">
        <f aca="false" ca="false" dt2D="false" dtr="false" t="normal">B761+1</f>
        <v>103</v>
      </c>
      <c r="C762" s="126" t="s">
        <v>147</v>
      </c>
      <c r="D762" s="115" t="s">
        <v>293</v>
      </c>
      <c r="E762" s="119" t="s">
        <v>94</v>
      </c>
      <c r="F762" s="118" t="s">
        <v>62</v>
      </c>
      <c r="G762" s="118" t="n">
        <v>2</v>
      </c>
      <c r="H762" s="118" t="n">
        <v>1</v>
      </c>
      <c r="I762" s="119" t="n">
        <v>525.4</v>
      </c>
      <c r="J762" s="119" t="n">
        <v>434</v>
      </c>
      <c r="K762" s="119" t="n">
        <v>0</v>
      </c>
      <c r="L762" s="117" t="n">
        <v>1</v>
      </c>
      <c r="M762" s="120" t="n">
        <f aca="false" ca="false" dt2D="false" dtr="false" t="normal">SUM(N762:R762)</f>
        <v>307648.76</v>
      </c>
      <c r="N762" s="120" t="n"/>
      <c r="O762" s="120" t="n"/>
      <c r="P762" s="120" t="n"/>
      <c r="Q762" s="120" t="n">
        <v>252362.17</v>
      </c>
      <c r="R762" s="120" t="n">
        <v>55286.59</v>
      </c>
      <c r="S762" s="120" t="n"/>
      <c r="T762" s="120" t="n">
        <f aca="false" ca="false" dt2D="false" dtr="false" t="normal">$M762/($J762+$K762)</f>
        <v>708.8681105990784</v>
      </c>
      <c r="U762" s="120" t="n">
        <f aca="false" ca="false" dt2D="false" dtr="false" t="normal">$M762/($J762+$K762)</f>
        <v>708.8681105990784</v>
      </c>
      <c r="V762" s="118" t="n">
        <v>2027</v>
      </c>
      <c r="W762" s="120" t="n"/>
      <c r="X762" s="121" t="n"/>
      <c r="Y762" s="125" t="n">
        <v>184762.33</v>
      </c>
      <c r="Z762" s="127" t="n">
        <f aca="false" ca="false" dt2D="false" dtr="false" t="normal">+(J762*12.98+K762*25.97)*12</f>
        <v>67599.84000000001</v>
      </c>
      <c r="AA762" s="127" t="n">
        <f aca="false" ca="false" dt2D="false" dtr="false" t="normal">+(J762*12.98+K762*25.97)*12*30</f>
        <v>2027995.2000000004</v>
      </c>
      <c r="AB762" s="124" t="n">
        <f aca="false" ca="true" dt2D="false" dtr="false" t="normal">SUBTOTAL(9, AC762:AQ762)</f>
        <v>307648.76</v>
      </c>
      <c r="AC762" s="124" t="n"/>
      <c r="AD762" s="124" t="n"/>
      <c r="AE762" s="124" t="n"/>
      <c r="AF762" s="124" t="n"/>
      <c r="AG762" s="124" t="n">
        <v>267835.62</v>
      </c>
      <c r="AH762" s="124" t="n"/>
      <c r="AI762" s="124" t="n"/>
      <c r="AJ762" s="124" t="n"/>
      <c r="AK762" s="124" t="n"/>
      <c r="AL762" s="124" t="n"/>
      <c r="AM762" s="124" t="n"/>
      <c r="AN762" s="124" t="n"/>
      <c r="AO762" s="124" t="n">
        <v>9229.46</v>
      </c>
      <c r="AP762" s="124" t="n">
        <v>24000</v>
      </c>
      <c r="AQ762" s="124" t="n">
        <v>6583.68</v>
      </c>
      <c r="AR762" s="128" t="n"/>
      <c r="AS762" s="128" t="n"/>
      <c r="AT762" s="128" t="n"/>
      <c r="AW762" s="129" t="n"/>
      <c r="AY762" s="66" t="n"/>
    </row>
    <row customHeight="true" ht="12.75" outlineLevel="0" r="763">
      <c r="A763" s="115" t="n">
        <f aca="false" ca="false" dt2D="false" dtr="false" t="normal">A762+1</f>
        <v>636</v>
      </c>
      <c r="B763" s="115" t="n">
        <f aca="false" ca="false" dt2D="false" dtr="false" t="normal">B762+1</f>
        <v>104</v>
      </c>
      <c r="C763" s="126" t="s">
        <v>147</v>
      </c>
      <c r="D763" s="115" t="s">
        <v>294</v>
      </c>
      <c r="E763" s="119" t="s">
        <v>295</v>
      </c>
      <c r="F763" s="118" t="s">
        <v>62</v>
      </c>
      <c r="G763" s="118" t="n">
        <v>3</v>
      </c>
      <c r="H763" s="118" t="n">
        <v>2</v>
      </c>
      <c r="I763" s="119" t="n">
        <v>1052.9</v>
      </c>
      <c r="J763" s="119" t="n">
        <v>700.4</v>
      </c>
      <c r="K763" s="119" t="n">
        <v>352.5</v>
      </c>
      <c r="L763" s="117" t="n">
        <v>26</v>
      </c>
      <c r="M763" s="120" t="n">
        <f aca="false" ca="false" dt2D="false" dtr="false" t="normal">SUM(N763:R763)</f>
        <v>9369916.01</v>
      </c>
      <c r="N763" s="120" t="n"/>
      <c r="O763" s="120" t="n">
        <v>2746510.3</v>
      </c>
      <c r="P763" s="120" t="n"/>
      <c r="Q763" s="120" t="n">
        <v>218947.4</v>
      </c>
      <c r="R763" s="120" t="n">
        <v>6404458.31</v>
      </c>
      <c r="S763" s="120" t="n"/>
      <c r="T763" s="120" t="n">
        <f aca="false" ca="false" dt2D="false" dtr="false" t="normal">$M763/($J763+$K763)</f>
        <v>8899.150926013865</v>
      </c>
      <c r="U763" s="120" t="n">
        <f aca="false" ca="false" dt2D="false" dtr="false" t="normal">$M763/($J763+$K763)</f>
        <v>8899.150926013865</v>
      </c>
      <c r="V763" s="118" t="n">
        <v>2027</v>
      </c>
      <c r="W763" s="120" t="n"/>
      <c r="X763" s="121" t="n">
        <f aca="false" ca="false" dt2D="false" dtr="false" t="normal">AA763-R763</f>
        <v>0</v>
      </c>
      <c r="Y763" s="127" t="n">
        <v>0</v>
      </c>
      <c r="Z763" s="127" t="n">
        <f aca="false" ca="false" dt2D="false" dtr="false" t="normal">+(J763*12.98+K763*25.97)*12</f>
        <v>218947.40399999998</v>
      </c>
      <c r="AA763" s="127" t="n">
        <f aca="false" ca="false" dt2D="false" dtr="false" t="normal">+(J763*12.98+K763*25.97)*12*30-'[5]Лист1'!$AQ$680</f>
        <v>6404458.31</v>
      </c>
      <c r="AB763" s="124" t="n">
        <f aca="false" ca="true" dt2D="false" dtr="false" t="normal">SUBTOTAL(9, AC763:AQ763)</f>
        <v>9369916.010000002</v>
      </c>
      <c r="AC763" s="124" t="n">
        <v>4082677.92</v>
      </c>
      <c r="AD763" s="124" t="n">
        <v>2537811.48</v>
      </c>
      <c r="AE763" s="124" t="n">
        <v>1192661.31</v>
      </c>
      <c r="AF763" s="124" t="n">
        <v>1051151.62</v>
      </c>
      <c r="AG763" s="124" t="n"/>
      <c r="AH763" s="124" t="n"/>
      <c r="AI763" s="124" t="n"/>
      <c r="AJ763" s="124" t="n"/>
      <c r="AK763" s="124" t="n"/>
      <c r="AL763" s="124" t="n"/>
      <c r="AM763" s="124" t="n"/>
      <c r="AN763" s="124" t="n"/>
      <c r="AO763" s="124" t="n">
        <v>281097.48</v>
      </c>
      <c r="AP763" s="124" t="n">
        <v>24000</v>
      </c>
      <c r="AQ763" s="124" t="n">
        <v>200516.2</v>
      </c>
      <c r="AR763" s="128" t="n">
        <f aca="false" ca="false" dt2D="false" dtr="false" t="normal">COUNTIF(AC763:AN763, "&gt;0")</f>
        <v>4</v>
      </c>
      <c r="AS763" s="128" t="n">
        <f aca="false" ca="false" dt2D="false" dtr="false" t="normal">COUNTIF(AO763:AQ763, "&gt;0")</f>
        <v>3</v>
      </c>
      <c r="AT763" s="128" t="n">
        <f aca="false" ca="false" dt2D="false" dtr="false" t="normal">+AR763+AS763</f>
        <v>7</v>
      </c>
      <c r="AW763" s="129" t="n"/>
    </row>
    <row customHeight="true" ht="12.75" outlineLevel="0" r="764">
      <c r="A764" s="115" t="n">
        <f aca="false" ca="false" dt2D="false" dtr="false" t="normal">A763+1</f>
        <v>637</v>
      </c>
      <c r="B764" s="115" t="n">
        <f aca="false" ca="false" dt2D="false" dtr="false" t="normal">+B763+1</f>
        <v>105</v>
      </c>
      <c r="C764" s="126" t="s">
        <v>147</v>
      </c>
      <c r="D764" s="115" t="s">
        <v>297</v>
      </c>
      <c r="E764" s="117" t="s">
        <v>73</v>
      </c>
      <c r="F764" s="118" t="s">
        <v>62</v>
      </c>
      <c r="G764" s="118" t="n">
        <v>4</v>
      </c>
      <c r="H764" s="118" t="n">
        <v>4</v>
      </c>
      <c r="I764" s="119" t="n">
        <v>4317.5</v>
      </c>
      <c r="J764" s="119" t="n">
        <v>4317.5</v>
      </c>
      <c r="K764" s="119" t="n">
        <v>0</v>
      </c>
      <c r="L764" s="117" t="n">
        <v>193</v>
      </c>
      <c r="M764" s="120" t="n">
        <f aca="false" ca="false" dt2D="false" dtr="false" t="normal">SUM(N764:R764)</f>
        <v>6016911.18</v>
      </c>
      <c r="N764" s="120" t="n"/>
      <c r="O764" s="120" t="n"/>
      <c r="P764" s="120" t="n"/>
      <c r="Q764" s="120" t="n">
        <v>4619263.01</v>
      </c>
      <c r="R764" s="120" t="n">
        <v>1397648.17</v>
      </c>
      <c r="S764" s="120" t="n"/>
      <c r="T764" s="120" t="n">
        <f aca="false" ca="false" dt2D="false" dtr="false" t="normal">$M764/($J764+$K764)</f>
        <v>1393.6100011580775</v>
      </c>
      <c r="U764" s="120" t="n">
        <f aca="false" ca="false" dt2D="false" dtr="false" t="normal">$M764/($J764+$K764)</f>
        <v>1393.6100011580775</v>
      </c>
      <c r="V764" s="118" t="n">
        <v>2027</v>
      </c>
      <c r="W764" s="120" t="n"/>
      <c r="X764" s="121" t="n">
        <f aca="false" ca="false" dt2D="false" dtr="false" t="normal">AA764-R764</f>
        <v>18777165.83</v>
      </c>
      <c r="Y764" s="127" t="n">
        <v>3492000.77</v>
      </c>
      <c r="Z764" s="127" t="n">
        <f aca="false" ca="false" dt2D="false" dtr="false" t="normal">+(J764*12.98+K764*25.97)*12</f>
        <v>672493.8</v>
      </c>
      <c r="AA764" s="127" t="n">
        <f aca="false" ca="false" dt2D="false" dtr="false" t="normal">+(J764*12.98+K764*25.97)*12*30</f>
        <v>20174814</v>
      </c>
      <c r="AB764" s="124" t="n">
        <f aca="false" ca="false" dt2D="false" dtr="false" t="normal">SUM(AC764:AQ764)</f>
        <v>6016911.180000001</v>
      </c>
      <c r="AC764" s="124" t="n"/>
      <c r="AD764" s="124" t="n"/>
      <c r="AE764" s="124" t="n">
        <v>5683641.94</v>
      </c>
      <c r="AF764" s="124" t="n"/>
      <c r="AG764" s="124" t="n"/>
      <c r="AH764" s="124" t="n"/>
      <c r="AI764" s="124" t="n"/>
      <c r="AJ764" s="124" t="n"/>
      <c r="AK764" s="124" t="n"/>
      <c r="AL764" s="124" t="n"/>
      <c r="AM764" s="124" t="n"/>
      <c r="AN764" s="124" t="n"/>
      <c r="AO764" s="124" t="n">
        <v>180507.34</v>
      </c>
      <c r="AP764" s="124" t="n">
        <v>24000</v>
      </c>
      <c r="AQ764" s="124" t="n">
        <v>128761.9</v>
      </c>
      <c r="AR764" s="128" t="n">
        <f aca="false" ca="false" dt2D="false" dtr="false" t="normal">COUNTIF(AC764:AN764, "&gt;0")</f>
        <v>1</v>
      </c>
      <c r="AS764" s="128" t="n">
        <f aca="false" ca="false" dt2D="false" dtr="false" t="normal">COUNTIF(AO764:AQ764, "&gt;0")</f>
        <v>3</v>
      </c>
      <c r="AT764" s="128" t="n">
        <f aca="false" ca="false" dt2D="false" dtr="false" t="normal">+AR764+AS764</f>
        <v>4</v>
      </c>
    </row>
    <row customHeight="true" ht="12.75" outlineLevel="0" r="765">
      <c r="A765" s="115" t="n">
        <f aca="false" ca="false" dt2D="false" dtr="false" t="normal">A764+1</f>
        <v>638</v>
      </c>
      <c r="B765" s="115" t="n">
        <f aca="false" ca="false" dt2D="false" dtr="false" t="normal">+B764+1</f>
        <v>106</v>
      </c>
      <c r="C765" s="126" t="s">
        <v>147</v>
      </c>
      <c r="D765" s="115" t="s">
        <v>299</v>
      </c>
      <c r="E765" s="119" t="s">
        <v>210</v>
      </c>
      <c r="F765" s="118" t="s">
        <v>62</v>
      </c>
      <c r="G765" s="118" t="n">
        <v>4</v>
      </c>
      <c r="H765" s="118" t="n">
        <v>2</v>
      </c>
      <c r="I765" s="119" t="n">
        <v>1241.5</v>
      </c>
      <c r="J765" s="119" t="n">
        <v>1198.6</v>
      </c>
      <c r="K765" s="119" t="n">
        <v>42.9000000000001</v>
      </c>
      <c r="L765" s="117" t="n">
        <v>60</v>
      </c>
      <c r="M765" s="120" t="n">
        <f aca="false" ca="false" dt2D="false" dtr="false" t="normal">SUM(N765:R765)</f>
        <v>1294043.96</v>
      </c>
      <c r="N765" s="120" t="n"/>
      <c r="O765" s="120" t="n">
        <v>545866.87</v>
      </c>
      <c r="P765" s="120" t="n"/>
      <c r="Q765" s="120" t="n"/>
      <c r="R765" s="120" t="n">
        <v>748177.09</v>
      </c>
      <c r="S765" s="120" t="n"/>
      <c r="T765" s="120" t="n">
        <f aca="false" ca="false" dt2D="false" dtr="false" t="normal">$M765/($J765+$K765)</f>
        <v>1042.3229641562625</v>
      </c>
      <c r="U765" s="120" t="n">
        <f aca="false" ca="false" dt2D="false" dtr="false" t="normal">$M765/($J765+$K765)</f>
        <v>1042.3229641562625</v>
      </c>
      <c r="V765" s="118" t="n">
        <v>2027</v>
      </c>
      <c r="W765" s="120" t="n"/>
      <c r="X765" s="121" t="n">
        <f aca="false" ca="false" dt2D="false" dtr="false" t="normal">AA765-R765</f>
        <v>544426.5500000006</v>
      </c>
      <c r="Y765" s="127" t="n">
        <v>0</v>
      </c>
      <c r="Z765" s="127" t="n">
        <f aca="false" ca="false" dt2D="false" dtr="false" t="normal">+(J765*12.98+K765*25.97)*12</f>
        <v>200063.29200000002</v>
      </c>
      <c r="AA765" s="127" t="n">
        <f aca="false" ca="false" dt2D="false" dtr="false" t="normal">+(J765*12.98+K765*25.97)*12*30-'[5]Лист1'!$AQ$685</f>
        <v>1292603.6400000006</v>
      </c>
      <c r="AB765" s="124" t="n">
        <f aca="false" ca="true" dt2D="false" dtr="false" t="normal">SUBTOTAL(9, AC765:AQ765)</f>
        <v>1294043.96</v>
      </c>
      <c r="AC765" s="124" t="n"/>
      <c r="AD765" s="124" t="n"/>
      <c r="AE765" s="124" t="n"/>
      <c r="AF765" s="124" t="n">
        <v>1294043.96</v>
      </c>
      <c r="AG765" s="124" t="n"/>
      <c r="AH765" s="124" t="n"/>
      <c r="AI765" s="124" t="n">
        <v>0</v>
      </c>
      <c r="AJ765" s="124" t="n"/>
      <c r="AK765" s="124" t="n"/>
      <c r="AL765" s="124" t="n"/>
      <c r="AM765" s="124" t="n"/>
      <c r="AN765" s="124" t="n"/>
      <c r="AO765" s="124" t="n"/>
      <c r="AP765" s="124" t="n"/>
      <c r="AQ765" s="124" t="n"/>
      <c r="AR765" s="128" t="n">
        <f aca="false" ca="false" dt2D="false" dtr="false" t="normal">COUNTIF(AC765:AN765, "&gt;0")</f>
        <v>1</v>
      </c>
      <c r="AS765" s="128" t="n">
        <f aca="false" ca="false" dt2D="false" dtr="false" t="normal">COUNTIF(AO765:AQ765, "&gt;0")</f>
        <v>0</v>
      </c>
      <c r="AT765" s="128" t="n">
        <f aca="false" ca="false" dt2D="false" dtr="false" t="normal">+AR765+AS765</f>
        <v>1</v>
      </c>
      <c r="AW765" s="3" t="n"/>
      <c r="AY765" s="129" t="n"/>
    </row>
    <row customHeight="true" ht="12.75" outlineLevel="0" r="766">
      <c r="A766" s="115" t="n">
        <f aca="false" ca="false" dt2D="false" dtr="false" t="normal">A765+1</f>
        <v>639</v>
      </c>
      <c r="B766" s="115" t="n">
        <f aca="false" ca="false" dt2D="false" dtr="false" t="normal">+B765+1</f>
        <v>107</v>
      </c>
      <c r="C766" s="126" t="s">
        <v>147</v>
      </c>
      <c r="D766" s="115" t="s">
        <v>301</v>
      </c>
      <c r="E766" s="119" t="s">
        <v>302</v>
      </c>
      <c r="F766" s="118" t="s">
        <v>62</v>
      </c>
      <c r="G766" s="118" t="n">
        <v>4</v>
      </c>
      <c r="H766" s="118" t="n">
        <v>3</v>
      </c>
      <c r="I766" s="119" t="n">
        <v>2004.5</v>
      </c>
      <c r="J766" s="119" t="n">
        <v>1497.6</v>
      </c>
      <c r="K766" s="119" t="n">
        <v>506.9</v>
      </c>
      <c r="L766" s="117" t="n">
        <v>71</v>
      </c>
      <c r="M766" s="120" t="n">
        <f aca="false" ca="false" dt2D="false" dtr="false" t="normal">SUM(N766:R766)</f>
        <v>14031736.79</v>
      </c>
      <c r="N766" s="120" t="n"/>
      <c r="O766" s="120" t="n">
        <v>1231019.55</v>
      </c>
      <c r="P766" s="120" t="n"/>
      <c r="Q766" s="120" t="n">
        <v>1063622.48</v>
      </c>
      <c r="R766" s="120" t="n">
        <v>11737094.76</v>
      </c>
      <c r="S766" s="120" t="n"/>
      <c r="T766" s="120" t="n">
        <f aca="false" ca="false" dt2D="false" dtr="false" t="normal">$M766/($J766+$K766)</f>
        <v>7000.118129209279</v>
      </c>
      <c r="U766" s="120" t="n">
        <f aca="false" ca="false" dt2D="false" dtr="false" t="normal">$M766/($J766+$K766)</f>
        <v>7000.118129209279</v>
      </c>
      <c r="V766" s="118" t="n">
        <v>2027</v>
      </c>
      <c r="W766" s="120" t="n"/>
      <c r="X766" s="121" t="n">
        <f aca="false" ca="false" dt2D="false" dtr="false" t="normal">AA766-R766</f>
        <v>0</v>
      </c>
      <c r="Y766" s="127" t="n">
        <v>672385.99</v>
      </c>
      <c r="Z766" s="127" t="n">
        <f aca="false" ca="false" dt2D="false" dtr="false" t="normal">+(J766*12.98+K766*25.97)*12</f>
        <v>391236.49199999997</v>
      </c>
      <c r="AA766" s="127" t="n">
        <f aca="false" ca="false" dt2D="false" dtr="false" t="normal">+(J766*12.98+K766*25.97)*12*30</f>
        <v>11737094.76</v>
      </c>
      <c r="AB766" s="124" t="n">
        <f aca="false" ca="true" dt2D="false" dtr="false" t="normal">SUBTOTAL(9, AC766:AQ766)</f>
        <v>14031736.79</v>
      </c>
      <c r="AC766" s="124" t="n">
        <v>6056715.3</v>
      </c>
      <c r="AD766" s="124" t="n">
        <v>2500839.29</v>
      </c>
      <c r="AE766" s="124" t="n">
        <v>2643905.8</v>
      </c>
      <c r="AF766" s="124" t="n">
        <v>2085045.13</v>
      </c>
      <c r="AG766" s="124" t="n"/>
      <c r="AH766" s="124" t="n"/>
      <c r="AI766" s="124" t="n"/>
      <c r="AJ766" s="124" t="n"/>
      <c r="AK766" s="124" t="n"/>
      <c r="AL766" s="124" t="n"/>
      <c r="AM766" s="124" t="n"/>
      <c r="AN766" s="124" t="n"/>
      <c r="AO766" s="124" t="n">
        <v>420952.1</v>
      </c>
      <c r="AP766" s="124" t="n">
        <v>24000</v>
      </c>
      <c r="AQ766" s="124" t="n">
        <v>300279.17</v>
      </c>
      <c r="AR766" s="128" t="n">
        <f aca="false" ca="false" dt2D="false" dtr="false" t="normal">COUNTIF(AC766:AN766, "&gt;0")</f>
        <v>4</v>
      </c>
      <c r="AS766" s="128" t="n">
        <f aca="false" ca="false" dt2D="false" dtr="false" t="normal">COUNTIF(AO766:AQ766, "&gt;0")</f>
        <v>3</v>
      </c>
      <c r="AT766" s="128" t="n">
        <f aca="false" ca="false" dt2D="false" dtr="false" t="normal">+AR766+AS766</f>
        <v>7</v>
      </c>
      <c r="AW766" s="129" t="n"/>
    </row>
    <row customHeight="true" ht="12.75" outlineLevel="0" r="767">
      <c r="A767" s="115" t="n">
        <f aca="false" ca="false" dt2D="false" dtr="false" t="normal">A766+1</f>
        <v>640</v>
      </c>
      <c r="B767" s="115" t="n">
        <f aca="false" ca="false" dt2D="false" dtr="false" t="normal">+B766+1</f>
        <v>108</v>
      </c>
      <c r="C767" s="126" t="s">
        <v>147</v>
      </c>
      <c r="D767" s="115" t="s">
        <v>304</v>
      </c>
      <c r="E767" s="119" t="s">
        <v>83</v>
      </c>
      <c r="F767" s="118" t="s">
        <v>62</v>
      </c>
      <c r="G767" s="118" t="n">
        <v>2</v>
      </c>
      <c r="H767" s="118" t="n">
        <v>2</v>
      </c>
      <c r="I767" s="119" t="n">
        <v>874.3</v>
      </c>
      <c r="J767" s="119" t="n">
        <v>874.3</v>
      </c>
      <c r="K767" s="119" t="n">
        <v>0</v>
      </c>
      <c r="L767" s="117" t="n">
        <v>44</v>
      </c>
      <c r="M767" s="120" t="n">
        <f aca="false" ca="false" dt2D="false" dtr="false" t="normal">SUM(N767:R767)</f>
        <v>7780527.65</v>
      </c>
      <c r="N767" s="120" t="n"/>
      <c r="O767" s="120" t="n">
        <v>2906793.81</v>
      </c>
      <c r="P767" s="120" t="n"/>
      <c r="Q767" s="120" t="n">
        <v>873286.76</v>
      </c>
      <c r="R767" s="120" t="n">
        <v>4000447.08</v>
      </c>
      <c r="S767" s="120" t="n"/>
      <c r="T767" s="120" t="n">
        <f aca="false" ca="false" dt2D="false" dtr="false" t="normal">$M767/($J767+$K767)</f>
        <v>8899.15092073659</v>
      </c>
      <c r="U767" s="120" t="n">
        <f aca="false" ca="false" dt2D="false" dtr="false" t="normal">$M767/($J767+$K767)</f>
        <v>8899.15092073659</v>
      </c>
      <c r="V767" s="118" t="n">
        <v>2027</v>
      </c>
      <c r="W767" s="120" t="n"/>
      <c r="X767" s="121" t="n">
        <f aca="false" ca="false" dt2D="false" dtr="false" t="normal">AA767-R767</f>
        <v>0</v>
      </c>
      <c r="Y767" s="127" t="n">
        <v>739938.52</v>
      </c>
      <c r="Z767" s="127" t="n">
        <f aca="false" ca="false" dt2D="false" dtr="false" t="normal">+(J767*12.71+K767*25.41)*12</f>
        <v>133348.236</v>
      </c>
      <c r="AA767" s="127" t="n">
        <f aca="false" ca="false" dt2D="false" dtr="false" t="normal">+(J767*12.71+K767*25.41)*12*30</f>
        <v>4000447.08</v>
      </c>
      <c r="AB767" s="124" t="n">
        <f aca="false" ca="true" dt2D="false" dtr="false" t="normal">SUBTOTAL(9, AC767:AQ767)</f>
        <v>7780527.65</v>
      </c>
      <c r="AC767" s="124" t="n">
        <v>3389128.79</v>
      </c>
      <c r="AD767" s="124" t="n">
        <v>2106313.02</v>
      </c>
      <c r="AE767" s="124" t="n">
        <v>989336.29</v>
      </c>
      <c r="AF767" s="124" t="n">
        <v>871830.43</v>
      </c>
      <c r="AG767" s="124" t="n"/>
      <c r="AH767" s="124" t="n"/>
      <c r="AI767" s="124" t="n">
        <v>0</v>
      </c>
      <c r="AJ767" s="124" t="n"/>
      <c r="AK767" s="124" t="n"/>
      <c r="AL767" s="124" t="n"/>
      <c r="AM767" s="124" t="n"/>
      <c r="AN767" s="124" t="n"/>
      <c r="AO767" s="124" t="n">
        <v>233415.83</v>
      </c>
      <c r="AP767" s="124" t="n">
        <v>24000</v>
      </c>
      <c r="AQ767" s="124" t="n">
        <v>166503.29</v>
      </c>
      <c r="AR767" s="128" t="n">
        <f aca="false" ca="false" dt2D="false" dtr="false" t="normal">COUNTIF(AC767:AN767, "&gt;0")</f>
        <v>4</v>
      </c>
      <c r="AS767" s="128" t="n">
        <f aca="false" ca="false" dt2D="false" dtr="false" t="normal">COUNTIF(AO767:AQ767, "&gt;0")</f>
        <v>3</v>
      </c>
      <c r="AT767" s="128" t="n">
        <f aca="false" ca="false" dt2D="false" dtr="false" t="normal">+AR767+AS767</f>
        <v>7</v>
      </c>
      <c r="AW767" s="129" t="n"/>
    </row>
    <row customHeight="true" ht="12.75" outlineLevel="0" r="768">
      <c r="A768" s="115" t="n">
        <f aca="false" ca="false" dt2D="false" dtr="false" t="normal">A767+1</f>
        <v>641</v>
      </c>
      <c r="B768" s="115" t="n">
        <f aca="false" ca="false" dt2D="false" dtr="false" t="normal">+B767+1</f>
        <v>109</v>
      </c>
      <c r="C768" s="126" t="s">
        <v>147</v>
      </c>
      <c r="D768" s="115" t="s">
        <v>305</v>
      </c>
      <c r="E768" s="119" t="s">
        <v>306</v>
      </c>
      <c r="F768" s="118" t="s">
        <v>62</v>
      </c>
      <c r="G768" s="118" t="n">
        <v>3</v>
      </c>
      <c r="H768" s="118" t="n">
        <v>1</v>
      </c>
      <c r="I768" s="119" t="n">
        <v>583.2</v>
      </c>
      <c r="J768" s="119" t="n">
        <v>583.2</v>
      </c>
      <c r="K768" s="119" t="n">
        <v>0</v>
      </c>
      <c r="L768" s="117" t="n">
        <v>24</v>
      </c>
      <c r="M768" s="120" t="n">
        <f aca="false" ca="false" dt2D="false" dtr="false" t="normal">SUM(N768:R768)</f>
        <v>5189984.82</v>
      </c>
      <c r="N768" s="120" t="n"/>
      <c r="O768" s="120" t="n">
        <v>1958545.68</v>
      </c>
      <c r="P768" s="120" t="n"/>
      <c r="Q768" s="120" t="n">
        <v>562949.22</v>
      </c>
      <c r="R768" s="120" t="n">
        <v>2668489.92</v>
      </c>
      <c r="S768" s="120" t="n"/>
      <c r="T768" s="120" t="n">
        <f aca="false" ca="false" dt2D="false" dtr="false" t="normal">$M768/($J768+$K768)</f>
        <v>8899.150925925926</v>
      </c>
      <c r="U768" s="120" t="n">
        <f aca="false" ca="false" dt2D="false" dtr="false" t="normal">$M768/($J768+$K768)</f>
        <v>8899.150925925926</v>
      </c>
      <c r="V768" s="118" t="n">
        <v>2027</v>
      </c>
      <c r="W768" s="120" t="n"/>
      <c r="X768" s="121" t="n">
        <f aca="false" ca="false" dt2D="false" dtr="false" t="normal">AA768-R768</f>
        <v>0</v>
      </c>
      <c r="Y768" s="127" t="n">
        <v>473999.56</v>
      </c>
      <c r="Z768" s="127" t="n">
        <f aca="false" ca="false" dt2D="false" dtr="false" t="normal">+(J768*12.71+K768*25.41)*12</f>
        <v>88949.664</v>
      </c>
      <c r="AA768" s="127" t="n">
        <f aca="false" ca="false" dt2D="false" dtr="false" t="normal">+(J768*12.71+K768*25.41)*12*30</f>
        <v>2668489.92</v>
      </c>
      <c r="AB768" s="124" t="n">
        <f aca="false" ca="true" dt2D="false" dtr="false" t="normal">SUBTOTAL(9, AC768:AQ768)</f>
        <v>5189984.819999999</v>
      </c>
      <c r="AC768" s="124" t="n">
        <v>2258713.61</v>
      </c>
      <c r="AD768" s="124" t="n">
        <v>1403014.01</v>
      </c>
      <c r="AE768" s="124" t="n">
        <v>657937.01</v>
      </c>
      <c r="AF768" s="124" t="n">
        <v>579554.97</v>
      </c>
      <c r="AG768" s="124" t="n"/>
      <c r="AH768" s="124" t="n"/>
      <c r="AI768" s="124" t="n">
        <v>0</v>
      </c>
      <c r="AJ768" s="124" t="n"/>
      <c r="AK768" s="124" t="n"/>
      <c r="AL768" s="124" t="n"/>
      <c r="AM768" s="124" t="n"/>
      <c r="AN768" s="124" t="n"/>
      <c r="AO768" s="124" t="n">
        <v>155699.54</v>
      </c>
      <c r="AP768" s="124" t="n">
        <v>24000</v>
      </c>
      <c r="AQ768" s="124" t="n">
        <v>111065.68</v>
      </c>
      <c r="AR768" s="128" t="n">
        <f aca="false" ca="false" dt2D="false" dtr="false" t="normal">COUNTIF(AC768:AN768, "&gt;0")</f>
        <v>4</v>
      </c>
      <c r="AS768" s="128" t="n">
        <f aca="false" ca="false" dt2D="false" dtr="false" t="normal">COUNTIF(AO768:AQ768, "&gt;0")</f>
        <v>3</v>
      </c>
      <c r="AT768" s="128" t="n">
        <f aca="false" ca="false" dt2D="false" dtr="false" t="normal">+AR768+AS768</f>
        <v>7</v>
      </c>
      <c r="AW768" s="129" t="n"/>
    </row>
    <row customHeight="true" ht="12.75" outlineLevel="0" r="769">
      <c r="A769" s="115" t="n">
        <f aca="false" ca="false" dt2D="false" dtr="false" t="normal">A768+1</f>
        <v>642</v>
      </c>
      <c r="B769" s="115" t="n">
        <f aca="false" ca="false" dt2D="false" dtr="false" t="normal">+B768+1</f>
        <v>110</v>
      </c>
      <c r="C769" s="126" t="s">
        <v>147</v>
      </c>
      <c r="D769" s="115" t="s">
        <v>308</v>
      </c>
      <c r="E769" s="119" t="s">
        <v>106</v>
      </c>
      <c r="F769" s="118" t="s">
        <v>62</v>
      </c>
      <c r="G769" s="118" t="n">
        <v>3</v>
      </c>
      <c r="H769" s="118" t="n"/>
      <c r="I769" s="119" t="n">
        <v>1326.4</v>
      </c>
      <c r="J769" s="119" t="n">
        <v>1326.4</v>
      </c>
      <c r="K769" s="119" t="n">
        <v>0</v>
      </c>
      <c r="L769" s="117" t="n">
        <v>2</v>
      </c>
      <c r="M769" s="120" t="n">
        <f aca="false" ca="false" dt2D="false" dtr="false" t="normal">SUM(N769:R769)</f>
        <v>6373992.08</v>
      </c>
      <c r="N769" s="120" t="n"/>
      <c r="O769" s="120" t="n">
        <v>1058618.85</v>
      </c>
      <c r="P769" s="120" t="n"/>
      <c r="Q769" s="120" t="n">
        <v>202302.53</v>
      </c>
      <c r="R769" s="120" t="n">
        <v>5113070.7</v>
      </c>
      <c r="S769" s="120" t="n"/>
      <c r="T769" s="120" t="n">
        <f aca="false" ca="false" dt2D="false" dtr="false" t="normal">$M769/($J769+$K769)</f>
        <v>4805.482569360675</v>
      </c>
      <c r="U769" s="120" t="n">
        <f aca="false" ca="false" dt2D="false" dtr="false" t="normal">$M769/($J769+$K769)</f>
        <v>4805.482569360675</v>
      </c>
      <c r="V769" s="118" t="n">
        <v>2027</v>
      </c>
      <c r="W769" s="120" t="n"/>
      <c r="X769" s="121" t="n">
        <f aca="false" ca="false" dt2D="false" dtr="false" t="normal">AA769-R769</f>
        <v>0</v>
      </c>
      <c r="Y769" s="127" t="n">
        <v>0</v>
      </c>
      <c r="Z769" s="127" t="n">
        <f aca="false" ca="false" dt2D="false" dtr="false" t="normal">+(J769*12.71+K769*25.41)*12</f>
        <v>202302.52800000002</v>
      </c>
      <c r="AA769" s="127" t="n">
        <f aca="false" ca="false" dt2D="false" dtr="false" t="normal">+(J769*12.71+K769*25.41)*12*30-'[5]Лист1'!$AQ$695</f>
        <v>5113070.700000001</v>
      </c>
      <c r="AB769" s="124" t="n">
        <f aca="false" ca="true" dt2D="false" dtr="false" t="normal">SUBTOTAL(9, AC769:AQ769)</f>
        <v>6373992.079999999</v>
      </c>
      <c r="AC769" s="124" t="n"/>
      <c r="AD769" s="124" t="n">
        <v>3196588.8</v>
      </c>
      <c r="AE769" s="124" t="n">
        <v>1502024.08</v>
      </c>
      <c r="AF769" s="124" t="n">
        <v>1323756.01</v>
      </c>
      <c r="AG769" s="124" t="n"/>
      <c r="AH769" s="124" t="n"/>
      <c r="AI769" s="124" t="n"/>
      <c r="AJ769" s="124" t="n"/>
      <c r="AK769" s="124" t="n"/>
      <c r="AL769" s="124" t="n"/>
      <c r="AM769" s="124" t="n"/>
      <c r="AN769" s="124" t="n"/>
      <c r="AO769" s="124" t="n">
        <v>191219.76</v>
      </c>
      <c r="AP769" s="124" t="n">
        <v>24000</v>
      </c>
      <c r="AQ769" s="124" t="n">
        <v>136403.43</v>
      </c>
      <c r="AR769" s="128" t="n">
        <f aca="false" ca="false" dt2D="false" dtr="false" t="normal">COUNTIF(AC769:AN769, "&gt;0")</f>
        <v>3</v>
      </c>
      <c r="AS769" s="128" t="n">
        <f aca="false" ca="false" dt2D="false" dtr="false" t="normal">COUNTIF(AO769:AQ769, "&gt;0")</f>
        <v>3</v>
      </c>
      <c r="AT769" s="128" t="n">
        <f aca="false" ca="false" dt2D="false" dtr="false" t="normal">+AR769+AS769</f>
        <v>6</v>
      </c>
      <c r="AW769" s="129" t="n"/>
    </row>
    <row customHeight="true" ht="12.75" outlineLevel="0" r="770">
      <c r="A770" s="115" t="n">
        <f aca="false" ca="false" dt2D="false" dtr="false" t="normal">A769+1</f>
        <v>643</v>
      </c>
      <c r="B770" s="115" t="n">
        <f aca="false" ca="false" dt2D="false" dtr="false" t="normal">+B769+1</f>
        <v>111</v>
      </c>
      <c r="C770" s="126" t="s">
        <v>147</v>
      </c>
      <c r="D770" s="115" t="s">
        <v>310</v>
      </c>
      <c r="E770" s="119" t="s">
        <v>194</v>
      </c>
      <c r="F770" s="118" t="s">
        <v>62</v>
      </c>
      <c r="G770" s="118" t="n">
        <v>4</v>
      </c>
      <c r="H770" s="118" t="n">
        <v>4</v>
      </c>
      <c r="I770" s="119" t="n">
        <v>2529.4</v>
      </c>
      <c r="J770" s="119" t="n">
        <v>2374</v>
      </c>
      <c r="K770" s="119" t="n">
        <v>155.4</v>
      </c>
      <c r="L770" s="117" t="n">
        <v>88</v>
      </c>
      <c r="M770" s="120" t="n">
        <f aca="false" ca="false" dt2D="false" dtr="false" t="normal">SUM(N770:R770)</f>
        <v>17706098.78</v>
      </c>
      <c r="N770" s="120" t="n"/>
      <c r="O770" s="120" t="n">
        <v>2584575.98</v>
      </c>
      <c r="P770" s="120" t="n"/>
      <c r="Q770" s="120" t="n">
        <v>2575429.92</v>
      </c>
      <c r="R770" s="120" t="n">
        <v>12546092.88</v>
      </c>
      <c r="S770" s="120" t="n"/>
      <c r="T770" s="120" t="n">
        <f aca="false" ca="false" dt2D="false" dtr="false" t="normal">$M770/($J770+$K770)</f>
        <v>7000.11812287499</v>
      </c>
      <c r="U770" s="120" t="n">
        <f aca="false" ca="false" dt2D="false" dtr="false" t="normal">$M770/($J770+$K770)</f>
        <v>7000.11812287499</v>
      </c>
      <c r="V770" s="118" t="n">
        <v>2027</v>
      </c>
      <c r="W770" s="120" t="n"/>
      <c r="X770" s="121" t="n">
        <f aca="false" ca="false" dt2D="false" dtr="false" t="normal">AA770-R770</f>
        <v>0</v>
      </c>
      <c r="Y770" s="127" t="n">
        <v>2157226.82</v>
      </c>
      <c r="Z770" s="127" t="n">
        <f aca="false" ca="false" dt2D="false" dtr="false" t="normal">+(J770*12.98+K770*25.97)*12</f>
        <v>418203.096</v>
      </c>
      <c r="AA770" s="127" t="n">
        <f aca="false" ca="false" dt2D="false" dtr="false" t="normal">+(J770*12.98+K770*25.97)*12*30</f>
        <v>12546092.88</v>
      </c>
      <c r="AB770" s="124" t="n">
        <f aca="false" ca="true" dt2D="false" dtr="false" t="normal">SUBTOTAL(9, AC770:AQ770)</f>
        <v>17706098.78</v>
      </c>
      <c r="AC770" s="124" t="n">
        <v>7644302.86</v>
      </c>
      <c r="AD770" s="124" t="n">
        <v>3157282.26</v>
      </c>
      <c r="AE770" s="124" t="n">
        <v>3337812.28</v>
      </c>
      <c r="AF770" s="124" t="n">
        <v>2632607.91</v>
      </c>
      <c r="AG770" s="124" t="n"/>
      <c r="AH770" s="124" t="n"/>
      <c r="AI770" s="124" t="n">
        <v>0</v>
      </c>
      <c r="AJ770" s="124" t="n"/>
      <c r="AK770" s="124" t="n"/>
      <c r="AL770" s="124" t="n"/>
      <c r="AM770" s="124" t="n"/>
      <c r="AN770" s="124" t="n"/>
      <c r="AO770" s="124" t="n">
        <v>531182.96</v>
      </c>
      <c r="AP770" s="124" t="n">
        <v>24000</v>
      </c>
      <c r="AQ770" s="124" t="n">
        <v>378910.51</v>
      </c>
      <c r="AR770" s="128" t="n">
        <f aca="false" ca="false" dt2D="false" dtr="false" t="normal">COUNTIF(AC770:AN770, "&gt;0")</f>
        <v>4</v>
      </c>
      <c r="AS770" s="128" t="n">
        <f aca="false" ca="false" dt2D="false" dtr="false" t="normal">COUNTIF(AO770:AQ770, "&gt;0")</f>
        <v>3</v>
      </c>
      <c r="AT770" s="128" t="n">
        <f aca="false" ca="false" dt2D="false" dtr="false" t="normal">+AR770+AS770</f>
        <v>7</v>
      </c>
      <c r="AW770" s="129" t="n"/>
    </row>
    <row customHeight="true" ht="12.75" outlineLevel="0" r="771">
      <c r="A771" s="115" t="n">
        <f aca="false" ca="false" dt2D="false" dtr="false" t="normal">A770+1</f>
        <v>644</v>
      </c>
      <c r="B771" s="115" t="n">
        <f aca="false" ca="false" dt2D="false" dtr="false" t="normal">+B770+1</f>
        <v>112</v>
      </c>
      <c r="C771" s="126" t="s">
        <v>147</v>
      </c>
      <c r="D771" s="115" t="s">
        <v>312</v>
      </c>
      <c r="E771" s="119" t="s">
        <v>243</v>
      </c>
      <c r="F771" s="118" t="s">
        <v>62</v>
      </c>
      <c r="G771" s="118" t="n">
        <v>4</v>
      </c>
      <c r="H771" s="118" t="n">
        <v>4</v>
      </c>
      <c r="I771" s="119" t="n">
        <v>3559.4</v>
      </c>
      <c r="J771" s="119" t="n">
        <v>3559.4</v>
      </c>
      <c r="K771" s="119" t="n">
        <v>0</v>
      </c>
      <c r="L771" s="117" t="n">
        <v>159</v>
      </c>
      <c r="M771" s="120" t="n">
        <f aca="false" ca="false" dt2D="false" dtr="false" t="normal">SUM(N771:R771)</f>
        <v>13567293.790000001</v>
      </c>
      <c r="N771" s="120" t="n"/>
      <c r="O771" s="120" t="n">
        <v>105484.76</v>
      </c>
      <c r="P771" s="120" t="n"/>
      <c r="Q771" s="120" t="n">
        <v>554412.14</v>
      </c>
      <c r="R771" s="120" t="n">
        <v>12907396.89</v>
      </c>
      <c r="S771" s="120" t="n"/>
      <c r="T771" s="120" t="n">
        <f aca="false" ca="false" dt2D="false" dtr="false" t="normal">$M771/($J771+$K771)</f>
        <v>3811.6799994381076</v>
      </c>
      <c r="U771" s="120" t="n">
        <f aca="false" ca="false" dt2D="false" dtr="false" t="normal">$M771/($J771+$K771)</f>
        <v>3811.6799994381076</v>
      </c>
      <c r="V771" s="118" t="n">
        <v>2027</v>
      </c>
      <c r="W771" s="120" t="n"/>
      <c r="X771" s="121" t="n">
        <f aca="false" ca="false" dt2D="false" dtr="false" t="normal">AA771-R771</f>
        <v>0</v>
      </c>
      <c r="Y771" s="127" t="n">
        <v>0</v>
      </c>
      <c r="Z771" s="127" t="n">
        <f aca="false" ca="false" dt2D="false" dtr="false" t="normal">+(J771*12.98+K771*25.97)*12</f>
        <v>554412.1440000001</v>
      </c>
      <c r="AA771" s="127" t="n">
        <f aca="false" ca="false" dt2D="false" dtr="false" t="normal">+(J771*12.98+K771*25.97)*12*30-'[5]Лист1'!$AQ$704</f>
        <v>12907396.890000002</v>
      </c>
      <c r="AB771" s="124" t="n">
        <f aca="false" ca="true" dt2D="false" dtr="false" t="normal">SUBTOTAL(9, AC771:AQ771)</f>
        <v>13567293.790000001</v>
      </c>
      <c r="AC771" s="124" t="n"/>
      <c r="AD771" s="124" t="n">
        <v>4443406.22</v>
      </c>
      <c r="AE771" s="124" t="n">
        <v>4697450.08</v>
      </c>
      <c r="AF771" s="124" t="n">
        <v>3705078.59</v>
      </c>
      <c r="AG771" s="124" t="n"/>
      <c r="AH771" s="124" t="n"/>
      <c r="AI771" s="124" t="n">
        <v>0</v>
      </c>
      <c r="AJ771" s="124" t="n"/>
      <c r="AK771" s="124" t="n"/>
      <c r="AL771" s="124" t="n"/>
      <c r="AM771" s="124" t="n"/>
      <c r="AN771" s="124" t="n"/>
      <c r="AO771" s="124" t="n">
        <v>407018.81</v>
      </c>
      <c r="AP771" s="124" t="n">
        <v>24000</v>
      </c>
      <c r="AQ771" s="124" t="n">
        <v>290340.09</v>
      </c>
      <c r="AR771" s="128" t="n">
        <f aca="false" ca="false" dt2D="false" dtr="false" t="normal">COUNTIF(AC771:AN771, "&gt;0")</f>
        <v>3</v>
      </c>
      <c r="AS771" s="128" t="n">
        <f aca="false" ca="false" dt2D="false" dtr="false" t="normal">COUNTIF(AO771:AQ771, "&gt;0")</f>
        <v>3</v>
      </c>
      <c r="AT771" s="128" t="n">
        <f aca="false" ca="false" dt2D="false" dtr="false" t="normal">+AR771+AS771</f>
        <v>6</v>
      </c>
      <c r="AW771" s="129" t="n"/>
      <c r="AY771" s="66" t="n"/>
    </row>
    <row customHeight="true" ht="12.75" outlineLevel="0" r="772">
      <c r="A772" s="115" t="n">
        <f aca="false" ca="false" dt2D="false" dtr="false" t="normal">A771+1</f>
        <v>645</v>
      </c>
      <c r="B772" s="115" t="n">
        <f aca="false" ca="false" dt2D="false" dtr="false" t="normal">+B771+1</f>
        <v>113</v>
      </c>
      <c r="C772" s="126" t="s">
        <v>147</v>
      </c>
      <c r="D772" s="115" t="s">
        <v>314</v>
      </c>
      <c r="E772" s="119" t="s">
        <v>315</v>
      </c>
      <c r="F772" s="118" t="s">
        <v>62</v>
      </c>
      <c r="G772" s="118" t="n">
        <v>4</v>
      </c>
      <c r="H772" s="118" t="n">
        <v>4</v>
      </c>
      <c r="I772" s="119" t="n">
        <v>3462.3</v>
      </c>
      <c r="J772" s="119" t="n">
        <v>3462.3</v>
      </c>
      <c r="K772" s="119" t="n">
        <v>0</v>
      </c>
      <c r="L772" s="117" t="n">
        <v>145</v>
      </c>
      <c r="M772" s="120" t="n">
        <f aca="false" ca="false" dt2D="false" dtr="false" t="normal">SUM(N772:R772)</f>
        <v>15864425.23</v>
      </c>
      <c r="N772" s="120" t="n"/>
      <c r="O772" s="120" t="n">
        <v>1060384.91</v>
      </c>
      <c r="P772" s="120" t="n"/>
      <c r="Q772" s="120" t="n">
        <v>539287.85</v>
      </c>
      <c r="R772" s="120" t="n">
        <v>14264752.47</v>
      </c>
      <c r="S772" s="120" t="n"/>
      <c r="T772" s="120" t="n">
        <f aca="false" ca="false" dt2D="false" dtr="false" t="normal">$M772/($J772+$K772)</f>
        <v>4582.048126967623</v>
      </c>
      <c r="U772" s="120" t="n">
        <f aca="false" ca="false" dt2D="false" dtr="false" t="normal">$M772/($J772+$K772)</f>
        <v>4582.048126967623</v>
      </c>
      <c r="V772" s="118" t="n">
        <v>2027</v>
      </c>
      <c r="W772" s="120" t="n"/>
      <c r="X772" s="121" t="n">
        <f aca="false" ca="false" dt2D="false" dtr="false" t="normal">AA772-R772</f>
        <v>0</v>
      </c>
      <c r="Y772" s="127" t="n">
        <v>0</v>
      </c>
      <c r="Z772" s="127" t="n">
        <f aca="false" ca="false" dt2D="false" dtr="false" t="normal">+(J772*12.98+K772*25.97)*12</f>
        <v>539287.848</v>
      </c>
      <c r="AA772" s="127" t="n">
        <f aca="false" ca="false" dt2D="false" dtr="false" t="normal">+(J772*12.98+K772*25.97)*12*30-'[5]Лист1'!$AQ$705</f>
        <v>14264752.469999999</v>
      </c>
      <c r="AB772" s="124" t="n">
        <f aca="false" ca="true" dt2D="false" dtr="false" t="normal">SUBTOTAL(9, AC772:AQ772)</f>
        <v>15864425.229999999</v>
      </c>
      <c r="AC772" s="124" t="n">
        <v>10459907.8</v>
      </c>
      <c r="AD772" s="124" t="n"/>
      <c r="AE772" s="124" t="n">
        <v>4565085.97</v>
      </c>
      <c r="AF772" s="124" t="n"/>
      <c r="AG772" s="124" t="n"/>
      <c r="AH772" s="124" t="n"/>
      <c r="AI772" s="124" t="n">
        <v>0</v>
      </c>
      <c r="AJ772" s="124" t="n"/>
      <c r="AK772" s="124" t="n"/>
      <c r="AL772" s="124" t="n"/>
      <c r="AM772" s="124" t="n"/>
      <c r="AN772" s="124" t="n"/>
      <c r="AO772" s="124" t="n">
        <v>475932.76</v>
      </c>
      <c r="AP772" s="124" t="n">
        <v>24000</v>
      </c>
      <c r="AQ772" s="124" t="n">
        <v>339498.7</v>
      </c>
      <c r="AR772" s="128" t="n">
        <f aca="false" ca="false" dt2D="false" dtr="false" t="normal">COUNTIF(AC772:AN772, "&gt;0")</f>
        <v>2</v>
      </c>
      <c r="AS772" s="128" t="n">
        <f aca="false" ca="false" dt2D="false" dtr="false" t="normal">COUNTIF(AO772:AQ772, "&gt;0")</f>
        <v>3</v>
      </c>
      <c r="AT772" s="128" t="n">
        <f aca="false" ca="false" dt2D="false" dtr="false" t="normal">+AR772+AS772</f>
        <v>5</v>
      </c>
      <c r="AW772" s="129" t="n"/>
    </row>
    <row customHeight="true" ht="12.75" outlineLevel="0" r="773">
      <c r="A773" s="115" t="n">
        <f aca="false" ca="false" dt2D="false" dtr="false" t="normal">A772+1</f>
        <v>646</v>
      </c>
      <c r="B773" s="115" t="s">
        <v>226</v>
      </c>
      <c r="C773" s="126" t="s">
        <v>147</v>
      </c>
      <c r="D773" s="115" t="s">
        <v>318</v>
      </c>
      <c r="E773" s="119" t="s">
        <v>243</v>
      </c>
      <c r="F773" s="118" t="s">
        <v>62</v>
      </c>
      <c r="G773" s="118" t="n">
        <v>4</v>
      </c>
      <c r="H773" s="118" t="n">
        <v>4</v>
      </c>
      <c r="I773" s="119" t="n">
        <v>3441.2</v>
      </c>
      <c r="J773" s="119" t="n">
        <v>3441.2</v>
      </c>
      <c r="K773" s="119" t="n">
        <v>0</v>
      </c>
      <c r="L773" s="117" t="n">
        <v>142</v>
      </c>
      <c r="M773" s="120" t="n">
        <f aca="false" ca="false" dt2D="false" dtr="false" t="normal">SUM(N773:R773)</f>
        <v>15767744.010000002</v>
      </c>
      <c r="N773" s="120" t="n"/>
      <c r="O773" s="120" t="n">
        <v>1820160.24</v>
      </c>
      <c r="P773" s="120" t="n"/>
      <c r="Q773" s="120" t="n">
        <v>536001.31</v>
      </c>
      <c r="R773" s="120" t="n">
        <v>13411582.46</v>
      </c>
      <c r="S773" s="120" t="n"/>
      <c r="T773" s="120" t="n">
        <f aca="false" ca="false" dt2D="false" dtr="false" t="normal">$M773/($J773+$K773)</f>
        <v>4582.048125653842</v>
      </c>
      <c r="U773" s="120" t="n">
        <f aca="false" ca="false" dt2D="false" dtr="false" t="normal">$M773/($J773+$K773)</f>
        <v>4582.048125653842</v>
      </c>
      <c r="V773" s="118" t="n">
        <v>2027</v>
      </c>
      <c r="W773" s="120" t="n"/>
      <c r="X773" s="121" t="n">
        <f aca="false" ca="false" dt2D="false" dtr="false" t="normal">AA773-R773</f>
        <v>932230.8999999966</v>
      </c>
      <c r="Y773" s="127" t="n">
        <v>0</v>
      </c>
      <c r="Z773" s="127" t="n">
        <f aca="false" ca="false" dt2D="false" dtr="false" t="normal">+(J773*12.98+K773*25.97)*12</f>
        <v>536001.3119999999</v>
      </c>
      <c r="AA773" s="127" t="n">
        <f aca="false" ca="false" dt2D="false" dtr="false" t="normal">+(J773*12.98+K773*25.97)*12*30-'[5]Лист1'!$AQ$707</f>
        <v>14343813.359999998</v>
      </c>
      <c r="AB773" s="124" t="n">
        <f aca="false" ca="true" dt2D="false" dtr="false" t="normal">SUBTOTAL(9, AC773:AQ773)</f>
        <v>15767744.010000002</v>
      </c>
      <c r="AC773" s="124" t="n">
        <v>10396089.74</v>
      </c>
      <c r="AD773" s="124" t="n"/>
      <c r="AE773" s="124" t="n">
        <v>4537192.23</v>
      </c>
      <c r="AF773" s="124" t="n"/>
      <c r="AG773" s="124" t="n"/>
      <c r="AH773" s="124" t="n"/>
      <c r="AI773" s="124" t="n">
        <v>0</v>
      </c>
      <c r="AJ773" s="124" t="n"/>
      <c r="AK773" s="124" t="n"/>
      <c r="AL773" s="124" t="n"/>
      <c r="AM773" s="124" t="n"/>
      <c r="AN773" s="124" t="n"/>
      <c r="AO773" s="124" t="n">
        <v>473032.32</v>
      </c>
      <c r="AP773" s="124" t="n">
        <v>24000</v>
      </c>
      <c r="AQ773" s="124" t="n">
        <v>337429.72</v>
      </c>
      <c r="AR773" s="128" t="n">
        <f aca="false" ca="false" dt2D="false" dtr="false" t="normal">COUNTIF(AC773:AN773, "&gt;0")</f>
        <v>2</v>
      </c>
      <c r="AS773" s="128" t="n">
        <f aca="false" ca="false" dt2D="false" dtr="false" t="normal">COUNTIF(AO773:AQ773, "&gt;0")</f>
        <v>3</v>
      </c>
      <c r="AT773" s="128" t="n">
        <f aca="false" ca="false" dt2D="false" dtr="false" t="normal">+AR773+AS773</f>
        <v>5</v>
      </c>
      <c r="AW773" s="129" t="n"/>
    </row>
    <row customHeight="true" ht="12.75" outlineLevel="0" r="774">
      <c r="A774" s="115" t="n">
        <f aca="false" ca="false" dt2D="false" dtr="false" t="normal">A773+1</f>
        <v>647</v>
      </c>
      <c r="B774" s="115" t="n">
        <f aca="false" ca="false" dt2D="false" dtr="false" t="normal">B772+1</f>
        <v>114</v>
      </c>
      <c r="C774" s="126" t="s">
        <v>147</v>
      </c>
      <c r="D774" s="115" t="s">
        <v>319</v>
      </c>
      <c r="E774" s="119" t="s">
        <v>320</v>
      </c>
      <c r="F774" s="118" t="s">
        <v>62</v>
      </c>
      <c r="G774" s="118" t="n">
        <v>4</v>
      </c>
      <c r="H774" s="118" t="n">
        <v>3</v>
      </c>
      <c r="I774" s="119" t="n">
        <v>2349.3</v>
      </c>
      <c r="J774" s="119" t="n">
        <v>1499.6</v>
      </c>
      <c r="K774" s="119" t="n">
        <v>849.7</v>
      </c>
      <c r="L774" s="117" t="n">
        <v>82</v>
      </c>
      <c r="M774" s="120" t="n">
        <f aca="false" ca="false" dt2D="false" dtr="false" t="normal">SUM(N774:R774)</f>
        <v>1408803.86</v>
      </c>
      <c r="N774" s="120" t="n"/>
      <c r="O774" s="120" t="n"/>
      <c r="P774" s="120" t="n"/>
      <c r="Q774" s="120" t="n">
        <v>1408803.86</v>
      </c>
      <c r="R774" s="120" t="n"/>
      <c r="S774" s="120" t="n"/>
      <c r="T774" s="120" t="n">
        <f aca="false" ca="false" dt2D="false" dtr="false" t="normal">$M774/($J774+$K774)</f>
        <v>599.6696292512663</v>
      </c>
      <c r="U774" s="120" t="n">
        <f aca="false" ca="false" dt2D="false" dtr="false" t="normal">$M774/($J774+$K774)</f>
        <v>599.6696292512663</v>
      </c>
      <c r="V774" s="118" t="n">
        <v>2027</v>
      </c>
      <c r="W774" s="120" t="n"/>
      <c r="X774" s="121" t="n">
        <f aca="false" ca="false" dt2D="false" dtr="false" t="normal">AA774-R774</f>
        <v>14951346.120000001</v>
      </c>
      <c r="Y774" s="127" t="n">
        <v>1297425.54</v>
      </c>
      <c r="Z774" s="127" t="n">
        <f aca="false" ca="false" dt2D="false" dtr="false" t="normal">+(J774*12.98+K774*25.97)*12</f>
        <v>498378.204</v>
      </c>
      <c r="AA774" s="127" t="n">
        <f aca="false" ca="false" dt2D="false" dtr="false" t="normal">+(J774*12.98+K774*25.97)*12*30</f>
        <v>14951346.120000001</v>
      </c>
      <c r="AB774" s="124" t="n">
        <f aca="false" ca="true" dt2D="false" dtr="false" t="normal">SUBTOTAL(9, AC774:AQ774)</f>
        <v>1408803.86</v>
      </c>
      <c r="AC774" s="124" t="n"/>
      <c r="AD774" s="124" t="n"/>
      <c r="AE774" s="124" t="n"/>
      <c r="AF774" s="124" t="n"/>
      <c r="AG774" s="124" t="n">
        <v>1312391.34</v>
      </c>
      <c r="AH774" s="124" t="n"/>
      <c r="AI774" s="124" t="n">
        <v>0</v>
      </c>
      <c r="AJ774" s="124" t="n"/>
      <c r="AK774" s="124" t="n"/>
      <c r="AL774" s="124" t="n"/>
      <c r="AM774" s="124" t="n"/>
      <c r="AN774" s="124" t="n"/>
      <c r="AO774" s="124" t="n">
        <v>42264.12</v>
      </c>
      <c r="AP774" s="124" t="n">
        <v>24000</v>
      </c>
      <c r="AQ774" s="124" t="n">
        <v>30148.4</v>
      </c>
      <c r="AR774" s="128" t="n">
        <f aca="false" ca="false" dt2D="false" dtr="false" t="normal">COUNTIF(AC774:AN774, "&gt;0")</f>
        <v>1</v>
      </c>
      <c r="AS774" s="128" t="n">
        <f aca="false" ca="false" dt2D="false" dtr="false" t="normal">COUNTIF(AO774:AQ774, "&gt;0")</f>
        <v>3</v>
      </c>
      <c r="AT774" s="128" t="n">
        <f aca="false" ca="false" dt2D="false" dtr="false" t="normal">+AR774+AS774</f>
        <v>4</v>
      </c>
      <c r="AW774" s="129" t="n"/>
      <c r="AY774" s="66" t="n"/>
    </row>
    <row customHeight="true" ht="12.75" outlineLevel="0" r="775">
      <c r="A775" s="115" t="n">
        <f aca="false" ca="false" dt2D="false" dtr="false" t="normal">A774+1</f>
        <v>648</v>
      </c>
      <c r="B775" s="115" t="n">
        <f aca="false" ca="false" dt2D="false" dtr="false" t="normal">+B774+1</f>
        <v>115</v>
      </c>
      <c r="C775" s="126" t="s">
        <v>147</v>
      </c>
      <c r="D775" s="115" t="s">
        <v>322</v>
      </c>
      <c r="E775" s="119" t="s">
        <v>302</v>
      </c>
      <c r="F775" s="118" t="s">
        <v>62</v>
      </c>
      <c r="G775" s="118" t="n">
        <v>4</v>
      </c>
      <c r="H775" s="118" t="n">
        <v>4</v>
      </c>
      <c r="I775" s="119" t="n">
        <v>2589.5</v>
      </c>
      <c r="J775" s="119" t="n">
        <v>2477.3</v>
      </c>
      <c r="K775" s="119" t="n">
        <v>112.2</v>
      </c>
      <c r="L775" s="117" t="n">
        <v>122</v>
      </c>
      <c r="M775" s="120" t="n">
        <f aca="false" ca="false" dt2D="false" dtr="false" t="normal">SUM(N775:R775)</f>
        <v>1552844.49</v>
      </c>
      <c r="N775" s="120" t="n"/>
      <c r="O775" s="120" t="n"/>
      <c r="P775" s="120" t="n"/>
      <c r="Q775" s="120" t="n">
        <v>1552844.49</v>
      </c>
      <c r="R775" s="120" t="n"/>
      <c r="S775" s="120" t="n"/>
      <c r="T775" s="120" t="n">
        <f aca="false" ca="false" dt2D="false" dtr="false" t="normal">$M775/($J775+$K775)</f>
        <v>599.6696234794362</v>
      </c>
      <c r="U775" s="120" t="n">
        <f aca="false" ca="false" dt2D="false" dtr="false" t="normal">$M775/($J775+$K775)</f>
        <v>599.6696234794362</v>
      </c>
      <c r="V775" s="118" t="n">
        <v>2027</v>
      </c>
      <c r="W775" s="120" t="n"/>
      <c r="X775" s="121" t="n">
        <f aca="false" ca="false" dt2D="false" dtr="false" t="normal">AA775-R775</f>
        <v>12624907.680000002</v>
      </c>
      <c r="Y775" s="127" t="n">
        <v>1512042.73</v>
      </c>
      <c r="Z775" s="127" t="n">
        <f aca="false" ca="false" dt2D="false" dtr="false" t="normal">+(J775*12.98+K775*25.97)*12</f>
        <v>420830.25600000005</v>
      </c>
      <c r="AA775" s="127" t="n">
        <f aca="false" ca="false" dt2D="false" dtr="false" t="normal">+(J775*12.98+K775*25.97)*12*30</f>
        <v>12624907.680000002</v>
      </c>
      <c r="AB775" s="124" t="n">
        <f aca="false" ca="true" dt2D="false" dtr="false" t="normal">SUBTOTAL(9, AC775:AQ775)</f>
        <v>1552844.4900000002</v>
      </c>
      <c r="AC775" s="124" t="n"/>
      <c r="AD775" s="124" t="n"/>
      <c r="AE775" s="124" t="n"/>
      <c r="AF775" s="124" t="n"/>
      <c r="AG775" s="124" t="n">
        <v>1449028.29</v>
      </c>
      <c r="AH775" s="124" t="n"/>
      <c r="AI775" s="124" t="n">
        <v>0</v>
      </c>
      <c r="AJ775" s="124" t="n"/>
      <c r="AK775" s="124" t="n"/>
      <c r="AL775" s="124" t="n"/>
      <c r="AM775" s="124" t="n"/>
      <c r="AN775" s="124" t="n"/>
      <c r="AO775" s="124" t="n">
        <v>46585.33</v>
      </c>
      <c r="AP775" s="124" t="n">
        <v>24000</v>
      </c>
      <c r="AQ775" s="124" t="n">
        <v>33230.87</v>
      </c>
      <c r="AR775" s="128" t="n">
        <f aca="false" ca="false" dt2D="false" dtr="false" t="normal">COUNTIF(AC775:AN775, "&gt;0")</f>
        <v>1</v>
      </c>
      <c r="AS775" s="128" t="n">
        <f aca="false" ca="false" dt2D="false" dtr="false" t="normal">COUNTIF(AO775:AQ775, "&gt;0")</f>
        <v>3</v>
      </c>
      <c r="AT775" s="128" t="n">
        <f aca="false" ca="false" dt2D="false" dtr="false" t="normal">+AR775+AS775</f>
        <v>4</v>
      </c>
      <c r="AW775" s="129" t="n"/>
      <c r="AY775" s="66" t="n"/>
    </row>
    <row customHeight="true" ht="12.75" outlineLevel="0" r="776">
      <c r="A776" s="115" t="n">
        <f aca="false" ca="false" dt2D="false" dtr="false" t="normal">A775+1</f>
        <v>649</v>
      </c>
      <c r="B776" s="115" t="n">
        <f aca="false" ca="false" dt2D="false" dtr="false" t="normal">+B775+1</f>
        <v>116</v>
      </c>
      <c r="C776" s="126" t="s">
        <v>147</v>
      </c>
      <c r="D776" s="115" t="s">
        <v>324</v>
      </c>
      <c r="E776" s="119" t="s">
        <v>258</v>
      </c>
      <c r="F776" s="118" t="s">
        <v>62</v>
      </c>
      <c r="G776" s="118" t="n">
        <v>4</v>
      </c>
      <c r="H776" s="118" t="n">
        <v>4</v>
      </c>
      <c r="I776" s="119" t="n">
        <v>2478.1</v>
      </c>
      <c r="J776" s="119" t="n">
        <v>2359.6</v>
      </c>
      <c r="K776" s="119" t="n">
        <v>118.5</v>
      </c>
      <c r="L776" s="117" t="n">
        <v>127</v>
      </c>
      <c r="M776" s="120" t="n">
        <f aca="false" ca="false" dt2D="false" dtr="false" t="normal">SUM(N776:R776)</f>
        <v>1486041.3</v>
      </c>
      <c r="N776" s="120" t="n"/>
      <c r="O776" s="120" t="n"/>
      <c r="P776" s="120" t="n"/>
      <c r="Q776" s="120" t="n">
        <v>1486041.3</v>
      </c>
      <c r="R776" s="120" t="n"/>
      <c r="S776" s="120" t="n"/>
      <c r="T776" s="120" t="n">
        <f aca="false" ca="false" dt2D="false" dtr="false" t="normal">$M776/($J776+$K776)</f>
        <v>599.6696259230863</v>
      </c>
      <c r="U776" s="120" t="n">
        <f aca="false" ca="false" dt2D="false" dtr="false" t="normal">$M776/($J776+$K776)</f>
        <v>599.6696259230863</v>
      </c>
      <c r="V776" s="118" t="n">
        <v>2027</v>
      </c>
      <c r="W776" s="120" t="n"/>
      <c r="X776" s="121" t="n">
        <f aca="false" ca="false" dt2D="false" dtr="false" t="normal">AA776-R776</f>
        <v>12133819.08</v>
      </c>
      <c r="Y776" s="127" t="n">
        <v>1484538.33</v>
      </c>
      <c r="Z776" s="127" t="n">
        <f aca="false" ca="false" dt2D="false" dtr="false" t="normal">+(J776*12.98+K776*25.97)*12</f>
        <v>404460.636</v>
      </c>
      <c r="AA776" s="127" t="n">
        <f aca="false" ca="false" dt2D="false" dtr="false" t="normal">+(J776*12.98+K776*25.97)*12*30</f>
        <v>12133819.08</v>
      </c>
      <c r="AB776" s="124" t="n">
        <f aca="false" ca="true" dt2D="false" dtr="false" t="normal">SUBTOTAL(9, AC776:AQ776)</f>
        <v>1486041.3</v>
      </c>
      <c r="AC776" s="124" t="n"/>
      <c r="AD776" s="124" t="n"/>
      <c r="AE776" s="124" t="n"/>
      <c r="AF776" s="124" t="n"/>
      <c r="AG776" s="124" t="n">
        <v>1385658.78</v>
      </c>
      <c r="AH776" s="124" t="n"/>
      <c r="AI776" s="124" t="n">
        <v>0</v>
      </c>
      <c r="AJ776" s="124" t="n"/>
      <c r="AK776" s="124" t="n"/>
      <c r="AL776" s="124" t="n"/>
      <c r="AM776" s="124" t="n"/>
      <c r="AN776" s="124" t="n"/>
      <c r="AO776" s="124" t="n">
        <v>44581.24</v>
      </c>
      <c r="AP776" s="124" t="n">
        <v>24000</v>
      </c>
      <c r="AQ776" s="124" t="n">
        <v>31801.28</v>
      </c>
      <c r="AR776" s="128" t="n">
        <f aca="false" ca="false" dt2D="false" dtr="false" t="normal">COUNTIF(AC776:AN776, "&gt;0")</f>
        <v>1</v>
      </c>
      <c r="AS776" s="128" t="n">
        <f aca="false" ca="false" dt2D="false" dtr="false" t="normal">COUNTIF(AO776:AQ776, "&gt;0")</f>
        <v>3</v>
      </c>
      <c r="AT776" s="128" t="n">
        <f aca="false" ca="false" dt2D="false" dtr="false" t="normal">+AR776+AS776</f>
        <v>4</v>
      </c>
      <c r="AW776" s="129" t="n"/>
      <c r="AY776" s="66" t="n"/>
    </row>
    <row customHeight="true" ht="12.75" outlineLevel="0" r="777">
      <c r="A777" s="115" t="n">
        <f aca="false" ca="false" dt2D="false" dtr="false" t="normal">A776+1</f>
        <v>650</v>
      </c>
      <c r="B777" s="115" t="n">
        <f aca="false" ca="false" dt2D="false" dtr="false" t="normal">+B776+1</f>
        <v>117</v>
      </c>
      <c r="C777" s="126" t="s">
        <v>147</v>
      </c>
      <c r="D777" s="115" t="s">
        <v>326</v>
      </c>
      <c r="E777" s="119" t="s">
        <v>194</v>
      </c>
      <c r="F777" s="118" t="s">
        <v>62</v>
      </c>
      <c r="G777" s="118" t="n">
        <v>4</v>
      </c>
      <c r="H777" s="118" t="n">
        <v>4</v>
      </c>
      <c r="I777" s="119" t="n">
        <v>3470.2</v>
      </c>
      <c r="J777" s="119" t="n">
        <v>3470.2</v>
      </c>
      <c r="K777" s="119" t="n">
        <v>0</v>
      </c>
      <c r="L777" s="117" t="n">
        <v>175</v>
      </c>
      <c r="M777" s="120" t="n">
        <f aca="false" ca="false" dt2D="false" dtr="false" t="normal">SUM(N777:R777)</f>
        <v>24291809.91</v>
      </c>
      <c r="N777" s="120" t="n"/>
      <c r="O777" s="120" t="n">
        <v>4650199.28</v>
      </c>
      <c r="P777" s="120" t="n"/>
      <c r="Q777" s="120" t="n">
        <v>3426060.07</v>
      </c>
      <c r="R777" s="120" t="n">
        <v>16215550.56</v>
      </c>
      <c r="S777" s="120" t="n"/>
      <c r="T777" s="120" t="n">
        <f aca="false" ca="false" dt2D="false" dtr="false" t="normal">$M777/($J777+$K777)</f>
        <v>7000.118122874763</v>
      </c>
      <c r="U777" s="120" t="n">
        <f aca="false" ca="false" dt2D="false" dtr="false" t="normal">$M777/($J777+$K777)</f>
        <v>7000.118122874763</v>
      </c>
      <c r="V777" s="118" t="n">
        <v>2027</v>
      </c>
      <c r="W777" s="120" t="n"/>
      <c r="X777" s="121" t="n">
        <f aca="false" ca="false" dt2D="false" dtr="false" t="normal">AA777-R777</f>
        <v>0</v>
      </c>
      <c r="Y777" s="127" t="n">
        <v>2885541.72</v>
      </c>
      <c r="Z777" s="127" t="n">
        <f aca="false" ca="false" dt2D="false" dtr="false" t="normal">+(J777*12.98+K777*25.97)*12</f>
        <v>540518.352</v>
      </c>
      <c r="AA777" s="127" t="n">
        <f aca="false" ca="false" dt2D="false" dtr="false" t="normal">+(J777*12.98+K777*25.97)*12*30</f>
        <v>16215550.559999999</v>
      </c>
      <c r="AB777" s="124" t="n">
        <f aca="false" ca="true" dt2D="false" dtr="false" t="normal">SUBTOTAL(9, AC777:AQ777)</f>
        <v>24291809.91</v>
      </c>
      <c r="AC777" s="124" t="n">
        <v>10489801.76</v>
      </c>
      <c r="AD777" s="124" t="n">
        <v>4333852.18</v>
      </c>
      <c r="AE777" s="124" t="n">
        <v>4581529.6</v>
      </c>
      <c r="AF777" s="124" t="n">
        <v>3614027.34</v>
      </c>
      <c r="AG777" s="124" t="n"/>
      <c r="AH777" s="124" t="n"/>
      <c r="AI777" s="124" t="n">
        <v>0</v>
      </c>
      <c r="AJ777" s="124" t="n"/>
      <c r="AK777" s="124" t="n"/>
      <c r="AL777" s="124" t="n"/>
      <c r="AM777" s="124" t="n"/>
      <c r="AN777" s="124" t="n"/>
      <c r="AO777" s="124" t="n">
        <v>728754.3</v>
      </c>
      <c r="AP777" s="124" t="n">
        <v>24000</v>
      </c>
      <c r="AQ777" s="124" t="n">
        <v>519844.73</v>
      </c>
      <c r="AR777" s="128" t="n">
        <f aca="false" ca="false" dt2D="false" dtr="false" t="normal">COUNTIF(AC777:AN777, "&gt;0")</f>
        <v>4</v>
      </c>
      <c r="AS777" s="128" t="n">
        <f aca="false" ca="false" dt2D="false" dtr="false" t="normal">COUNTIF(AO777:AQ777, "&gt;0")</f>
        <v>3</v>
      </c>
      <c r="AT777" s="128" t="n">
        <f aca="false" ca="false" dt2D="false" dtr="false" t="normal">+AR777+AS777</f>
        <v>7</v>
      </c>
      <c r="AW777" s="129" t="n"/>
    </row>
    <row customHeight="true" ht="12.75" outlineLevel="0" r="778">
      <c r="A778" s="115" t="n">
        <f aca="false" ca="false" dt2D="false" dtr="false" t="normal">A777+1</f>
        <v>651</v>
      </c>
      <c r="B778" s="115" t="s">
        <v>226</v>
      </c>
      <c r="C778" s="126" t="s">
        <v>147</v>
      </c>
      <c r="D778" s="115" t="s">
        <v>328</v>
      </c>
      <c r="E778" s="117" t="s">
        <v>137</v>
      </c>
      <c r="F778" s="118" t="s">
        <v>62</v>
      </c>
      <c r="G778" s="118" t="n">
        <v>5</v>
      </c>
      <c r="H778" s="118" t="n">
        <v>6</v>
      </c>
      <c r="I778" s="119" t="n">
        <v>6223.8</v>
      </c>
      <c r="J778" s="119" t="n">
        <v>6080.7</v>
      </c>
      <c r="K778" s="119" t="n">
        <v>143.1</v>
      </c>
      <c r="L778" s="117" t="n">
        <v>261</v>
      </c>
      <c r="M778" s="120" t="n">
        <f aca="false" ca="false" dt2D="false" dtr="false" t="normal">SUM(N778:R778)</f>
        <v>2520125.99</v>
      </c>
      <c r="N778" s="120" t="n"/>
      <c r="O778" s="120" t="n"/>
      <c r="P778" s="120" t="n"/>
      <c r="Q778" s="120" t="n"/>
      <c r="R778" s="120" t="n">
        <v>2520125.99</v>
      </c>
      <c r="S778" s="120" t="n"/>
      <c r="T778" s="120" t="n">
        <f aca="false" ca="false" dt2D="false" dtr="false" t="normal">$M778/($J778+$K778)</f>
        <v>404.917572865452</v>
      </c>
      <c r="U778" s="120" t="n">
        <f aca="false" ca="false" dt2D="false" dtr="false" t="normal">$M778/($J778+$K778)</f>
        <v>404.917572865452</v>
      </c>
      <c r="V778" s="118" t="n">
        <v>2027</v>
      </c>
      <c r="W778" s="120" t="n"/>
      <c r="X778" s="121" t="n">
        <f aca="false" ca="false" dt2D="false" dtr="false" t="normal">AA778-R778</f>
        <v>9201020.840000002</v>
      </c>
      <c r="Y778" s="127" t="n">
        <v>0</v>
      </c>
      <c r="Z778" s="127" t="n">
        <f aca="false" ca="false" dt2D="false" dtr="false" t="normal">+(J778*12.98+K778*25.97)*12</f>
        <v>991725.5160000001</v>
      </c>
      <c r="AA778" s="127" t="n">
        <f aca="false" ca="false" dt2D="false" dtr="false" t="normal">+(J778*12.98+K778*25.97)*12*30-'[5]Лист1'!$AQ$717</f>
        <v>11721146.830000002</v>
      </c>
      <c r="AB778" s="124" t="n">
        <f aca="false" ca="true" dt2D="false" dtr="false" t="normal">SUBTOTAL(9, AC778:AQ778)</f>
        <v>2520125.99</v>
      </c>
      <c r="AC778" s="124" t="n">
        <v>0</v>
      </c>
      <c r="AD778" s="124" t="n"/>
      <c r="AE778" s="124" t="n"/>
      <c r="AF778" s="124" t="n"/>
      <c r="AG778" s="124" t="n">
        <v>2520125.99</v>
      </c>
      <c r="AH778" s="124" t="n"/>
      <c r="AI778" s="124" t="n"/>
      <c r="AJ778" s="124" t="n"/>
      <c r="AK778" s="124" t="n"/>
      <c r="AL778" s="124" t="n"/>
      <c r="AM778" s="124" t="n"/>
      <c r="AN778" s="124" t="n"/>
      <c r="AO778" s="124" t="n"/>
      <c r="AP778" s="124" t="n"/>
      <c r="AQ778" s="124" t="n"/>
      <c r="AR778" s="128" t="n">
        <f aca="false" ca="false" dt2D="false" dtr="false" t="normal">COUNTIF(AC778:AN778, "&gt;0")</f>
        <v>1</v>
      </c>
      <c r="AS778" s="128" t="n">
        <f aca="false" ca="false" dt2D="false" dtr="false" t="normal">COUNTIF(AO778:AQ778, "&gt;0")</f>
        <v>0</v>
      </c>
      <c r="AT778" s="128" t="n">
        <f aca="false" ca="false" dt2D="false" dtr="false" t="normal">+AR778+AS778</f>
        <v>1</v>
      </c>
      <c r="AZ778" s="66" t="n"/>
      <c r="BA778" s="66" t="n"/>
    </row>
    <row customHeight="true" ht="12.75" outlineLevel="0" r="779">
      <c r="A779" s="115" t="n">
        <f aca="false" ca="false" dt2D="false" dtr="false" t="normal">A778+1</f>
        <v>652</v>
      </c>
      <c r="B779" s="115" t="n">
        <f aca="false" ca="false" dt2D="false" dtr="false" t="normal">B777+1</f>
        <v>118</v>
      </c>
      <c r="C779" s="126" t="s">
        <v>147</v>
      </c>
      <c r="D779" s="115" t="s">
        <v>329</v>
      </c>
      <c r="E779" s="119" t="s">
        <v>187</v>
      </c>
      <c r="F779" s="118" t="s">
        <v>62</v>
      </c>
      <c r="G779" s="118" t="n">
        <v>4</v>
      </c>
      <c r="H779" s="118" t="n">
        <v>4</v>
      </c>
      <c r="I779" s="119" t="n">
        <v>3410.3</v>
      </c>
      <c r="J779" s="119" t="n">
        <v>3410.3</v>
      </c>
      <c r="K779" s="119" t="n">
        <v>0</v>
      </c>
      <c r="L779" s="117" t="n">
        <v>150</v>
      </c>
      <c r="M779" s="120" t="n">
        <f aca="false" ca="false" dt2D="false" dtr="false" t="normal">SUM(N779:R779)</f>
        <v>23872502.84</v>
      </c>
      <c r="N779" s="120" t="n"/>
      <c r="O779" s="120" t="n">
        <v>4400231.61</v>
      </c>
      <c r="P779" s="120" t="n"/>
      <c r="Q779" s="120" t="n">
        <v>3536621.39</v>
      </c>
      <c r="R779" s="120" t="n">
        <v>15935649.84</v>
      </c>
      <c r="S779" s="120" t="n"/>
      <c r="T779" s="120" t="n">
        <f aca="false" ca="false" dt2D="false" dtr="false" t="normal">$M779/($J779+$K779)</f>
        <v>7000.118124505175</v>
      </c>
      <c r="U779" s="120" t="n">
        <f aca="false" ca="false" dt2D="false" dtr="false" t="normal">$M779/($J779+$K779)</f>
        <v>7000.118124505175</v>
      </c>
      <c r="V779" s="118" t="n">
        <v>2027</v>
      </c>
      <c r="W779" s="120" t="n"/>
      <c r="X779" s="121" t="n">
        <f aca="false" ca="false" dt2D="false" dtr="false" t="normal">AA779-R779</f>
        <v>0</v>
      </c>
      <c r="Y779" s="127" t="n">
        <v>3005433.06</v>
      </c>
      <c r="Z779" s="127" t="n">
        <f aca="false" ca="false" dt2D="false" dtr="false" t="normal">+(J779*12.98+K779*25.97)*12</f>
        <v>531188.328</v>
      </c>
      <c r="AA779" s="127" t="n">
        <f aca="false" ca="false" dt2D="false" dtr="false" t="normal">+(J779*12.98+K779*25.97)*12*30</f>
        <v>15935649.84</v>
      </c>
      <c r="AB779" s="124" t="n">
        <f aca="false" ca="true" dt2D="false" dtr="false" t="normal">SUBTOTAL(9, AC779:AQ779)</f>
        <v>23872502.84</v>
      </c>
      <c r="AC779" s="124" t="n">
        <v>10308631.07</v>
      </c>
      <c r="AD779" s="124" t="n">
        <v>4258940.9</v>
      </c>
      <c r="AE779" s="124" t="n">
        <v>4502343.09</v>
      </c>
      <c r="AF779" s="124" t="n">
        <v>3551541.13</v>
      </c>
      <c r="AG779" s="124" t="n"/>
      <c r="AH779" s="124" t="n"/>
      <c r="AI779" s="124" t="n">
        <v>0</v>
      </c>
      <c r="AJ779" s="124" t="n"/>
      <c r="AK779" s="124" t="n"/>
      <c r="AL779" s="124" t="n"/>
      <c r="AM779" s="124" t="n"/>
      <c r="AN779" s="124" t="n"/>
      <c r="AO779" s="124" t="n">
        <v>716175.09</v>
      </c>
      <c r="AP779" s="124" t="n">
        <v>24000</v>
      </c>
      <c r="AQ779" s="124" t="n">
        <v>510871.56</v>
      </c>
      <c r="AR779" s="128" t="n">
        <f aca="false" ca="false" dt2D="false" dtr="false" t="normal">COUNTIF(AC779:AN779, "&gt;0")</f>
        <v>4</v>
      </c>
      <c r="AS779" s="128" t="n">
        <f aca="false" ca="false" dt2D="false" dtr="false" t="normal">COUNTIF(AO779:AQ779, "&gt;0")</f>
        <v>3</v>
      </c>
      <c r="AT779" s="128" t="n">
        <f aca="false" ca="false" dt2D="false" dtr="false" t="normal">+AR779+AS779</f>
        <v>7</v>
      </c>
      <c r="AW779" s="129" t="n"/>
    </row>
    <row customHeight="true" ht="12.75" outlineLevel="0" r="780">
      <c r="A780" s="115" t="n">
        <f aca="false" ca="false" dt2D="false" dtr="false" t="normal">A779+1</f>
        <v>653</v>
      </c>
      <c r="B780" s="115" t="n">
        <f aca="false" ca="false" dt2D="false" dtr="false" t="normal">+B779+1</f>
        <v>119</v>
      </c>
      <c r="C780" s="126" t="s">
        <v>147</v>
      </c>
      <c r="D780" s="115" t="s">
        <v>330</v>
      </c>
      <c r="E780" s="119" t="s">
        <v>228</v>
      </c>
      <c r="F780" s="118" t="s">
        <v>62</v>
      </c>
      <c r="G780" s="118" t="n">
        <v>3</v>
      </c>
      <c r="H780" s="118" t="n">
        <v>2</v>
      </c>
      <c r="I780" s="119" t="n">
        <v>1040.16</v>
      </c>
      <c r="J780" s="119" t="n">
        <v>1040.16</v>
      </c>
      <c r="K780" s="119" t="n">
        <v>0</v>
      </c>
      <c r="L780" s="117" t="n">
        <v>84</v>
      </c>
      <c r="M780" s="120" t="n">
        <f aca="false" ca="false" dt2D="false" dtr="false" t="normal">SUM(N780:R780)</f>
        <v>5506391.4</v>
      </c>
      <c r="N780" s="120" t="n"/>
      <c r="O780" s="120" t="n">
        <v>973468.68</v>
      </c>
      <c r="P780" s="120" t="n"/>
      <c r="Q780" s="120" t="n">
        <v>162015.32</v>
      </c>
      <c r="R780" s="120" t="n">
        <v>4370907.4</v>
      </c>
      <c r="S780" s="120" t="n"/>
      <c r="T780" s="120" t="n">
        <f aca="false" ca="false" dt2D="false" dtr="false" t="normal">$M780/($J780+$K780)</f>
        <v>5293.7926857406555</v>
      </c>
      <c r="U780" s="120" t="n">
        <f aca="false" ca="false" dt2D="false" dtr="false" t="normal">$M780/($J780+$K780)</f>
        <v>5293.7926857406555</v>
      </c>
      <c r="V780" s="118" t="n">
        <v>2027</v>
      </c>
      <c r="W780" s="120" t="n"/>
      <c r="X780" s="121" t="n">
        <f aca="false" ca="false" dt2D="false" dtr="false" t="normal">AA780-R780</f>
        <v>-0.0019999993965029716</v>
      </c>
      <c r="Y780" s="127" t="n">
        <v>0</v>
      </c>
      <c r="Z780" s="127" t="n">
        <f aca="false" ca="false" dt2D="false" dtr="false" t="normal">+(J780*12.98+K780*25.97)*12</f>
        <v>162015.32160000002</v>
      </c>
      <c r="AA780" s="127" t="n">
        <f aca="false" ca="false" dt2D="false" dtr="false" t="normal">+(J780*12.98+K780*25.97)*12*30-'[5]Лист1'!$AQ$725</f>
        <v>4370907.398000001</v>
      </c>
      <c r="AB780" s="124" t="n">
        <f aca="false" ca="true" dt2D="false" dtr="false" t="normal">SUBTOTAL(9, AC780:AQ780)</f>
        <v>5506391.4</v>
      </c>
      <c r="AC780" s="124" t="n">
        <v>4027205.27</v>
      </c>
      <c r="AD780" s="124" t="n"/>
      <c r="AE780" s="124" t="n">
        <v>1172157.61</v>
      </c>
      <c r="AF780" s="124" t="n"/>
      <c r="AG780" s="124" t="n"/>
      <c r="AH780" s="124" t="n"/>
      <c r="AI780" s="124" t="n">
        <v>0</v>
      </c>
      <c r="AJ780" s="124" t="n"/>
      <c r="AK780" s="124" t="n"/>
      <c r="AL780" s="124" t="n"/>
      <c r="AM780" s="124" t="n"/>
      <c r="AN780" s="124" t="n"/>
      <c r="AO780" s="124" t="n">
        <v>165191.74</v>
      </c>
      <c r="AP780" s="124" t="n">
        <v>24000</v>
      </c>
      <c r="AQ780" s="124" t="n">
        <v>117836.78</v>
      </c>
      <c r="AR780" s="128" t="n">
        <f aca="false" ca="false" dt2D="false" dtr="false" t="normal">COUNTIF(AC780:AN780, "&gt;0")</f>
        <v>2</v>
      </c>
      <c r="AS780" s="128" t="n">
        <f aca="false" ca="false" dt2D="false" dtr="false" t="normal">COUNTIF(AO780:AQ780, "&gt;0")</f>
        <v>3</v>
      </c>
      <c r="AT780" s="128" t="n">
        <f aca="false" ca="false" dt2D="false" dtr="false" t="normal">+AR780+AS780</f>
        <v>5</v>
      </c>
      <c r="AW780" s="129" t="n"/>
    </row>
    <row customHeight="true" ht="12.75" outlineLevel="0" r="781">
      <c r="A781" s="115" t="n">
        <f aca="false" ca="false" dt2D="false" dtr="false" t="normal">A780+1</f>
        <v>654</v>
      </c>
      <c r="B781" s="115" t="n">
        <f aca="false" ca="false" dt2D="false" dtr="false" t="normal">+B780+1</f>
        <v>120</v>
      </c>
      <c r="C781" s="126" t="s">
        <v>147</v>
      </c>
      <c r="D781" s="115" t="s">
        <v>333</v>
      </c>
      <c r="E781" s="119" t="s">
        <v>170</v>
      </c>
      <c r="F781" s="118" t="s">
        <v>62</v>
      </c>
      <c r="G781" s="118" t="n">
        <v>4</v>
      </c>
      <c r="H781" s="118" t="n">
        <v>2</v>
      </c>
      <c r="I781" s="119" t="n">
        <v>1424.7</v>
      </c>
      <c r="J781" s="119" t="n">
        <v>1424.7</v>
      </c>
      <c r="K781" s="119" t="n">
        <v>0</v>
      </c>
      <c r="L781" s="117" t="n">
        <v>73</v>
      </c>
      <c r="M781" s="120" t="n">
        <f aca="false" ca="false" dt2D="false" dtr="false" t="normal">SUM(N781:R781)</f>
        <v>854349.32</v>
      </c>
      <c r="N781" s="120" t="n"/>
      <c r="O781" s="120" t="n">
        <v>0</v>
      </c>
      <c r="P781" s="120" t="n"/>
      <c r="Q781" s="120" t="n">
        <v>854349.32</v>
      </c>
      <c r="R781" s="120" t="n"/>
      <c r="S781" s="120" t="n"/>
      <c r="T781" s="120" t="n">
        <f aca="false" ca="false" dt2D="false" dtr="false" t="normal">$M781/($J781+$K781)</f>
        <v>599.66962869376</v>
      </c>
      <c r="U781" s="120" t="n">
        <f aca="false" ca="false" dt2D="false" dtr="false" t="normal">$M781/($J781+$K781)</f>
        <v>599.66962869376</v>
      </c>
      <c r="V781" s="118" t="n">
        <v>2027</v>
      </c>
      <c r="W781" s="120" t="n"/>
      <c r="X781" s="121" t="n">
        <f aca="false" ca="false" dt2D="false" dtr="false" t="normal">AA781-R781</f>
        <v>6657338.16</v>
      </c>
      <c r="Y781" s="127" t="n">
        <v>789640.55</v>
      </c>
      <c r="Z781" s="127" t="n">
        <f aca="false" ca="false" dt2D="false" dtr="false" t="normal">+(J781*12.98+K781*25.97)*12</f>
        <v>221911.272</v>
      </c>
      <c r="AA781" s="127" t="n">
        <f aca="false" ca="false" dt2D="false" dtr="false" t="normal">+(J781*12.98+K781*25.97)*12*30</f>
        <v>6657338.16</v>
      </c>
      <c r="AB781" s="124" t="n">
        <f aca="false" ca="true" dt2D="false" dtr="false" t="normal">SUBTOTAL(9, AC781:AQ781)</f>
        <v>854349.32</v>
      </c>
      <c r="AC781" s="124" t="n"/>
      <c r="AD781" s="124" t="n"/>
      <c r="AE781" s="124" t="n"/>
      <c r="AF781" s="124" t="n"/>
      <c r="AG781" s="124" t="n">
        <v>786435.76</v>
      </c>
      <c r="AH781" s="124" t="n"/>
      <c r="AI781" s="124" t="n">
        <v>0</v>
      </c>
      <c r="AJ781" s="124" t="n"/>
      <c r="AK781" s="124" t="n"/>
      <c r="AL781" s="124" t="n"/>
      <c r="AM781" s="124" t="n"/>
      <c r="AN781" s="124" t="n"/>
      <c r="AO781" s="124" t="n">
        <v>25630.48</v>
      </c>
      <c r="AP781" s="124" t="n">
        <v>24000</v>
      </c>
      <c r="AQ781" s="124" t="n">
        <v>18283.08</v>
      </c>
      <c r="AR781" s="128" t="n">
        <f aca="false" ca="false" dt2D="false" dtr="false" t="normal">COUNTIF(AC781:AN781, "&gt;0")</f>
        <v>1</v>
      </c>
      <c r="AS781" s="128" t="n">
        <f aca="false" ca="false" dt2D="false" dtr="false" t="normal">COUNTIF(AO781:AQ781, "&gt;0")</f>
        <v>3</v>
      </c>
      <c r="AT781" s="128" t="n">
        <f aca="false" ca="false" dt2D="false" dtr="false" t="normal">+AR781+AS781</f>
        <v>4</v>
      </c>
      <c r="AW781" s="129" t="n"/>
    </row>
    <row customHeight="true" ht="12.75" outlineLevel="0" r="782">
      <c r="A782" s="115" t="n">
        <f aca="false" ca="false" dt2D="false" dtr="false" t="normal">A781+1</f>
        <v>655</v>
      </c>
      <c r="B782" s="115" t="n">
        <f aca="false" ca="false" dt2D="false" dtr="false" t="normal">+B781+1</f>
        <v>121</v>
      </c>
      <c r="C782" s="126" t="s">
        <v>147</v>
      </c>
      <c r="D782" s="115" t="s">
        <v>336</v>
      </c>
      <c r="E782" s="119" t="s">
        <v>258</v>
      </c>
      <c r="F782" s="118" t="s">
        <v>62</v>
      </c>
      <c r="G782" s="118" t="n">
        <v>5</v>
      </c>
      <c r="H782" s="118" t="n">
        <v>1</v>
      </c>
      <c r="I782" s="119" t="n">
        <v>2477.36</v>
      </c>
      <c r="J782" s="119" t="n">
        <v>2477.36</v>
      </c>
      <c r="K782" s="119" t="n">
        <v>0</v>
      </c>
      <c r="L782" s="117" t="n">
        <v>115</v>
      </c>
      <c r="M782" s="120" t="n">
        <f aca="false" ca="false" dt2D="false" dtr="false" t="normal">SUM(N782:R782)</f>
        <v>19518500.09</v>
      </c>
      <c r="N782" s="120" t="n"/>
      <c r="O782" s="120" t="n">
        <v>6041622.95</v>
      </c>
      <c r="P782" s="120" t="n"/>
      <c r="Q782" s="120" t="n">
        <v>1900669.33</v>
      </c>
      <c r="R782" s="120" t="n">
        <v>11576207.81</v>
      </c>
      <c r="S782" s="120" t="n"/>
      <c r="T782" s="120" t="n">
        <f aca="false" ca="false" dt2D="false" dtr="false" t="normal">$M782/($J782+$K782)</f>
        <v>7878.749995963444</v>
      </c>
      <c r="U782" s="120" t="n">
        <f aca="false" ca="false" dt2D="false" dtr="false" t="normal">$M782/($J782+$K782)</f>
        <v>7878.749995963444</v>
      </c>
      <c r="V782" s="118" t="n">
        <v>2027</v>
      </c>
      <c r="W782" s="120" t="n"/>
      <c r="X782" s="121" t="n">
        <f aca="false" ca="false" dt2D="false" dtr="false" t="normal">AA782-R782</f>
        <v>-0.0020000003278255463</v>
      </c>
      <c r="Y782" s="127" t="n">
        <v>1514795.74</v>
      </c>
      <c r="Z782" s="127" t="n">
        <f aca="false" ca="false" dt2D="false" dtr="false" t="normal">+(J782*12.98+K782*25.97)*12</f>
        <v>385873.5936</v>
      </c>
      <c r="AA782" s="127" t="n">
        <f aca="false" ca="false" dt2D="false" dtr="false" t="normal">+(J782*12.98+K782*25.97)*12*30</f>
        <v>11576207.808</v>
      </c>
      <c r="AB782" s="124" t="n">
        <f aca="false" ca="true" dt2D="false" dtr="false" t="normal">SUBTOTAL(9, AC782:AQ782)</f>
        <v>19518500.09</v>
      </c>
      <c r="AC782" s="124" t="n"/>
      <c r="AD782" s="124" t="n"/>
      <c r="AE782" s="124" t="n"/>
      <c r="AF782" s="124" t="n"/>
      <c r="AG782" s="124" t="n"/>
      <c r="AH782" s="124" t="n"/>
      <c r="AI782" s="124" t="n">
        <v>0</v>
      </c>
      <c r="AJ782" s="124" t="n"/>
      <c r="AK782" s="124" t="n"/>
      <c r="AL782" s="124" t="n"/>
      <c r="AM782" s="124" t="n">
        <v>18491249.19</v>
      </c>
      <c r="AN782" s="124" t="n"/>
      <c r="AO782" s="124" t="n">
        <v>585555</v>
      </c>
      <c r="AP782" s="124" t="n">
        <v>24000</v>
      </c>
      <c r="AQ782" s="124" t="n">
        <v>417695.9</v>
      </c>
      <c r="AR782" s="128" t="n">
        <f aca="false" ca="false" dt2D="false" dtr="false" t="normal">COUNTIF(AC782:AN782, "&gt;0")</f>
        <v>1</v>
      </c>
      <c r="AS782" s="128" t="n">
        <f aca="false" ca="false" dt2D="false" dtr="false" t="normal">COUNTIF(AO782:AQ782, "&gt;0")</f>
        <v>3</v>
      </c>
      <c r="AT782" s="128" t="n">
        <f aca="false" ca="false" dt2D="false" dtr="false" t="normal">+AR782+AS782</f>
        <v>4</v>
      </c>
      <c r="AW782" s="129" t="n"/>
    </row>
    <row customHeight="true" ht="12.75" outlineLevel="0" r="783">
      <c r="A783" s="115" t="n">
        <f aca="false" ca="false" dt2D="false" dtr="false" t="normal">A782+1</f>
        <v>656</v>
      </c>
      <c r="B783" s="115" t="n">
        <f aca="false" ca="false" dt2D="false" dtr="false" t="normal">+B782+1</f>
        <v>122</v>
      </c>
      <c r="C783" s="126" t="s">
        <v>147</v>
      </c>
      <c r="D783" s="115" t="s">
        <v>338</v>
      </c>
      <c r="E783" s="119" t="s">
        <v>149</v>
      </c>
      <c r="F783" s="118" t="s">
        <v>62</v>
      </c>
      <c r="G783" s="118" t="n">
        <v>4</v>
      </c>
      <c r="H783" s="118" t="n">
        <v>4</v>
      </c>
      <c r="I783" s="119" t="n">
        <v>3172.3</v>
      </c>
      <c r="J783" s="119" t="n">
        <v>2527.7</v>
      </c>
      <c r="K783" s="119" t="n">
        <v>644.6</v>
      </c>
      <c r="L783" s="117" t="n">
        <v>127</v>
      </c>
      <c r="M783" s="120" t="n">
        <f aca="false" ca="false" dt2D="false" dtr="false" t="normal">SUM(N783:R783)</f>
        <v>22605182.41</v>
      </c>
      <c r="N783" s="120" t="n"/>
      <c r="O783" s="120" t="n">
        <v>3659538.5</v>
      </c>
      <c r="P783" s="120" t="n"/>
      <c r="Q783" s="120" t="n">
        <v>3588858.81</v>
      </c>
      <c r="R783" s="120" t="n">
        <v>15356785.1</v>
      </c>
      <c r="S783" s="120" t="n"/>
      <c r="T783" s="120" t="n">
        <f aca="false" ca="false" dt2D="false" dtr="false" t="normal">$M783/($J783+$K783)</f>
        <v>7125.802228666898</v>
      </c>
      <c r="U783" s="120" t="n">
        <f aca="false" ca="false" dt2D="false" dtr="false" t="normal">$M783/($J783+$K783)</f>
        <v>7125.802228666898</v>
      </c>
      <c r="V783" s="118" t="n">
        <v>2027</v>
      </c>
      <c r="W783" s="120" t="n"/>
      <c r="X783" s="121" t="n">
        <f aca="false" ca="false" dt2D="false" dtr="false" t="normal">AA783-R783</f>
        <v>2481145.7799999993</v>
      </c>
      <c r="Y783" s="127" t="n">
        <v>2994261.11</v>
      </c>
      <c r="Z783" s="127" t="n">
        <f aca="false" ca="false" dt2D="false" dtr="false" t="normal">+(J783*12.98+K783*25.97)*12</f>
        <v>594597.696</v>
      </c>
      <c r="AA783" s="127" t="n">
        <f aca="false" ca="false" dt2D="false" dtr="false" t="normal">+(J783*12.98+K783*25.97)*12*30</f>
        <v>17837930.88</v>
      </c>
      <c r="AB783" s="124" t="n">
        <f aca="false" ca="true" dt2D="false" dtr="false" t="normal">SUBTOTAL(9, AC783:AQ783)</f>
        <v>22605182.409999996</v>
      </c>
      <c r="AC783" s="124" t="n">
        <v>9586787.6</v>
      </c>
      <c r="AD783" s="124" t="n"/>
      <c r="AE783" s="124" t="n"/>
      <c r="AF783" s="124" t="n"/>
      <c r="AG783" s="124" t="n">
        <v>1796552.09</v>
      </c>
      <c r="AH783" s="124" t="n"/>
      <c r="AI783" s="124" t="n">
        <v>0</v>
      </c>
      <c r="AJ783" s="124" t="n"/>
      <c r="AK783" s="124" t="n"/>
      <c r="AL783" s="124" t="n"/>
      <c r="AM783" s="124" t="n"/>
      <c r="AN783" s="124" t="n">
        <v>10035936.35</v>
      </c>
      <c r="AO783" s="124" t="n">
        <v>678155.47</v>
      </c>
      <c r="AP783" s="124" t="n">
        <v>24000</v>
      </c>
      <c r="AQ783" s="124" t="n">
        <v>483750.9</v>
      </c>
      <c r="AR783" s="128" t="n">
        <f aca="false" ca="false" dt2D="false" dtr="false" t="normal">COUNTIF(AC783:AN783, "&gt;0")</f>
        <v>3</v>
      </c>
      <c r="AS783" s="128" t="n">
        <f aca="false" ca="false" dt2D="false" dtr="false" t="normal">COUNTIF(AO783:AQ783, "&gt;0")</f>
        <v>3</v>
      </c>
      <c r="AT783" s="128" t="n">
        <f aca="false" ca="false" dt2D="false" dtr="false" t="normal">+AR783+AS783</f>
        <v>6</v>
      </c>
      <c r="AW783" s="129" t="n"/>
    </row>
    <row customHeight="true" ht="12.75" outlineLevel="0" r="784">
      <c r="A784" s="115" t="n">
        <f aca="false" ca="false" dt2D="false" dtr="false" t="normal">A783+1</f>
        <v>657</v>
      </c>
      <c r="B784" s="115" t="n">
        <f aca="false" ca="false" dt2D="false" dtr="false" t="normal">+B783+1</f>
        <v>123</v>
      </c>
      <c r="C784" s="126" t="s">
        <v>147</v>
      </c>
      <c r="D784" s="115" t="s">
        <v>340</v>
      </c>
      <c r="E784" s="119" t="s">
        <v>170</v>
      </c>
      <c r="F784" s="118" t="s">
        <v>62</v>
      </c>
      <c r="G784" s="118" t="n">
        <v>3</v>
      </c>
      <c r="H784" s="118" t="n">
        <v>2</v>
      </c>
      <c r="I784" s="119" t="n">
        <v>340.2</v>
      </c>
      <c r="J784" s="119" t="n">
        <v>340.2</v>
      </c>
      <c r="K784" s="119" t="n">
        <v>0</v>
      </c>
      <c r="L784" s="117" t="n">
        <v>21</v>
      </c>
      <c r="M784" s="120" t="n">
        <f aca="false" ca="false" dt2D="false" dtr="false" t="normal">SUM(N784:R784)</f>
        <v>1800948.27</v>
      </c>
      <c r="N784" s="120" t="n"/>
      <c r="O784" s="120" t="n">
        <v>14030.35</v>
      </c>
      <c r="P784" s="120" t="n"/>
      <c r="Q784" s="120" t="n">
        <v>230298.8</v>
      </c>
      <c r="R784" s="120" t="n">
        <v>1556619.12</v>
      </c>
      <c r="S784" s="120" t="n"/>
      <c r="T784" s="120" t="n">
        <f aca="false" ca="false" dt2D="false" dtr="false" t="normal">$M784/($J784+$K784)</f>
        <v>5293.792680776014</v>
      </c>
      <c r="U784" s="120" t="n">
        <f aca="false" ca="false" dt2D="false" dtr="false" t="normal">$M784/($J784+$K784)</f>
        <v>5293.792680776014</v>
      </c>
      <c r="V784" s="118" t="n">
        <v>2027</v>
      </c>
      <c r="W784" s="120" t="n"/>
      <c r="X784" s="121" t="n">
        <f aca="false" ca="false" dt2D="false" dtr="false" t="normal">AA784-R784</f>
        <v>0</v>
      </c>
      <c r="Y784" s="127" t="n">
        <v>178411.5</v>
      </c>
      <c r="Z784" s="127" t="n">
        <f aca="false" ca="false" dt2D="false" dtr="false" t="normal">+(J784*12.71+K784*25.41)*12</f>
        <v>51887.304000000004</v>
      </c>
      <c r="AA784" s="127" t="n">
        <f aca="false" ca="false" dt2D="false" dtr="false" t="normal">+(J784*12.71+K784*25.41)*12*30</f>
        <v>1556619.12</v>
      </c>
      <c r="AB784" s="124" t="n">
        <f aca="false" ca="true" dt2D="false" dtr="false" t="normal">SUBTOTAL(9, AC784:AQ784)</f>
        <v>1800948.27</v>
      </c>
      <c r="AC784" s="124" t="n">
        <v>1309082.94</v>
      </c>
      <c r="AD784" s="124" t="n"/>
      <c r="AE784" s="124" t="n">
        <v>375296.59</v>
      </c>
      <c r="AF784" s="124" t="n"/>
      <c r="AG784" s="124" t="n"/>
      <c r="AH784" s="124" t="n"/>
      <c r="AI784" s="124" t="n">
        <v>0</v>
      </c>
      <c r="AJ784" s="124" t="n"/>
      <c r="AK784" s="124" t="n"/>
      <c r="AL784" s="124" t="n"/>
      <c r="AM784" s="124" t="n"/>
      <c r="AN784" s="124" t="n"/>
      <c r="AO784" s="124" t="n">
        <v>54028.45</v>
      </c>
      <c r="AP784" s="124" t="n">
        <v>24000</v>
      </c>
      <c r="AQ784" s="124" t="n">
        <v>38540.29</v>
      </c>
      <c r="AR784" s="128" t="n">
        <f aca="false" ca="false" dt2D="false" dtr="false" t="normal">COUNTIF(AC784:AN784, "&gt;0")</f>
        <v>2</v>
      </c>
      <c r="AS784" s="128" t="n">
        <f aca="false" ca="false" dt2D="false" dtr="false" t="normal">COUNTIF(AO784:AQ784, "&gt;0")</f>
        <v>3</v>
      </c>
      <c r="AT784" s="128" t="n">
        <f aca="false" ca="false" dt2D="false" dtr="false" t="normal">+AR784+AS784</f>
        <v>5</v>
      </c>
      <c r="AW784" s="129" t="n"/>
    </row>
    <row customHeight="true" ht="12.75" outlineLevel="0" r="785">
      <c r="A785" s="115" t="n">
        <f aca="false" ca="false" dt2D="false" dtr="false" t="normal">A784+1</f>
        <v>658</v>
      </c>
      <c r="B785" s="115" t="n">
        <f aca="false" ca="false" dt2D="false" dtr="false" t="normal">+B784+1</f>
        <v>124</v>
      </c>
      <c r="C785" s="126" t="s">
        <v>147</v>
      </c>
      <c r="D785" s="115" t="s">
        <v>343</v>
      </c>
      <c r="E785" s="119" t="s">
        <v>87</v>
      </c>
      <c r="F785" s="118" t="s">
        <v>62</v>
      </c>
      <c r="G785" s="118" t="n">
        <v>5</v>
      </c>
      <c r="H785" s="118" t="n">
        <v>4</v>
      </c>
      <c r="I785" s="119" t="n">
        <v>3061.9</v>
      </c>
      <c r="J785" s="119" t="n">
        <v>3061.9</v>
      </c>
      <c r="K785" s="119" t="n">
        <v>0</v>
      </c>
      <c r="L785" s="117" t="n">
        <v>160</v>
      </c>
      <c r="M785" s="120" t="n">
        <f aca="false" ca="false" dt2D="false" dtr="false" t="normal">SUM(N785:R785)</f>
        <v>9762678.690000001</v>
      </c>
      <c r="N785" s="120" t="n"/>
      <c r="O785" s="120" t="n">
        <v>871234.48</v>
      </c>
      <c r="P785" s="120" t="n"/>
      <c r="Q785" s="120" t="n">
        <v>467000.99</v>
      </c>
      <c r="R785" s="120" t="n">
        <v>8424443.22</v>
      </c>
      <c r="S785" s="120" t="n"/>
      <c r="T785" s="120" t="n">
        <f aca="false" ca="false" dt2D="false" dtr="false" t="normal">$M785/($J785+$K785)</f>
        <v>3188.4381233874396</v>
      </c>
      <c r="U785" s="120" t="n">
        <f aca="false" ca="false" dt2D="false" dtr="false" t="normal">$M785/($J785+$K785)</f>
        <v>3188.4381233874396</v>
      </c>
      <c r="V785" s="118" t="n">
        <v>2027</v>
      </c>
      <c r="W785" s="120" t="n"/>
      <c r="X785" s="121" t="n">
        <f aca="false" ca="false" dt2D="false" dtr="false" t="normal">AA785-R785</f>
        <v>0</v>
      </c>
      <c r="Y785" s="127" t="n">
        <v>0</v>
      </c>
      <c r="Z785" s="127" t="n">
        <f aca="false" ca="false" dt2D="false" dtr="false" t="normal">+(J785*12.71+K785*25.41)*12</f>
        <v>467000.988</v>
      </c>
      <c r="AA785" s="127" t="n">
        <f aca="false" ca="false" dt2D="false" dtr="false" t="normal">+(J785*12.71+K785*25.41)*12*30-'[5]Лист1'!$AQ$732</f>
        <v>8424443.22</v>
      </c>
      <c r="AB785" s="124" t="n">
        <f aca="false" ca="true" dt2D="false" dtr="false" t="normal">SUBTOTAL(9, AC785:AQ785)</f>
        <v>9762678.69</v>
      </c>
      <c r="AC785" s="124" t="n">
        <v>9236877.01</v>
      </c>
      <c r="AD785" s="124" t="n"/>
      <c r="AE785" s="124" t="n"/>
      <c r="AF785" s="124" t="n"/>
      <c r="AG785" s="124" t="n"/>
      <c r="AH785" s="124" t="n"/>
      <c r="AI785" s="124" t="n">
        <v>0</v>
      </c>
      <c r="AJ785" s="124" t="n"/>
      <c r="AK785" s="124" t="n"/>
      <c r="AL785" s="124" t="n"/>
      <c r="AM785" s="124" t="n"/>
      <c r="AN785" s="124" t="n"/>
      <c r="AO785" s="124" t="n">
        <v>292880.36</v>
      </c>
      <c r="AP785" s="124" t="n">
        <v>24000</v>
      </c>
      <c r="AQ785" s="124" t="n">
        <v>208921.32</v>
      </c>
      <c r="AR785" s="128" t="n">
        <f aca="false" ca="false" dt2D="false" dtr="false" t="normal">COUNTIF(AC785:AN785, "&gt;0")</f>
        <v>1</v>
      </c>
      <c r="AS785" s="128" t="n">
        <f aca="false" ca="false" dt2D="false" dtr="false" t="normal">COUNTIF(AO785:AQ785, "&gt;0")</f>
        <v>3</v>
      </c>
      <c r="AT785" s="128" t="n">
        <f aca="false" ca="false" dt2D="false" dtr="false" t="normal">+AR785+AS785</f>
        <v>4</v>
      </c>
      <c r="AW785" s="129" t="n"/>
    </row>
    <row customHeight="true" ht="12.75" outlineLevel="0" r="786">
      <c r="A786" s="115" t="n">
        <f aca="false" ca="false" dt2D="false" dtr="false" t="normal">A785+1</f>
        <v>659</v>
      </c>
      <c r="B786" s="115" t="n">
        <f aca="false" ca="false" dt2D="false" dtr="false" t="normal">+B785+1</f>
        <v>125</v>
      </c>
      <c r="C786" s="126" t="s">
        <v>147</v>
      </c>
      <c r="D786" s="115" t="s">
        <v>345</v>
      </c>
      <c r="E786" s="119" t="s">
        <v>70</v>
      </c>
      <c r="F786" s="118" t="s">
        <v>62</v>
      </c>
      <c r="G786" s="118" t="n">
        <v>5</v>
      </c>
      <c r="H786" s="118" t="n">
        <v>4</v>
      </c>
      <c r="I786" s="119" t="n">
        <v>4315.4</v>
      </c>
      <c r="J786" s="119" t="n">
        <v>4315.4</v>
      </c>
      <c r="K786" s="119" t="n">
        <v>0</v>
      </c>
      <c r="L786" s="117" t="n">
        <v>201</v>
      </c>
      <c r="M786" s="120" t="n">
        <f aca="false" ca="false" dt2D="false" dtr="false" t="normal">SUM(N786:R786)</f>
        <v>2587814.31</v>
      </c>
      <c r="N786" s="120" t="n"/>
      <c r="O786" s="120" t="n"/>
      <c r="P786" s="120" t="n"/>
      <c r="Q786" s="120" t="n">
        <v>2587814.31</v>
      </c>
      <c r="R786" s="120" t="n"/>
      <c r="S786" s="120" t="n"/>
      <c r="T786" s="120" t="n">
        <f aca="false" ca="false" dt2D="false" dtr="false" t="normal">$M786/($J786+$K786)</f>
        <v>599.6696273810077</v>
      </c>
      <c r="U786" s="120" t="n">
        <f aca="false" ca="false" dt2D="false" dtr="false" t="normal">$M786/($J786+$K786)</f>
        <v>599.6696273810077</v>
      </c>
      <c r="V786" s="118" t="n">
        <v>2027</v>
      </c>
      <c r="W786" s="120" t="n"/>
      <c r="X786" s="121" t="n">
        <f aca="false" ca="false" dt2D="false" dtr="false" t="normal">AA786-R786</f>
        <v>20165001.12</v>
      </c>
      <c r="Y786" s="127" t="n">
        <v>3573925.49</v>
      </c>
      <c r="Z786" s="127" t="n">
        <f aca="false" ca="false" dt2D="false" dtr="false" t="normal">+(J786*12.98+K786*25.97)*12</f>
        <v>672166.704</v>
      </c>
      <c r="AA786" s="127" t="n">
        <f aca="false" ca="false" dt2D="false" dtr="false" t="normal">+(J786*12.98+K786*25.97)*12*30</f>
        <v>20165001.12</v>
      </c>
      <c r="AB786" s="124" t="n">
        <f aca="false" ca="true" dt2D="false" dtr="false" t="normal">SUBTOTAL(9, AC786:AQ786)</f>
        <v>2587814.31</v>
      </c>
      <c r="AC786" s="124" t="n"/>
      <c r="AD786" s="124" t="n"/>
      <c r="AE786" s="124" t="n"/>
      <c r="AF786" s="124" t="n"/>
      <c r="AG786" s="124" t="n">
        <v>2430800.65</v>
      </c>
      <c r="AH786" s="124" t="n"/>
      <c r="AI786" s="124" t="n">
        <v>0</v>
      </c>
      <c r="AJ786" s="124" t="n"/>
      <c r="AK786" s="124" t="n"/>
      <c r="AL786" s="124" t="n"/>
      <c r="AM786" s="124" t="n"/>
      <c r="AN786" s="124" t="n"/>
      <c r="AO786" s="124" t="n">
        <v>77634.43</v>
      </c>
      <c r="AP786" s="124" t="n">
        <v>24000</v>
      </c>
      <c r="AQ786" s="124" t="n">
        <v>55379.23</v>
      </c>
      <c r="AR786" s="128" t="n">
        <f aca="false" ca="false" dt2D="false" dtr="false" t="normal">COUNTIF(AC786:AN786, "&gt;0")</f>
        <v>1</v>
      </c>
      <c r="AS786" s="128" t="n">
        <f aca="false" ca="false" dt2D="false" dtr="false" t="normal">COUNTIF(AO786:AQ786, "&gt;0")</f>
        <v>3</v>
      </c>
      <c r="AT786" s="128" t="n">
        <f aca="false" ca="false" dt2D="false" dtr="false" t="normal">+AR786+AS786</f>
        <v>4</v>
      </c>
      <c r="AW786" s="129" t="n"/>
    </row>
    <row customHeight="true" ht="12.75" outlineLevel="0" r="787">
      <c r="A787" s="115" t="n">
        <f aca="false" ca="false" dt2D="false" dtr="false" t="normal">A786+1</f>
        <v>660</v>
      </c>
      <c r="B787" s="115" t="n">
        <f aca="false" ca="false" dt2D="false" dtr="false" t="normal">+B786+1</f>
        <v>126</v>
      </c>
      <c r="C787" s="126" t="s">
        <v>147</v>
      </c>
      <c r="D787" s="115" t="s">
        <v>347</v>
      </c>
      <c r="E787" s="119" t="s">
        <v>187</v>
      </c>
      <c r="F787" s="118" t="s">
        <v>62</v>
      </c>
      <c r="G787" s="118" t="n">
        <v>4</v>
      </c>
      <c r="H787" s="118" t="n">
        <v>4</v>
      </c>
      <c r="I787" s="119" t="n">
        <v>3490.6</v>
      </c>
      <c r="J787" s="119" t="n">
        <v>3490.6</v>
      </c>
      <c r="K787" s="119" t="n">
        <v>0</v>
      </c>
      <c r="L787" s="117" t="n">
        <v>166</v>
      </c>
      <c r="M787" s="120" t="n">
        <f aca="false" ca="false" dt2D="false" dtr="false" t="normal">SUM(N787:R787)</f>
        <v>24434612.32</v>
      </c>
      <c r="N787" s="120" t="n"/>
      <c r="O787" s="120" t="n">
        <v>5034384.82</v>
      </c>
      <c r="P787" s="120" t="n"/>
      <c r="Q787" s="120" t="n">
        <v>3428638.14</v>
      </c>
      <c r="R787" s="120" t="n">
        <v>15971589.36</v>
      </c>
      <c r="S787" s="120" t="n"/>
      <c r="T787" s="120" t="n">
        <f aca="false" ca="false" dt2D="false" dtr="false" t="normal">$M787/($J787+$K787)</f>
        <v>7000.118122958804</v>
      </c>
      <c r="U787" s="120" t="n">
        <f aca="false" ca="false" dt2D="false" dtr="false" t="normal">$M787/($J787+$K787)</f>
        <v>7000.118122958804</v>
      </c>
      <c r="V787" s="118" t="n">
        <v>2027</v>
      </c>
      <c r="W787" s="120" t="n"/>
      <c r="X787" s="121" t="n">
        <f aca="false" ca="false" dt2D="false" dtr="false" t="normal">AA787-R787</f>
        <v>0</v>
      </c>
      <c r="Y787" s="127" t="n">
        <v>2896251.83</v>
      </c>
      <c r="Z787" s="127" t="n">
        <f aca="false" ca="false" dt2D="false" dtr="false" t="normal">+(J787*12.71+K787*25.41)*12</f>
        <v>532386.312</v>
      </c>
      <c r="AA787" s="127" t="n">
        <f aca="false" ca="false" dt2D="false" dtr="false" t="normal">+(J787*12.71+K787*25.41)*12*30</f>
        <v>15971589.360000001</v>
      </c>
      <c r="AB787" s="124" t="n">
        <f aca="false" ca="true" dt2D="false" dtr="false" t="normal">SUBTOTAL(9, AC787:AQ787)</f>
        <v>24434612.320000004</v>
      </c>
      <c r="AC787" s="124" t="n">
        <v>10551502.63</v>
      </c>
      <c r="AD787" s="124" t="n">
        <v>4359364.54</v>
      </c>
      <c r="AE787" s="124" t="n">
        <v>4608497.96</v>
      </c>
      <c r="AF787" s="124" t="n">
        <v>3635308.12</v>
      </c>
      <c r="AG787" s="124" t="n"/>
      <c r="AH787" s="124" t="n"/>
      <c r="AI787" s="124" t="n">
        <v>0</v>
      </c>
      <c r="AJ787" s="124" t="n"/>
      <c r="AK787" s="124" t="n"/>
      <c r="AL787" s="124" t="n"/>
      <c r="AM787" s="124" t="n"/>
      <c r="AN787" s="124" t="n"/>
      <c r="AO787" s="124" t="n">
        <v>733038.37</v>
      </c>
      <c r="AP787" s="124" t="n">
        <v>24000</v>
      </c>
      <c r="AQ787" s="124" t="n">
        <v>522900.7</v>
      </c>
      <c r="AR787" s="128" t="n">
        <f aca="false" ca="false" dt2D="false" dtr="false" t="normal">COUNTIF(AC787:AN787, "&gt;0")</f>
        <v>4</v>
      </c>
      <c r="AS787" s="128" t="n">
        <f aca="false" ca="false" dt2D="false" dtr="false" t="normal">COUNTIF(AO787:AQ787, "&gt;0")</f>
        <v>3</v>
      </c>
      <c r="AT787" s="128" t="n">
        <f aca="false" ca="false" dt2D="false" dtr="false" t="normal">+AR787+AS787</f>
        <v>7</v>
      </c>
      <c r="AW787" s="129" t="n"/>
    </row>
    <row customHeight="true" ht="12.75" outlineLevel="0" r="788">
      <c r="A788" s="115" t="n">
        <f aca="false" ca="false" dt2D="false" dtr="false" t="normal">A787+1</f>
        <v>661</v>
      </c>
      <c r="B788" s="115" t="n">
        <f aca="false" ca="false" dt2D="false" dtr="false" t="normal">+B787+1</f>
        <v>127</v>
      </c>
      <c r="C788" s="126" t="s">
        <v>147</v>
      </c>
      <c r="D788" s="115" t="s">
        <v>348</v>
      </c>
      <c r="E788" s="119" t="s">
        <v>252</v>
      </c>
      <c r="F788" s="118" t="s">
        <v>62</v>
      </c>
      <c r="G788" s="118" t="n">
        <v>4</v>
      </c>
      <c r="H788" s="118" t="n">
        <v>4</v>
      </c>
      <c r="I788" s="119" t="n">
        <v>3476.1</v>
      </c>
      <c r="J788" s="119" t="n">
        <v>3476.1</v>
      </c>
      <c r="K788" s="119" t="n">
        <v>0</v>
      </c>
      <c r="L788" s="117" t="n">
        <v>136</v>
      </c>
      <c r="M788" s="120" t="n">
        <f aca="false" ca="false" dt2D="false" dtr="false" t="normal">SUM(N788:R788)</f>
        <v>2084511.5899999999</v>
      </c>
      <c r="N788" s="120" t="n"/>
      <c r="O788" s="120" t="n"/>
      <c r="P788" s="120" t="n"/>
      <c r="Q788" s="120" t="n">
        <v>1019231.92</v>
      </c>
      <c r="R788" s="120" t="n">
        <v>1065279.67</v>
      </c>
      <c r="S788" s="120" t="n"/>
      <c r="T788" s="120" t="n">
        <f aca="false" ca="false" dt2D="false" dtr="false" t="normal">$M788/($J788+$K788)</f>
        <v>599.6696268806996</v>
      </c>
      <c r="U788" s="120" t="n">
        <f aca="false" ca="false" dt2D="false" dtr="false" t="normal">$M788/($J788+$K788)</f>
        <v>599.6696268806996</v>
      </c>
      <c r="V788" s="118" t="n">
        <v>2027</v>
      </c>
      <c r="W788" s="120" t="n"/>
      <c r="X788" s="121" t="n">
        <f aca="false" ca="false" dt2D="false" dtr="false" t="normal">AA788-R788</f>
        <v>15177840.41</v>
      </c>
      <c r="Y788" s="127" t="n">
        <v>477794.58</v>
      </c>
      <c r="Z788" s="127" t="n">
        <f aca="false" ca="false" dt2D="false" dtr="false" t="normal">+(J788*12.98+K788*25.97)*12</f>
        <v>541437.336</v>
      </c>
      <c r="AA788" s="127" t="n">
        <f aca="false" ca="false" dt2D="false" dtr="false" t="normal">+(J788*12.98+K788*25.97)*12*30</f>
        <v>16243120.08</v>
      </c>
      <c r="AB788" s="124" t="n">
        <f aca="false" ca="true" dt2D="false" dtr="false" t="normal">SUBTOTAL(9, AC788:AQ788)</f>
        <v>2084511.59</v>
      </c>
      <c r="AC788" s="124" t="n"/>
      <c r="AD788" s="124" t="n"/>
      <c r="AE788" s="124" t="n"/>
      <c r="AF788" s="124" t="n"/>
      <c r="AG788" s="124" t="n">
        <v>1953367.69</v>
      </c>
      <c r="AH788" s="124" t="n"/>
      <c r="AI788" s="124" t="n">
        <v>0</v>
      </c>
      <c r="AJ788" s="124" t="n"/>
      <c r="AK788" s="124" t="n"/>
      <c r="AL788" s="124" t="n"/>
      <c r="AM788" s="124" t="n"/>
      <c r="AN788" s="124" t="n"/>
      <c r="AO788" s="124" t="n">
        <v>62535.35</v>
      </c>
      <c r="AP788" s="124" t="n">
        <v>24000</v>
      </c>
      <c r="AQ788" s="124" t="n">
        <v>44608.55</v>
      </c>
      <c r="AR788" s="128" t="n">
        <f aca="false" ca="false" dt2D="false" dtr="false" t="normal">COUNTIF(AC788:AN788, "&gt;0")</f>
        <v>1</v>
      </c>
      <c r="AS788" s="128" t="n">
        <f aca="false" ca="false" dt2D="false" dtr="false" t="normal">COUNTIF(AO788:AQ788, "&gt;0")</f>
        <v>3</v>
      </c>
      <c r="AT788" s="128" t="n">
        <f aca="false" ca="false" dt2D="false" dtr="false" t="normal">+AR788+AS788</f>
        <v>4</v>
      </c>
      <c r="AW788" s="129" t="n"/>
    </row>
    <row customHeight="true" ht="12.75" outlineLevel="0" r="789">
      <c r="A789" s="115" t="n">
        <f aca="false" ca="false" dt2D="false" dtr="false" t="normal">A788+1</f>
        <v>662</v>
      </c>
      <c r="B789" s="115" t="n">
        <f aca="false" ca="false" dt2D="false" dtr="false" t="normal">+B788+1</f>
        <v>128</v>
      </c>
      <c r="C789" s="126" t="s">
        <v>147</v>
      </c>
      <c r="D789" s="115" t="s">
        <v>350</v>
      </c>
      <c r="E789" s="119" t="s">
        <v>315</v>
      </c>
      <c r="F789" s="118" t="s">
        <v>62</v>
      </c>
      <c r="G789" s="118" t="n">
        <v>4</v>
      </c>
      <c r="H789" s="118" t="n">
        <v>4</v>
      </c>
      <c r="I789" s="119" t="n">
        <v>2693.7</v>
      </c>
      <c r="J789" s="119" t="n">
        <v>2693.7</v>
      </c>
      <c r="K789" s="119" t="n">
        <v>0</v>
      </c>
      <c r="L789" s="117" t="n">
        <v>120</v>
      </c>
      <c r="M789" s="120" t="n">
        <f aca="false" ca="false" dt2D="false" dtr="false" t="normal">SUM(N789:R789)</f>
        <v>2962261.89</v>
      </c>
      <c r="N789" s="120" t="n"/>
      <c r="O789" s="120" t="n"/>
      <c r="P789" s="120" t="n"/>
      <c r="Q789" s="120" t="n">
        <v>419570.71</v>
      </c>
      <c r="R789" s="120" t="n">
        <v>2542691.18</v>
      </c>
      <c r="S789" s="120" t="n"/>
      <c r="T789" s="120" t="n">
        <f aca="false" ca="false" dt2D="false" dtr="false" t="normal">$M789/($J789+$K789)</f>
        <v>1099.7</v>
      </c>
      <c r="U789" s="120" t="n">
        <f aca="false" ca="false" dt2D="false" dtr="false" t="normal">$M789/($J789+$K789)</f>
        <v>1099.7</v>
      </c>
      <c r="V789" s="118" t="n">
        <v>2027</v>
      </c>
      <c r="W789" s="120" t="n"/>
      <c r="X789" s="121" t="n">
        <f aca="false" ca="false" dt2D="false" dtr="false" t="normal">AA789-R789</f>
        <v>591660.4500000007</v>
      </c>
      <c r="Y789" s="127" t="n">
        <v>0</v>
      </c>
      <c r="Z789" s="127" t="n">
        <f aca="false" ca="false" dt2D="false" dtr="false" t="normal">+(J789*12.98+K789*25.97)*12</f>
        <v>419570.71200000006</v>
      </c>
      <c r="AA789" s="127" t="n">
        <f aca="false" ca="false" dt2D="false" dtr="false" t="normal">+(J789*12.98+K789*25.97)*12*30-'[5]Лист1'!$AQ$736</f>
        <v>3134351.630000001</v>
      </c>
      <c r="AB789" s="124" t="n">
        <f aca="false" ca="true" dt2D="false" dtr="false" t="normal">SUBTOTAL(9, AC789:AQ789)</f>
        <v>2962261.8899999997</v>
      </c>
      <c r="AC789" s="124" t="n"/>
      <c r="AD789" s="124" t="n"/>
      <c r="AE789" s="124" t="n"/>
      <c r="AF789" s="124" t="n">
        <v>2786001.63</v>
      </c>
      <c r="AG789" s="124" t="n"/>
      <c r="AH789" s="124" t="n"/>
      <c r="AI789" s="124" t="n">
        <v>0</v>
      </c>
      <c r="AJ789" s="124" t="n"/>
      <c r="AK789" s="124" t="n"/>
      <c r="AL789" s="124" t="n"/>
      <c r="AM789" s="124" t="n"/>
      <c r="AN789" s="124" t="n"/>
      <c r="AO789" s="124" t="n">
        <v>88867.86</v>
      </c>
      <c r="AP789" s="124" t="n">
        <v>24000</v>
      </c>
      <c r="AQ789" s="124" t="n">
        <v>63392.4</v>
      </c>
      <c r="AR789" s="128" t="n">
        <f aca="false" ca="false" dt2D="false" dtr="false" t="normal">COUNTIF(AC789:AN789, "&gt;0")</f>
        <v>1</v>
      </c>
      <c r="AS789" s="128" t="n">
        <f aca="false" ca="false" dt2D="false" dtr="false" t="normal">COUNTIF(AO789:AQ789, "&gt;0")</f>
        <v>3</v>
      </c>
      <c r="AT789" s="128" t="n">
        <f aca="false" ca="false" dt2D="false" dtr="false" t="normal">+AR789+AS789</f>
        <v>4</v>
      </c>
      <c r="AW789" s="129" t="n"/>
    </row>
    <row customHeight="true" ht="12.75" outlineLevel="0" r="790">
      <c r="A790" s="115" t="n">
        <f aca="false" ca="false" dt2D="false" dtr="false" t="normal">A789+1</f>
        <v>663</v>
      </c>
      <c r="B790" s="115" t="n">
        <f aca="false" ca="false" dt2D="false" dtr="false" t="normal">+B789+1</f>
        <v>129</v>
      </c>
      <c r="C790" s="126" t="s">
        <v>147</v>
      </c>
      <c r="D790" s="115" t="s">
        <v>352</v>
      </c>
      <c r="E790" s="119" t="s">
        <v>159</v>
      </c>
      <c r="F790" s="118" t="s">
        <v>62</v>
      </c>
      <c r="G790" s="118" t="n">
        <v>5</v>
      </c>
      <c r="H790" s="118" t="n">
        <v>4</v>
      </c>
      <c r="I790" s="119" t="n">
        <v>3155.6</v>
      </c>
      <c r="J790" s="119" t="n">
        <v>2498.2</v>
      </c>
      <c r="K790" s="119" t="n">
        <v>657.4</v>
      </c>
      <c r="L790" s="117" t="n">
        <v>138</v>
      </c>
      <c r="M790" s="120" t="n">
        <f aca="false" ca="false" dt2D="false" dtr="false" t="normal">SUM(N790:R790)</f>
        <v>20511676.93</v>
      </c>
      <c r="N790" s="120" t="n"/>
      <c r="O790" s="120" t="n"/>
      <c r="P790" s="120" t="n"/>
      <c r="Q790" s="120" t="n">
        <v>2853187.29</v>
      </c>
      <c r="R790" s="120" t="n">
        <v>17658489.64</v>
      </c>
      <c r="S790" s="120" t="n"/>
      <c r="T790" s="120" t="n">
        <f aca="false" ca="false" dt2D="false" dtr="false" t="normal">$M790/($J790+$K790)</f>
        <v>6500.08775827101</v>
      </c>
      <c r="U790" s="120" t="n">
        <f aca="false" ca="false" dt2D="false" dtr="false" t="normal">$M790/($J790+$K790)</f>
        <v>6500.08775827101</v>
      </c>
      <c r="V790" s="118" t="n">
        <v>2027</v>
      </c>
      <c r="W790" s="120" t="n"/>
      <c r="X790" s="121" t="n">
        <f aca="false" ca="false" dt2D="false" dtr="false" t="normal">AA790-R790</f>
        <v>161263.3999999985</v>
      </c>
      <c r="Y790" s="127" t="n">
        <v>2259195.52</v>
      </c>
      <c r="Z790" s="127" t="n">
        <f aca="false" ca="false" dt2D="false" dtr="false" t="normal">+(J790*12.98+K790*25.97)*12</f>
        <v>593991.7679999999</v>
      </c>
      <c r="AA790" s="127" t="n">
        <f aca="false" ca="false" dt2D="false" dtr="false" t="normal">+(J790*12.98+K790*25.97)*12*30</f>
        <v>17819753.04</v>
      </c>
      <c r="AB790" s="124" t="n">
        <f aca="false" ca="true" dt2D="false" dtr="false" t="normal">SUBTOTAL(9, AC790:AQ790)</f>
        <v>20511676.93</v>
      </c>
      <c r="AC790" s="124" t="n">
        <v>9538277.58</v>
      </c>
      <c r="AD790" s="124" t="n">
        <v>3940411.61</v>
      </c>
      <c r="AE790" s="124" t="n">
        <v>4165635.18</v>
      </c>
      <c r="AF790" s="124" t="n"/>
      <c r="AG790" s="124" t="n">
        <v>1789052.36</v>
      </c>
      <c r="AH790" s="124" t="n"/>
      <c r="AI790" s="124" t="n">
        <v>0</v>
      </c>
      <c r="AJ790" s="124" t="n"/>
      <c r="AK790" s="124" t="n"/>
      <c r="AL790" s="124" t="n"/>
      <c r="AM790" s="124" t="n"/>
      <c r="AN790" s="124" t="n"/>
      <c r="AO790" s="124" t="n">
        <v>615350.31</v>
      </c>
      <c r="AP790" s="124" t="n">
        <v>24000</v>
      </c>
      <c r="AQ790" s="124" t="n">
        <v>438949.89</v>
      </c>
      <c r="AR790" s="128" t="n">
        <f aca="false" ca="false" dt2D="false" dtr="false" t="normal">COUNTIF(AC790:AN790, "&gt;0")</f>
        <v>4</v>
      </c>
      <c r="AS790" s="128" t="n">
        <f aca="false" ca="false" dt2D="false" dtr="false" t="normal">COUNTIF(AO790:AQ790, "&gt;0")</f>
        <v>3</v>
      </c>
      <c r="AT790" s="128" t="n">
        <f aca="false" ca="false" dt2D="false" dtr="false" t="normal">+AR790+AS790</f>
        <v>7</v>
      </c>
      <c r="AW790" s="129" t="n"/>
    </row>
    <row customHeight="true" ht="12.75" outlineLevel="0" r="791">
      <c r="A791" s="115" t="n">
        <f aca="false" ca="false" dt2D="false" dtr="false" t="normal">A790+1</f>
        <v>664</v>
      </c>
      <c r="B791" s="115" t="n">
        <f aca="false" ca="false" dt2D="false" dtr="false" t="normal">+B790+1</f>
        <v>130</v>
      </c>
      <c r="C791" s="126" t="s">
        <v>147</v>
      </c>
      <c r="D791" s="115" t="s">
        <v>353</v>
      </c>
      <c r="E791" s="119" t="s">
        <v>159</v>
      </c>
      <c r="F791" s="118" t="s">
        <v>62</v>
      </c>
      <c r="G791" s="118" t="n">
        <v>4</v>
      </c>
      <c r="H791" s="118" t="n">
        <v>4</v>
      </c>
      <c r="I791" s="119" t="n">
        <v>2398.6</v>
      </c>
      <c r="J791" s="119" t="n">
        <v>2361.1</v>
      </c>
      <c r="K791" s="119" t="n">
        <v>37.5</v>
      </c>
      <c r="L791" s="117" t="n">
        <v>122</v>
      </c>
      <c r="M791" s="120" t="n">
        <f aca="false" ca="false" dt2D="false" dtr="false" t="normal">SUM(N791:R791)</f>
        <v>1438367.5699999998</v>
      </c>
      <c r="N791" s="120" t="n"/>
      <c r="O791" s="120" t="n"/>
      <c r="P791" s="120" t="n"/>
      <c r="Q791" s="120" t="n">
        <v>379451.44</v>
      </c>
      <c r="R791" s="120" t="n">
        <v>1058916.13</v>
      </c>
      <c r="S791" s="120" t="n"/>
      <c r="T791" s="120" t="n">
        <f aca="false" ca="false" dt2D="false" dtr="false" t="normal">$M791/($J791+$K791)</f>
        <v>599.6696281164012</v>
      </c>
      <c r="U791" s="120" t="n">
        <f aca="false" ca="false" dt2D="false" dtr="false" t="normal">$M791/($J791+$K791)</f>
        <v>599.6696281164012</v>
      </c>
      <c r="V791" s="118" t="n">
        <v>2027</v>
      </c>
      <c r="W791" s="120" t="n"/>
      <c r="X791" s="121" t="n">
        <f aca="false" ca="false" dt2D="false" dtr="false" t="normal">AA791-R791</f>
        <v>3577218.51</v>
      </c>
      <c r="Y791" s="127" t="n">
        <v>0</v>
      </c>
      <c r="Z791" s="127" t="n">
        <f aca="false" ca="false" dt2D="false" dtr="false" t="normal">+(J791*12.98+K791*25.97)*12</f>
        <v>379451.436</v>
      </c>
      <c r="AA791" s="127" t="n">
        <f aca="false" ca="false" dt2D="false" dtr="false" t="normal">+(J791*12.98+K791*25.97)*12*30-'[5]Лист1'!$AQ$738</f>
        <v>4636134.64</v>
      </c>
      <c r="AB791" s="124" t="n">
        <f aca="false" ca="true" dt2D="false" dtr="false" t="normal">SUBTOTAL(9, AC791:AQ791)</f>
        <v>1438367.57</v>
      </c>
      <c r="AC791" s="124" t="n"/>
      <c r="AD791" s="124" t="n"/>
      <c r="AE791" s="124" t="n"/>
      <c r="AF791" s="124" t="n"/>
      <c r="AG791" s="124" t="n">
        <v>1340435.47</v>
      </c>
      <c r="AH791" s="124" t="n"/>
      <c r="AI791" s="124" t="n">
        <v>0</v>
      </c>
      <c r="AJ791" s="124" t="n"/>
      <c r="AK791" s="124" t="n"/>
      <c r="AL791" s="124" t="n"/>
      <c r="AM791" s="124" t="n"/>
      <c r="AN791" s="124" t="n"/>
      <c r="AO791" s="124" t="n">
        <v>43151.03</v>
      </c>
      <c r="AP791" s="124" t="n">
        <v>24000</v>
      </c>
      <c r="AQ791" s="124" t="n">
        <v>30781.07</v>
      </c>
      <c r="AR791" s="128" t="n">
        <f aca="false" ca="false" dt2D="false" dtr="false" t="normal">COUNTIF(AC791:AN791, "&gt;0")</f>
        <v>1</v>
      </c>
      <c r="AS791" s="128" t="n">
        <f aca="false" ca="false" dt2D="false" dtr="false" t="normal">COUNTIF(AO791:AQ791, "&gt;0")</f>
        <v>3</v>
      </c>
      <c r="AT791" s="128" t="n">
        <f aca="false" ca="false" dt2D="false" dtr="false" t="normal">+AR791+AS791</f>
        <v>4</v>
      </c>
      <c r="AW791" s="129" t="n"/>
    </row>
    <row customHeight="true" ht="12.75" outlineLevel="0" r="792">
      <c r="A792" s="115" t="n">
        <f aca="false" ca="false" dt2D="false" dtr="false" t="normal">A791+1</f>
        <v>665</v>
      </c>
      <c r="B792" s="115" t="n">
        <f aca="false" ca="false" dt2D="false" dtr="false" t="normal">+B791+1</f>
        <v>131</v>
      </c>
      <c r="C792" s="126" t="s">
        <v>147</v>
      </c>
      <c r="D792" s="115" t="s">
        <v>158</v>
      </c>
      <c r="E792" s="119" t="s">
        <v>159</v>
      </c>
      <c r="F792" s="118" t="s">
        <v>62</v>
      </c>
      <c r="G792" s="118" t="s">
        <v>118</v>
      </c>
      <c r="H792" s="118" t="s">
        <v>160</v>
      </c>
      <c r="I792" s="119" t="n">
        <v>5051.19</v>
      </c>
      <c r="J792" s="119" t="n">
        <v>4630.8</v>
      </c>
      <c r="K792" s="119" t="n">
        <v>0</v>
      </c>
      <c r="L792" s="117" t="n">
        <v>233</v>
      </c>
      <c r="M792" s="120" t="n">
        <f aca="false" ca="false" dt2D="false" dtr="false" t="normal">SUM(N792:R792)</f>
        <v>12558636.99</v>
      </c>
      <c r="N792" s="120" t="n"/>
      <c r="O792" s="120" t="n"/>
      <c r="P792" s="120" t="n"/>
      <c r="Q792" s="120" t="n">
        <v>721293.41</v>
      </c>
      <c r="R792" s="120" t="n">
        <v>11837343.58</v>
      </c>
      <c r="S792" s="120" t="n"/>
      <c r="T792" s="120" t="n">
        <f aca="false" ca="false" dt2D="false" dtr="false" t="normal">$M792/($J792+$K792)</f>
        <v>2711.9800012956725</v>
      </c>
      <c r="U792" s="120" t="n">
        <f aca="false" ca="false" dt2D="false" dtr="false" t="normal">$M792/($J792+$K792)</f>
        <v>2711.9800012956725</v>
      </c>
      <c r="V792" s="118" t="n">
        <v>2027</v>
      </c>
      <c r="W792" s="120" t="n"/>
      <c r="X792" s="121" t="n">
        <f aca="false" ca="false" dt2D="false" dtr="false" t="normal">AA792-R792</f>
        <v>2716623.070000002</v>
      </c>
      <c r="Y792" s="127" t="n">
        <v>0</v>
      </c>
      <c r="Z792" s="127" t="n">
        <f aca="false" ca="false" dt2D="false" dtr="false" t="normal">+(J792*12.98+K792*25.97)*12</f>
        <v>721293.408</v>
      </c>
      <c r="AA792" s="127" t="n">
        <f aca="false" ca="false" dt2D="false" dtr="false" t="normal">+(J792*12.98+K792*25.97)*12*30-'[3]Лист1'!$AQ$326</f>
        <v>14553966.650000002</v>
      </c>
      <c r="AB792" s="124" t="n">
        <f aca="false" ca="true" dt2D="false" dtr="false" t="normal">SUBTOTAL(9, AC792:AQ792)</f>
        <v>12558636.99</v>
      </c>
      <c r="AC792" s="124" t="n"/>
      <c r="AD792" s="124" t="n">
        <v>5779305.26</v>
      </c>
      <c r="AE792" s="124" t="n">
        <v>6109817.79</v>
      </c>
      <c r="AF792" s="124" t="n"/>
      <c r="AG792" s="124" t="n"/>
      <c r="AH792" s="124" t="n"/>
      <c r="AI792" s="124" t="n"/>
      <c r="AJ792" s="124" t="n"/>
      <c r="AK792" s="124" t="n"/>
      <c r="AL792" s="124" t="n"/>
      <c r="AM792" s="124" t="n"/>
      <c r="AN792" s="124" t="n"/>
      <c r="AO792" s="124" t="n">
        <v>376759.11</v>
      </c>
      <c r="AP792" s="124" t="n">
        <v>24000</v>
      </c>
      <c r="AQ792" s="124" t="n">
        <v>268754.83</v>
      </c>
      <c r="AR792" s="128" t="n">
        <f aca="false" ca="false" dt2D="false" dtr="false" t="normal">COUNTIF(AC792:AN792, "&gt;0")</f>
        <v>2</v>
      </c>
      <c r="AS792" s="128" t="n">
        <f aca="false" ca="false" dt2D="false" dtr="false" t="normal">COUNTIF(AO792:AQ792, "&gt;0")</f>
        <v>3</v>
      </c>
      <c r="AT792" s="128" t="n">
        <f aca="false" ca="false" dt2D="false" dtr="false" t="normal">+AR792+AS792</f>
        <v>5</v>
      </c>
      <c r="AW792" s="129" t="n"/>
    </row>
    <row customHeight="true" ht="12.75" outlineLevel="0" r="793">
      <c r="A793" s="115" t="n">
        <f aca="false" ca="false" dt2D="false" dtr="false" t="normal">A792+1</f>
        <v>666</v>
      </c>
      <c r="B793" s="115" t="n">
        <f aca="false" ca="false" dt2D="false" dtr="false" t="normal">+B792+1</f>
        <v>132</v>
      </c>
      <c r="C793" s="126" t="s">
        <v>147</v>
      </c>
      <c r="D793" s="115" t="s">
        <v>354</v>
      </c>
      <c r="E793" s="119" t="s">
        <v>355</v>
      </c>
      <c r="F793" s="118" t="s">
        <v>62</v>
      </c>
      <c r="G793" s="118" t="n">
        <v>9</v>
      </c>
      <c r="H793" s="118" t="n">
        <v>3</v>
      </c>
      <c r="I793" s="119" t="n">
        <v>7041.24</v>
      </c>
      <c r="J793" s="119" t="n">
        <v>6935.54</v>
      </c>
      <c r="K793" s="119" t="n">
        <v>105.7</v>
      </c>
      <c r="L793" s="117" t="n">
        <v>299</v>
      </c>
      <c r="M793" s="120" t="n">
        <f aca="false" ca="false" dt2D="false" dtr="false" t="normal">SUM(N793:R793)</f>
        <v>10774080</v>
      </c>
      <c r="N793" s="120" t="n"/>
      <c r="O793" s="120" t="n"/>
      <c r="P793" s="120" t="n"/>
      <c r="Q793" s="120" t="n">
        <v>8801493.32</v>
      </c>
      <c r="R793" s="120" t="n">
        <v>1972586.68</v>
      </c>
      <c r="S793" s="120" t="n"/>
      <c r="T793" s="120" t="n">
        <f aca="false" ca="false" dt2D="false" dtr="false" t="normal">$M793/($J793+$K793)</f>
        <v>1530.1395776880208</v>
      </c>
      <c r="U793" s="120" t="n">
        <f aca="false" ca="false" dt2D="false" dtr="false" t="normal">$M793/($J793+$K793)</f>
        <v>1530.1395776880208</v>
      </c>
      <c r="V793" s="118" t="n">
        <v>2027</v>
      </c>
      <c r="W793" s="120" t="n"/>
      <c r="X793" s="121" t="n">
        <f aca="false" ca="false" dt2D="false" dtr="false" t="normal">AA793-R793</f>
        <v>41287318.976</v>
      </c>
      <c r="Y793" s="127" t="n">
        <v>7359496.46</v>
      </c>
      <c r="Z793" s="127" t="n">
        <f aca="false" ca="false" dt2D="false" dtr="false" t="normal">+(J793*16.89+K793*28.62)*12</f>
        <v>1441996.8552</v>
      </c>
      <c r="AA793" s="127" t="n">
        <f aca="false" ca="false" dt2D="false" dtr="false" t="normal">+(J793*16.89+K793*28.62)*12*30</f>
        <v>43259905.656</v>
      </c>
      <c r="AB793" s="124" t="n">
        <f aca="false" ca="true" dt2D="false" dtr="false" t="normal">SUBTOTAL(9, AC793:AQ793)</f>
        <v>10774080</v>
      </c>
      <c r="AC793" s="124" t="n"/>
      <c r="AD793" s="124" t="n"/>
      <c r="AE793" s="124" t="n"/>
      <c r="AF793" s="124" t="n"/>
      <c r="AG793" s="124" t="n"/>
      <c r="AH793" s="124" t="n"/>
      <c r="AI793" s="124" t="n">
        <v>0</v>
      </c>
      <c r="AJ793" s="124" t="n">
        <v>10196292.29</v>
      </c>
      <c r="AK793" s="124" t="n"/>
      <c r="AL793" s="124" t="n"/>
      <c r="AM793" s="124" t="n"/>
      <c r="AN793" s="124" t="n"/>
      <c r="AO793" s="124" t="n">
        <v>323222.4</v>
      </c>
      <c r="AP793" s="124" t="n">
        <v>24000</v>
      </c>
      <c r="AQ793" s="124" t="n">
        <v>230565.31</v>
      </c>
      <c r="AR793" s="128" t="n">
        <f aca="false" ca="false" dt2D="false" dtr="false" t="normal">COUNTIF(AC793:AN793, "&gt;0")</f>
        <v>1</v>
      </c>
      <c r="AS793" s="128" t="n">
        <f aca="false" ca="false" dt2D="false" dtr="false" t="normal">COUNTIF(AO793:AQ793, "&gt;0")</f>
        <v>3</v>
      </c>
      <c r="AT793" s="128" t="n">
        <f aca="false" ca="false" dt2D="false" dtr="false" t="normal">+AR793+AS793</f>
        <v>4</v>
      </c>
      <c r="AW793" s="129" t="n"/>
    </row>
    <row customHeight="true" ht="12.75" outlineLevel="0" r="794">
      <c r="A794" s="115" t="n">
        <f aca="false" ca="false" dt2D="false" dtr="false" t="normal">A793+1</f>
        <v>667</v>
      </c>
      <c r="B794" s="115" t="n">
        <f aca="false" ca="false" dt2D="false" dtr="false" t="normal">+B793+1</f>
        <v>133</v>
      </c>
      <c r="C794" s="126" t="s">
        <v>147</v>
      </c>
      <c r="D794" s="115" t="s">
        <v>163</v>
      </c>
      <c r="E794" s="117" t="n">
        <v>1966</v>
      </c>
      <c r="F794" s="118" t="s">
        <v>62</v>
      </c>
      <c r="G794" s="118" t="n">
        <v>4</v>
      </c>
      <c r="H794" s="118" t="n">
        <v>6</v>
      </c>
      <c r="I794" s="119" t="n">
        <v>2829.5</v>
      </c>
      <c r="J794" s="119" t="n">
        <v>2537.8</v>
      </c>
      <c r="K794" s="119" t="n">
        <v>230.6</v>
      </c>
      <c r="L794" s="117" t="n">
        <v>144</v>
      </c>
      <c r="M794" s="120" t="n">
        <f aca="false" ca="false" dt2D="false" dtr="false" t="normal">SUM(N794:R794)</f>
        <v>1279535.6600000001</v>
      </c>
      <c r="N794" s="120" t="n"/>
      <c r="O794" s="120" t="n">
        <v>848329.68</v>
      </c>
      <c r="P794" s="120" t="n"/>
      <c r="Q794" s="120" t="n">
        <v>431205.98</v>
      </c>
      <c r="R794" s="120" t="n"/>
      <c r="S794" s="120" t="n"/>
      <c r="T794" s="120" t="n">
        <f aca="false" ca="false" dt2D="false" dtr="false" t="normal">$M794/($J794+$K794)</f>
        <v>462.19320184944377</v>
      </c>
      <c r="U794" s="120" t="n">
        <f aca="false" ca="false" dt2D="false" dtr="false" t="normal">$M794/($J794+$K794)</f>
        <v>462.19320184944377</v>
      </c>
      <c r="V794" s="118" t="n">
        <v>2027</v>
      </c>
      <c r="W794" s="120" t="n"/>
      <c r="X794" s="121" t="n">
        <f aca="false" ca="false" dt2D="false" dtr="false" t="normal">AA794-R794</f>
        <v>-1109592.9899999984</v>
      </c>
      <c r="Y794" s="127" t="n"/>
      <c r="Z794" s="127" t="n">
        <f aca="false" ca="false" dt2D="false" dtr="false" t="normal">+(J794*12.71+K794*25.41)*12</f>
        <v>457379.8080000001</v>
      </c>
      <c r="AA794" s="127" t="n">
        <f aca="false" ca="false" dt2D="false" dtr="false" t="normal">+(J794*12.71+K794*25.41)*12*30+'[1]Лист1'!$BC$14</f>
        <v>-1109592.9899999984</v>
      </c>
      <c r="AB794" s="124" t="n">
        <f aca="false" ca="false" dt2D="false" dtr="false" t="normal">SUM(AC794:AQ794)</f>
        <v>1279535.6600000001</v>
      </c>
      <c r="AC794" s="124" t="n"/>
      <c r="AD794" s="124" t="n"/>
      <c r="AE794" s="124" t="n">
        <v>1202952.82</v>
      </c>
      <c r="AF794" s="124" t="n"/>
      <c r="AG794" s="124" t="n"/>
      <c r="AH794" s="124" t="n"/>
      <c r="AI794" s="124" t="n"/>
      <c r="AJ794" s="124" t="n"/>
      <c r="AK794" s="124" t="n"/>
      <c r="AL794" s="124" t="n"/>
      <c r="AM794" s="124" t="n"/>
      <c r="AN794" s="124" t="n"/>
      <c r="AO794" s="124" t="n">
        <v>52582.84</v>
      </c>
      <c r="AP794" s="124" t="n">
        <v>24000</v>
      </c>
      <c r="AQ794" s="124" t="n"/>
      <c r="AR794" s="128" t="n">
        <f aca="false" ca="false" dt2D="false" dtr="false" t="normal">COUNTIF(AC794:AN794, "&gt;0")</f>
        <v>1</v>
      </c>
      <c r="AS794" s="128" t="n">
        <f aca="false" ca="false" dt2D="false" dtr="false" t="normal">COUNTIF(AO794:AQ794, "&gt;0")</f>
        <v>2</v>
      </c>
      <c r="AT794" s="128" t="n">
        <f aca="false" ca="false" dt2D="false" dtr="false" t="normal">+AR794+AS794</f>
        <v>3</v>
      </c>
    </row>
    <row customHeight="true" ht="12.75" outlineLevel="0" r="795">
      <c r="A795" s="115" t="n">
        <f aca="false" ca="false" dt2D="false" dtr="false" t="normal">A794+1</f>
        <v>668</v>
      </c>
      <c r="B795" s="115" t="n">
        <f aca="false" ca="false" dt2D="false" dtr="false" t="normal">+B794+1</f>
        <v>134</v>
      </c>
      <c r="C795" s="126" t="s">
        <v>147</v>
      </c>
      <c r="D795" s="115" t="s">
        <v>357</v>
      </c>
      <c r="E795" s="119" t="s">
        <v>87</v>
      </c>
      <c r="F795" s="118" t="s">
        <v>62</v>
      </c>
      <c r="G795" s="118" t="n">
        <v>5</v>
      </c>
      <c r="H795" s="118" t="n">
        <v>4</v>
      </c>
      <c r="I795" s="119" t="n">
        <v>3187.3</v>
      </c>
      <c r="J795" s="119" t="n">
        <v>2508.4</v>
      </c>
      <c r="K795" s="119" t="n">
        <v>678.9</v>
      </c>
      <c r="L795" s="117" t="n">
        <v>119</v>
      </c>
      <c r="M795" s="120" t="n">
        <f aca="false" ca="false" dt2D="false" dtr="false" t="normal">SUM(N795:R795)</f>
        <v>22311476.519999996</v>
      </c>
      <c r="N795" s="120" t="n"/>
      <c r="O795" s="120" t="n">
        <v>6062958.02</v>
      </c>
      <c r="P795" s="120" t="n"/>
      <c r="Q795" s="120" t="n">
        <v>2798363.88</v>
      </c>
      <c r="R795" s="120" t="n">
        <v>13450154.62</v>
      </c>
      <c r="S795" s="120" t="n"/>
      <c r="T795" s="120" t="n">
        <f aca="false" ca="false" dt2D="false" dtr="false" t="normal">$M795/($J795+$K795)</f>
        <v>7000.118131333729</v>
      </c>
      <c r="U795" s="120" t="n">
        <f aca="false" ca="false" dt2D="false" dtr="false" t="normal">$M795/($J795+$K795)</f>
        <v>7000.118131333729</v>
      </c>
      <c r="V795" s="118" t="n">
        <v>2027</v>
      </c>
      <c r="W795" s="120" t="n"/>
      <c r="X795" s="121" t="n">
        <f aca="false" ca="false" dt2D="false" dtr="false" t="normal">AA795-R795</f>
        <v>4618268.780000003</v>
      </c>
      <c r="Y795" s="127" t="n">
        <v>2196083.1</v>
      </c>
      <c r="Z795" s="127" t="n">
        <f aca="false" ca="false" dt2D="false" dtr="false" t="normal">+(J795*12.98+K795*25.97)*12</f>
        <v>602280.78</v>
      </c>
      <c r="AA795" s="127" t="n">
        <f aca="false" ca="false" dt2D="false" dtr="false" t="normal">+(J795*12.98+K795*25.97)*12*30</f>
        <v>18068423.400000002</v>
      </c>
      <c r="AB795" s="124" t="n">
        <f aca="false" ca="true" dt2D="false" dtr="false" t="normal">SUBTOTAL(9, AC795:AQ795)</f>
        <v>22311476.520000003</v>
      </c>
      <c r="AC795" s="124" t="n">
        <v>9634155.89</v>
      </c>
      <c r="AD795" s="124" t="n">
        <v>3980055.81</v>
      </c>
      <c r="AE795" s="124" t="n">
        <v>4207541.9</v>
      </c>
      <c r="AF795" s="124" t="n">
        <v>3318913.02</v>
      </c>
      <c r="AG795" s="124" t="n"/>
      <c r="AH795" s="124" t="n"/>
      <c r="AI795" s="124" t="n">
        <v>0</v>
      </c>
      <c r="AJ795" s="124" t="n"/>
      <c r="AK795" s="124" t="n"/>
      <c r="AL795" s="124" t="n"/>
      <c r="AM795" s="124" t="n"/>
      <c r="AN795" s="124" t="n"/>
      <c r="AO795" s="124" t="n">
        <v>669344.3</v>
      </c>
      <c r="AP795" s="124" t="n">
        <v>24000</v>
      </c>
      <c r="AQ795" s="124" t="n">
        <v>477465.6</v>
      </c>
      <c r="AR795" s="128" t="n">
        <f aca="false" ca="false" dt2D="false" dtr="false" t="normal">COUNTIF(AC795:AN795, "&gt;0")</f>
        <v>4</v>
      </c>
      <c r="AS795" s="128" t="n">
        <f aca="false" ca="false" dt2D="false" dtr="false" t="normal">COUNTIF(AO795:AQ795, "&gt;0")</f>
        <v>3</v>
      </c>
      <c r="AT795" s="128" t="n">
        <f aca="false" ca="false" dt2D="false" dtr="false" t="normal">+AR795+AS795</f>
        <v>7</v>
      </c>
      <c r="AW795" s="129" t="n"/>
    </row>
    <row customHeight="true" ht="12.75" outlineLevel="0" r="796">
      <c r="A796" s="115" t="n">
        <f aca="false" ca="false" dt2D="false" dtr="false" t="normal">A795+1</f>
        <v>669</v>
      </c>
      <c r="B796" s="115" t="n">
        <f aca="false" ca="false" dt2D="false" dtr="false" t="normal">+B795+1</f>
        <v>135</v>
      </c>
      <c r="C796" s="126" t="s">
        <v>147</v>
      </c>
      <c r="D796" s="115" t="s">
        <v>358</v>
      </c>
      <c r="E796" s="119" t="s">
        <v>252</v>
      </c>
      <c r="F796" s="118" t="s">
        <v>62</v>
      </c>
      <c r="G796" s="118" t="n">
        <v>4</v>
      </c>
      <c r="H796" s="118" t="n">
        <v>4</v>
      </c>
      <c r="I796" s="119" t="n">
        <v>3421.4</v>
      </c>
      <c r="J796" s="119" t="n">
        <v>3421.4</v>
      </c>
      <c r="K796" s="119" t="n">
        <v>0</v>
      </c>
      <c r="L796" s="117" t="n">
        <v>129</v>
      </c>
      <c r="M796" s="120" t="n">
        <f aca="false" ca="false" dt2D="false" dtr="false" t="normal">SUM(N796:R796)</f>
        <v>23950204.15</v>
      </c>
      <c r="N796" s="120" t="n"/>
      <c r="O796" s="120" t="n">
        <v>7075442.17</v>
      </c>
      <c r="P796" s="120" t="n"/>
      <c r="Q796" s="120" t="n">
        <v>887244.06</v>
      </c>
      <c r="R796" s="120" t="n">
        <v>15987517.92</v>
      </c>
      <c r="S796" s="120" t="n"/>
      <c r="T796" s="120" t="n">
        <f aca="false" ca="false" dt2D="false" dtr="false" t="normal">$M796/($J796+$K796)</f>
        <v>7000.1181241597005</v>
      </c>
      <c r="U796" s="120" t="n">
        <f aca="false" ca="false" dt2D="false" dtr="false" t="normal">$M796/($J796+$K796)</f>
        <v>7000.1181241597005</v>
      </c>
      <c r="V796" s="118" t="n">
        <v>2027</v>
      </c>
      <c r="W796" s="120" t="n"/>
      <c r="X796" s="121" t="n">
        <f aca="false" ca="false" dt2D="false" dtr="false" t="normal">AA796-R796</f>
        <v>0</v>
      </c>
      <c r="Y796" s="127" t="n">
        <v>354326.8</v>
      </c>
      <c r="Z796" s="127" t="n">
        <f aca="false" ca="false" dt2D="false" dtr="false" t="normal">+(J796*12.98+K796*25.97)*12</f>
        <v>532917.2640000001</v>
      </c>
      <c r="AA796" s="127" t="n">
        <f aca="false" ca="false" dt2D="false" dtr="false" t="normal">+(J796*12.98+K796*25.97)*12*30</f>
        <v>15987517.920000002</v>
      </c>
      <c r="AB796" s="124" t="n">
        <f aca="false" ca="true" dt2D="false" dtr="false" t="normal">SUBTOTAL(9, AC796:AQ796)</f>
        <v>23950204.15</v>
      </c>
      <c r="AC796" s="124" t="n">
        <v>10342203.6</v>
      </c>
      <c r="AD796" s="124" t="n">
        <v>4272822.62</v>
      </c>
      <c r="AE796" s="124" t="n">
        <v>4517017.06</v>
      </c>
      <c r="AF796" s="124" t="n">
        <v>3563120.38</v>
      </c>
      <c r="AG796" s="124" t="n"/>
      <c r="AH796" s="124" t="n"/>
      <c r="AI796" s="124" t="n"/>
      <c r="AJ796" s="124" t="n"/>
      <c r="AK796" s="124" t="n"/>
      <c r="AL796" s="124" t="n"/>
      <c r="AM796" s="124" t="n"/>
      <c r="AN796" s="124" t="n"/>
      <c r="AO796" s="124" t="n">
        <v>718506.12</v>
      </c>
      <c r="AP796" s="124" t="n">
        <v>24000</v>
      </c>
      <c r="AQ796" s="124" t="n">
        <v>512534.37</v>
      </c>
      <c r="AR796" s="128" t="n">
        <f aca="false" ca="false" dt2D="false" dtr="false" t="normal">COUNTIF(AC796:AN796, "&gt;0")</f>
        <v>4</v>
      </c>
      <c r="AS796" s="128" t="n">
        <f aca="false" ca="false" dt2D="false" dtr="false" t="normal">COUNTIF(AO796:AQ796, "&gt;0")</f>
        <v>3</v>
      </c>
      <c r="AT796" s="128" t="n">
        <f aca="false" ca="false" dt2D="false" dtr="false" t="normal">+AR796+AS796</f>
        <v>7</v>
      </c>
      <c r="AW796" s="129" t="n"/>
    </row>
    <row customHeight="true" ht="12.75" outlineLevel="0" r="797">
      <c r="A797" s="115" t="n">
        <f aca="false" ca="false" dt2D="false" dtr="false" t="normal">A796+1</f>
        <v>670</v>
      </c>
      <c r="B797" s="115" t="n">
        <f aca="false" ca="false" dt2D="false" dtr="false" t="normal">+B796+1</f>
        <v>136</v>
      </c>
      <c r="C797" s="126" t="s">
        <v>147</v>
      </c>
      <c r="D797" s="115" t="s">
        <v>360</v>
      </c>
      <c r="E797" s="119" t="s">
        <v>177</v>
      </c>
      <c r="F797" s="118" t="s">
        <v>62</v>
      </c>
      <c r="G797" s="118" t="n">
        <v>4</v>
      </c>
      <c r="H797" s="118" t="n">
        <v>2</v>
      </c>
      <c r="I797" s="119" t="n">
        <v>2372.8</v>
      </c>
      <c r="J797" s="119" t="n">
        <v>2234.5</v>
      </c>
      <c r="K797" s="119" t="n">
        <v>138.3</v>
      </c>
      <c r="L797" s="117" t="n">
        <v>89</v>
      </c>
      <c r="M797" s="120" t="n">
        <f aca="false" ca="false" dt2D="false" dtr="false" t="normal">SUM(N797:R797)</f>
        <v>18032776.380000003</v>
      </c>
      <c r="N797" s="120" t="n"/>
      <c r="O797" s="120" t="n">
        <v>3868575.38</v>
      </c>
      <c r="P797" s="120" t="n"/>
      <c r="Q797" s="120" t="n">
        <v>2429835.04</v>
      </c>
      <c r="R797" s="120" t="n">
        <v>11734365.96</v>
      </c>
      <c r="S797" s="120" t="n"/>
      <c r="T797" s="120" t="n">
        <f aca="false" ca="false" dt2D="false" dtr="false" t="normal">$M797/($J797+$K797)</f>
        <v>7599.787752865813</v>
      </c>
      <c r="U797" s="120" t="n">
        <f aca="false" ca="false" dt2D="false" dtr="false" t="normal">$M797/($J797+$K797)</f>
        <v>7599.787752865813</v>
      </c>
      <c r="V797" s="118" t="n">
        <v>2027</v>
      </c>
      <c r="W797" s="120" t="n"/>
      <c r="X797" s="121" t="n">
        <f aca="false" ca="false" dt2D="false" dtr="false" t="normal">AA797-R797</f>
        <v>0</v>
      </c>
      <c r="Y797" s="127" t="n">
        <v>2038689.51</v>
      </c>
      <c r="Z797" s="127" t="n">
        <f aca="false" ca="false" dt2D="false" dtr="false" t="normal">+(J797*12.98+K797*25.97)*12</f>
        <v>391145.532</v>
      </c>
      <c r="AA797" s="127" t="n">
        <f aca="false" ca="false" dt2D="false" dtr="false" t="normal">+(J797*12.98+K797*25.97)*12*30</f>
        <v>11734365.96</v>
      </c>
      <c r="AB797" s="124" t="n">
        <f aca="false" ca="true" dt2D="false" dtr="false" t="normal">SUBTOTAL(9, AC797:AQ797)</f>
        <v>18032776.38</v>
      </c>
      <c r="AC797" s="124" t="n">
        <v>7171857.95</v>
      </c>
      <c r="AD797" s="124" t="n">
        <v>2962637.4</v>
      </c>
      <c r="AE797" s="124" t="n">
        <v>3131990.46</v>
      </c>
      <c r="AF797" s="124" t="n">
        <v>2470446.64</v>
      </c>
      <c r="AG797" s="124" t="n">
        <v>1344959.23</v>
      </c>
      <c r="AH797" s="124" t="n"/>
      <c r="AI797" s="124" t="n">
        <v>0</v>
      </c>
      <c r="AJ797" s="124" t="n"/>
      <c r="AK797" s="124" t="n"/>
      <c r="AL797" s="124" t="n"/>
      <c r="AM797" s="124" t="n"/>
      <c r="AN797" s="124" t="n"/>
      <c r="AO797" s="124" t="n">
        <v>540983.29</v>
      </c>
      <c r="AP797" s="124" t="n">
        <v>24000</v>
      </c>
      <c r="AQ797" s="124" t="n">
        <v>385901.41</v>
      </c>
      <c r="AR797" s="128" t="n">
        <f aca="false" ca="false" dt2D="false" dtr="false" t="normal">COUNTIF(AC797:AN797, "&gt;0")</f>
        <v>5</v>
      </c>
      <c r="AS797" s="128" t="n">
        <f aca="false" ca="false" dt2D="false" dtr="false" t="normal">COUNTIF(AO797:AQ797, "&gt;0")</f>
        <v>3</v>
      </c>
      <c r="AT797" s="128" t="n">
        <f aca="false" ca="false" dt2D="false" dtr="false" t="normal">+AR797+AS797</f>
        <v>8</v>
      </c>
      <c r="AW797" s="129" t="n"/>
    </row>
    <row customHeight="true" ht="12.75" outlineLevel="0" r="798">
      <c r="A798" s="115" t="n">
        <f aca="false" ca="false" dt2D="false" dtr="false" t="normal">A797+1</f>
        <v>671</v>
      </c>
      <c r="B798" s="115" t="n">
        <f aca="false" ca="false" dt2D="false" dtr="false" t="normal">B797+1</f>
        <v>137</v>
      </c>
      <c r="C798" s="126" t="s">
        <v>110</v>
      </c>
      <c r="D798" s="115" t="s">
        <v>361</v>
      </c>
      <c r="E798" s="119" t="s">
        <v>128</v>
      </c>
      <c r="F798" s="118" t="s">
        <v>62</v>
      </c>
      <c r="G798" s="118" t="n">
        <v>5</v>
      </c>
      <c r="H798" s="118" t="n">
        <v>2</v>
      </c>
      <c r="I798" s="119" t="n">
        <v>2369.5</v>
      </c>
      <c r="J798" s="119" t="n">
        <v>2156.7</v>
      </c>
      <c r="K798" s="119" t="n">
        <v>0</v>
      </c>
      <c r="L798" s="117" t="n">
        <v>104</v>
      </c>
      <c r="M798" s="120" t="n">
        <f aca="false" ca="false" dt2D="false" dtr="false" t="normal">SUM(N798:R798)</f>
        <v>1293307.48</v>
      </c>
      <c r="N798" s="120" t="n"/>
      <c r="O798" s="120" t="n"/>
      <c r="P798" s="120" t="n"/>
      <c r="Q798" s="120" t="n">
        <v>1293307.48</v>
      </c>
      <c r="R798" s="120" t="n"/>
      <c r="S798" s="120" t="n"/>
      <c r="T798" s="120" t="n">
        <f aca="false" ca="false" dt2D="false" dtr="false" t="normal">$M798/($J798+$K798)</f>
        <v>599.6696248898782</v>
      </c>
      <c r="U798" s="120" t="n">
        <f aca="false" ca="false" dt2D="false" dtr="false" t="normal">$M798/($J798+$K798)</f>
        <v>599.6696248898782</v>
      </c>
      <c r="V798" s="118" t="n">
        <v>2027</v>
      </c>
      <c r="W798" s="120" t="n"/>
      <c r="X798" s="121" t="n"/>
      <c r="Y798" s="127" t="n">
        <v>1786131.4</v>
      </c>
      <c r="Z798" s="127" t="n">
        <f aca="false" ca="false" dt2D="false" dtr="false" t="normal">+(J798*12.98+K798*25.97)*12</f>
        <v>335927.592</v>
      </c>
      <c r="AA798" s="127" t="n">
        <f aca="false" ca="false" dt2D="false" dtr="false" t="normal">+(J798*12.98+K798*25.97)*12*30</f>
        <v>10077827.76</v>
      </c>
      <c r="AB798" s="124" t="n">
        <f aca="false" ca="true" dt2D="false" dtr="false" t="normal">SUBTOTAL(9, AC798:AQ798)</f>
        <v>1293307.48</v>
      </c>
      <c r="AC798" s="124" t="n"/>
      <c r="AD798" s="124" t="n"/>
      <c r="AE798" s="124" t="n"/>
      <c r="AF798" s="124" t="n"/>
      <c r="AG798" s="124" t="n">
        <v>1202831.48</v>
      </c>
      <c r="AH798" s="124" t="n"/>
      <c r="AI798" s="124" t="n"/>
      <c r="AJ798" s="124" t="n"/>
      <c r="AK798" s="124" t="n"/>
      <c r="AL798" s="124" t="n"/>
      <c r="AM798" s="124" t="n"/>
      <c r="AN798" s="124" t="n"/>
      <c r="AO798" s="124" t="n">
        <v>38799.22</v>
      </c>
      <c r="AP798" s="124" t="n">
        <v>24000</v>
      </c>
      <c r="AQ798" s="124" t="n">
        <v>27676.78</v>
      </c>
      <c r="AR798" s="128" t="n"/>
      <c r="AS798" s="128" t="n"/>
      <c r="AT798" s="128" t="n"/>
      <c r="AW798" s="129" t="n"/>
    </row>
    <row customHeight="true" ht="12.75" outlineLevel="0" r="799">
      <c r="A799" s="115" t="n">
        <f aca="false" ca="false" dt2D="false" dtr="false" t="normal">A798+1</f>
        <v>672</v>
      </c>
      <c r="B799" s="115" t="n">
        <f aca="false" ca="false" dt2D="false" dtr="false" t="normal">B798+1</f>
        <v>138</v>
      </c>
      <c r="C799" s="126" t="s">
        <v>147</v>
      </c>
      <c r="D799" s="115" t="s">
        <v>363</v>
      </c>
      <c r="E799" s="119" t="s">
        <v>126</v>
      </c>
      <c r="F799" s="118" t="s">
        <v>62</v>
      </c>
      <c r="G799" s="118" t="n">
        <v>12</v>
      </c>
      <c r="H799" s="118" t="n">
        <v>1</v>
      </c>
      <c r="I799" s="119" t="n">
        <v>5258.1</v>
      </c>
      <c r="J799" s="119" t="n">
        <v>4329</v>
      </c>
      <c r="K799" s="119" t="n">
        <v>72.3</v>
      </c>
      <c r="L799" s="117" t="n">
        <v>174</v>
      </c>
      <c r="M799" s="120" t="n">
        <f aca="false" ca="false" dt2D="false" dtr="false" t="normal">SUM(N799:R799)</f>
        <v>2083820.52</v>
      </c>
      <c r="N799" s="120" t="n"/>
      <c r="O799" s="120" t="n"/>
      <c r="P799" s="120" t="n"/>
      <c r="Q799" s="120" t="n">
        <v>2083820.52</v>
      </c>
      <c r="R799" s="120" t="n"/>
      <c r="S799" s="120" t="n"/>
      <c r="T799" s="120" t="n">
        <f aca="false" ca="false" dt2D="false" dtr="false" t="normal">$M799/($J799+$K799)</f>
        <v>473.45568809215456</v>
      </c>
      <c r="U799" s="120" t="n">
        <f aca="false" ca="false" dt2D="false" dtr="false" t="normal">$M799/($J799+$K799)</f>
        <v>473.45568809215456</v>
      </c>
      <c r="V799" s="118" t="n">
        <v>2027</v>
      </c>
      <c r="W799" s="120" t="n"/>
      <c r="X799" s="121" t="n"/>
      <c r="Y799" s="127" t="n">
        <v>4897672.89</v>
      </c>
      <c r="Z799" s="127" t="n">
        <f aca="false" ca="false" dt2D="false" dtr="false" t="normal">+(J799*17.26+K799*29.25)*12</f>
        <v>921999.78</v>
      </c>
      <c r="AA799" s="127" t="n">
        <f aca="false" ca="false" dt2D="false" dtr="false" t="normal">+(J799*17.26+K799*29.25)*12*30</f>
        <v>27659993.400000002</v>
      </c>
      <c r="AB799" s="124" t="n">
        <f aca="false" ca="true" dt2D="false" dtr="false" t="normal">SUBTOTAL(9, AC799:AQ799)</f>
        <v>2083820.52</v>
      </c>
      <c r="AC799" s="124" t="n"/>
      <c r="AD799" s="124" t="n"/>
      <c r="AE799" s="124" t="n"/>
      <c r="AF799" s="124" t="n"/>
      <c r="AG799" s="124" t="n">
        <v>1952711.19</v>
      </c>
      <c r="AH799" s="124" t="n"/>
      <c r="AI799" s="124" t="n"/>
      <c r="AJ799" s="124" t="n"/>
      <c r="AK799" s="124" t="n"/>
      <c r="AL799" s="124" t="n"/>
      <c r="AM799" s="124" t="n"/>
      <c r="AN799" s="124" t="n"/>
      <c r="AO799" s="124" t="n">
        <v>62514.59</v>
      </c>
      <c r="AP799" s="124" t="n">
        <v>24001</v>
      </c>
      <c r="AQ799" s="124" t="n">
        <v>44593.74</v>
      </c>
      <c r="AR799" s="128" t="n"/>
      <c r="AS799" s="128" t="n"/>
      <c r="AT799" s="128" t="n"/>
      <c r="AW799" s="129" t="n"/>
    </row>
    <row customHeight="true" ht="12.75" outlineLevel="0" r="800">
      <c r="A800" s="115" t="n">
        <f aca="false" ca="false" dt2D="false" dtr="false" t="normal">A799+1</f>
        <v>673</v>
      </c>
      <c r="B800" s="115" t="n">
        <f aca="false" ca="false" dt2D="false" dtr="false" t="normal">B799+1</f>
        <v>139</v>
      </c>
      <c r="C800" s="126" t="s">
        <v>147</v>
      </c>
      <c r="D800" s="115" t="s">
        <v>364</v>
      </c>
      <c r="E800" s="119" t="s">
        <v>70</v>
      </c>
      <c r="F800" s="118" t="s">
        <v>188</v>
      </c>
      <c r="G800" s="118" t="n">
        <v>2</v>
      </c>
      <c r="H800" s="118" t="n">
        <v>1</v>
      </c>
      <c r="I800" s="119" t="n">
        <v>653.9</v>
      </c>
      <c r="J800" s="119" t="n">
        <v>653.9</v>
      </c>
      <c r="K800" s="119" t="n">
        <v>0</v>
      </c>
      <c r="L800" s="117" t="n">
        <v>46</v>
      </c>
      <c r="M800" s="120" t="n">
        <f aca="false" ca="false" dt2D="false" dtr="false" t="normal">SUM(N800:R800)</f>
        <v>3917997.4</v>
      </c>
      <c r="N800" s="120" t="n"/>
      <c r="O800" s="120" t="n">
        <v>3847140.8</v>
      </c>
      <c r="P800" s="120" t="n"/>
      <c r="Q800" s="120" t="n">
        <v>70856.6</v>
      </c>
      <c r="R800" s="120" t="n"/>
      <c r="S800" s="120" t="n"/>
      <c r="T800" s="120" t="n">
        <f aca="false" ca="false" dt2D="false" dtr="false" t="normal">$M800/($J800+$K800)</f>
        <v>5991.737880409849</v>
      </c>
      <c r="U800" s="120" t="n">
        <f aca="false" ca="false" dt2D="false" dtr="false" t="normal">$M800/($J800+$K800)</f>
        <v>5991.737880409849</v>
      </c>
      <c r="V800" s="118" t="n">
        <v>2027</v>
      </c>
      <c r="W800" s="120" t="n"/>
      <c r="X800" s="121" t="n">
        <f aca="false" ca="false" dt2D="false" dtr="false" t="normal">AA800-R800</f>
        <v>-810589.67</v>
      </c>
      <c r="Y800" s="127" t="n">
        <v>0</v>
      </c>
      <c r="Z800" s="127" t="n">
        <f aca="false" ca="false" dt2D="false" dtr="false" t="normal">+(J800*9.03+K800*24.78)*12</f>
        <v>70856.60399999999</v>
      </c>
      <c r="AA800" s="127" t="n">
        <f aca="false" ca="false" dt2D="false" dtr="false" t="normal">+(J800*9.03+K800*24.78)*12*10-'[5]Лист1'!$AQ$749</f>
        <v>-810589.67</v>
      </c>
      <c r="AB800" s="124" t="n">
        <f aca="false" ca="true" dt2D="false" dtr="false" t="normal">SUBTOTAL(9, AC800:AQ800)</f>
        <v>3917997.4000000004</v>
      </c>
      <c r="AC800" s="124" t="n">
        <v>1788218.36</v>
      </c>
      <c r="AD800" s="124" t="n">
        <v>649911.87</v>
      </c>
      <c r="AE800" s="124" t="n">
        <v>246955.22</v>
      </c>
      <c r="AF800" s="124" t="n">
        <v>1007526.89</v>
      </c>
      <c r="AG800" s="124" t="n"/>
      <c r="AH800" s="124" t="n"/>
      <c r="AI800" s="124" t="n">
        <v>0</v>
      </c>
      <c r="AJ800" s="124" t="n"/>
      <c r="AK800" s="124" t="n"/>
      <c r="AL800" s="124" t="n"/>
      <c r="AM800" s="124" t="n"/>
      <c r="AN800" s="124" t="n"/>
      <c r="AO800" s="124" t="n">
        <v>117539.92</v>
      </c>
      <c r="AP800" s="124" t="n">
        <v>24000</v>
      </c>
      <c r="AQ800" s="124" t="n">
        <v>83845.14</v>
      </c>
      <c r="AR800" s="128" t="n">
        <f aca="false" ca="false" dt2D="false" dtr="false" t="normal">COUNTIF(AC800:AN800, "&gt;0")</f>
        <v>4</v>
      </c>
      <c r="AS800" s="128" t="n">
        <f aca="false" ca="false" dt2D="false" dtr="false" t="normal">COUNTIF(AO800:AQ800, "&gt;0")</f>
        <v>3</v>
      </c>
      <c r="AT800" s="128" t="n">
        <f aca="false" ca="false" dt2D="false" dtr="false" t="normal">+AR800+AS800</f>
        <v>7</v>
      </c>
      <c r="AU800" s="0" t="s">
        <v>190</v>
      </c>
      <c r="AW800" s="129" t="n"/>
      <c r="AY800" s="66" t="n"/>
    </row>
    <row customHeight="true" ht="12.75" outlineLevel="0" r="801">
      <c r="A801" s="115" t="n">
        <f aca="false" ca="false" dt2D="false" dtr="false" t="normal">A800+1</f>
        <v>674</v>
      </c>
      <c r="B801" s="115" t="n">
        <f aca="false" ca="false" dt2D="false" dtr="false" t="normal">+B800+1</f>
        <v>140</v>
      </c>
      <c r="C801" s="126" t="s">
        <v>147</v>
      </c>
      <c r="D801" s="115" t="s">
        <v>366</v>
      </c>
      <c r="E801" s="119" t="s">
        <v>187</v>
      </c>
      <c r="F801" s="118" t="s">
        <v>62</v>
      </c>
      <c r="G801" s="118" t="n">
        <v>5</v>
      </c>
      <c r="H801" s="118" t="n">
        <v>4</v>
      </c>
      <c r="I801" s="119" t="n">
        <v>4329.8</v>
      </c>
      <c r="J801" s="119" t="n">
        <v>4329.8</v>
      </c>
      <c r="K801" s="119" t="n">
        <v>0</v>
      </c>
      <c r="L801" s="117" t="n">
        <v>197</v>
      </c>
      <c r="M801" s="120" t="n">
        <f aca="false" ca="false" dt2D="false" dtr="false" t="normal">SUM(N801:R801)</f>
        <v>32905561.01</v>
      </c>
      <c r="N801" s="120" t="n"/>
      <c r="O801" s="120" t="n">
        <v>8482083.05</v>
      </c>
      <c r="P801" s="120" t="n"/>
      <c r="Q801" s="120" t="n">
        <v>4191188.52</v>
      </c>
      <c r="R801" s="120" t="n">
        <v>20232289.44</v>
      </c>
      <c r="S801" s="120" t="n"/>
      <c r="T801" s="120" t="n">
        <f aca="false" ca="false" dt2D="false" dtr="false" t="normal">$M801/($J801+$K801)</f>
        <v>7599.787752321124</v>
      </c>
      <c r="U801" s="120" t="n">
        <f aca="false" ca="false" dt2D="false" dtr="false" t="normal">$M801/($J801+$K801)</f>
        <v>7599.787752321124</v>
      </c>
      <c r="V801" s="118" t="n">
        <v>2027</v>
      </c>
      <c r="W801" s="120" t="n"/>
      <c r="X801" s="121" t="n">
        <f aca="false" ca="false" dt2D="false" dtr="false" t="normal">AA801-R801</f>
        <v>0</v>
      </c>
      <c r="Y801" s="127" t="n">
        <v>3516778.87</v>
      </c>
      <c r="Z801" s="127" t="n">
        <f aca="false" ca="false" dt2D="false" dtr="false" t="normal">+(J801*12.98+K801*25.97)*12</f>
        <v>674409.648</v>
      </c>
      <c r="AA801" s="127" t="n">
        <f aca="false" ca="false" dt2D="false" dtr="false" t="normal">+(J801*12.98+K801*25.97)*12*30</f>
        <v>20232289.44</v>
      </c>
      <c r="AB801" s="124" t="n">
        <f aca="false" ca="true" dt2D="false" dtr="false" t="normal">SUBTOTAL(9, AC801:AQ801)</f>
        <v>32905561.01</v>
      </c>
      <c r="AC801" s="124" t="n">
        <v>13090907.01</v>
      </c>
      <c r="AD801" s="124" t="n">
        <v>5410072.91</v>
      </c>
      <c r="AE801" s="124" t="n">
        <v>5719102.28</v>
      </c>
      <c r="AF801" s="124" t="n">
        <v>4511940.93</v>
      </c>
      <c r="AG801" s="124" t="n">
        <v>2458192.04</v>
      </c>
      <c r="AH801" s="124" t="n"/>
      <c r="AI801" s="124" t="n">
        <v>0</v>
      </c>
      <c r="AJ801" s="124" t="n"/>
      <c r="AK801" s="124" t="n"/>
      <c r="AL801" s="124" t="n"/>
      <c r="AM801" s="124" t="n"/>
      <c r="AN801" s="124" t="n"/>
      <c r="AO801" s="124" t="n">
        <v>987166.83</v>
      </c>
      <c r="AP801" s="124" t="n">
        <v>24000</v>
      </c>
      <c r="AQ801" s="124" t="n">
        <v>704179.01</v>
      </c>
      <c r="AR801" s="128" t="n">
        <f aca="false" ca="false" dt2D="false" dtr="false" t="normal">COUNTIF(AC801:AN801, "&gt;0")</f>
        <v>5</v>
      </c>
      <c r="AS801" s="128" t="n">
        <f aca="false" ca="false" dt2D="false" dtr="false" t="normal">COUNTIF(AO801:AQ801, "&gt;0")</f>
        <v>3</v>
      </c>
      <c r="AT801" s="128" t="n">
        <f aca="false" ca="false" dt2D="false" dtr="false" t="normal">+AR801+AS801</f>
        <v>8</v>
      </c>
      <c r="AW801" s="129" t="n"/>
    </row>
    <row customHeight="true" ht="12.75" outlineLevel="0" r="802">
      <c r="A802" s="115" t="n">
        <f aca="false" ca="false" dt2D="false" dtr="false" t="normal">A801+1</f>
        <v>675</v>
      </c>
      <c r="B802" s="115" t="n">
        <f aca="false" ca="false" dt2D="false" dtr="false" t="normal">+B801+1</f>
        <v>141</v>
      </c>
      <c r="C802" s="126" t="s">
        <v>147</v>
      </c>
      <c r="D802" s="115" t="s">
        <v>367</v>
      </c>
      <c r="E802" s="119" t="s">
        <v>87</v>
      </c>
      <c r="F802" s="118" t="s">
        <v>62</v>
      </c>
      <c r="G802" s="118" t="n">
        <v>4</v>
      </c>
      <c r="H802" s="118" t="n">
        <v>4</v>
      </c>
      <c r="I802" s="119" t="n">
        <v>2733.6</v>
      </c>
      <c r="J802" s="119" t="n">
        <v>2671.7</v>
      </c>
      <c r="K802" s="119" t="n">
        <v>61.9000000000001</v>
      </c>
      <c r="L802" s="117" t="n">
        <v>112</v>
      </c>
      <c r="M802" s="120" t="n">
        <f aca="false" ca="false" dt2D="false" dtr="false" t="normal">SUM(N802:R802)</f>
        <v>15325950.620000001</v>
      </c>
      <c r="N802" s="120" t="n"/>
      <c r="O802" s="120" t="n">
        <v>1179930.54</v>
      </c>
      <c r="P802" s="120" t="n"/>
      <c r="Q802" s="120" t="n">
        <v>1082984.84</v>
      </c>
      <c r="R802" s="120" t="n">
        <v>13063035.24</v>
      </c>
      <c r="S802" s="120" t="n"/>
      <c r="T802" s="120" t="n">
        <f aca="false" ca="false" dt2D="false" dtr="false" t="normal">$M802/($J802+$K802)</f>
        <v>5606.508128475271</v>
      </c>
      <c r="U802" s="120" t="n">
        <f aca="false" ca="false" dt2D="false" dtr="false" t="normal">$M802/($J802+$K802)</f>
        <v>5606.508128475271</v>
      </c>
      <c r="V802" s="118" t="n">
        <v>2027</v>
      </c>
      <c r="W802" s="120" t="n"/>
      <c r="X802" s="121" t="n">
        <f aca="false" ca="false" dt2D="false" dtr="false" t="normal">AA802-R802</f>
        <v>0</v>
      </c>
      <c r="Y802" s="127" t="n">
        <v>647550.33</v>
      </c>
      <c r="Z802" s="127" t="n">
        <f aca="false" ca="false" dt2D="false" dtr="false" t="normal">+(J802*12.98+K802*25.97)*12</f>
        <v>435434.50800000003</v>
      </c>
      <c r="AA802" s="127" t="n">
        <f aca="false" ca="false" dt2D="false" dtr="false" t="normal">+(J802*12.98+K802*25.97)*12*30</f>
        <v>13063035.24</v>
      </c>
      <c r="AB802" s="124" t="n">
        <f aca="false" ca="true" dt2D="false" dtr="false" t="normal">SUBTOTAL(9, AC802:AQ802)</f>
        <v>15325950.62</v>
      </c>
      <c r="AC802" s="124" t="n">
        <v>8259916.46</v>
      </c>
      <c r="AD802" s="124" t="n">
        <v>3410655.97</v>
      </c>
      <c r="AE802" s="124" t="n"/>
      <c r="AF802" s="124" t="n">
        <v>2843624.33</v>
      </c>
      <c r="AG802" s="124" t="n"/>
      <c r="AH802" s="124" t="n"/>
      <c r="AI802" s="124" t="n">
        <v>0</v>
      </c>
      <c r="AJ802" s="124" t="n"/>
      <c r="AK802" s="124" t="n"/>
      <c r="AL802" s="124" t="n"/>
      <c r="AM802" s="124" t="n"/>
      <c r="AN802" s="124" t="n"/>
      <c r="AO802" s="124" t="n">
        <v>459778.52</v>
      </c>
      <c r="AP802" s="124" t="n">
        <v>24000</v>
      </c>
      <c r="AQ802" s="124" t="n">
        <v>327975.34</v>
      </c>
      <c r="AR802" s="128" t="n">
        <f aca="false" ca="false" dt2D="false" dtr="false" t="normal">COUNTIF(AC802:AN802, "&gt;0")</f>
        <v>3</v>
      </c>
      <c r="AS802" s="128" t="n">
        <f aca="false" ca="false" dt2D="false" dtr="false" t="normal">COUNTIF(AO802:AQ802, "&gt;0")</f>
        <v>3</v>
      </c>
      <c r="AT802" s="128" t="n">
        <f aca="false" ca="false" dt2D="false" dtr="false" t="normal">+AR802+AS802</f>
        <v>6</v>
      </c>
      <c r="AW802" s="129" t="n"/>
    </row>
    <row customHeight="true" ht="12.75" outlineLevel="0" r="803">
      <c r="A803" s="115" t="n">
        <f aca="false" ca="false" dt2D="false" dtr="false" t="normal">A802+1</f>
        <v>676</v>
      </c>
      <c r="B803" s="115" t="n">
        <f aca="false" ca="false" dt2D="false" dtr="false" t="normal">+B802+1</f>
        <v>142</v>
      </c>
      <c r="C803" s="126" t="s">
        <v>147</v>
      </c>
      <c r="D803" s="115" t="s">
        <v>369</v>
      </c>
      <c r="E803" s="119" t="s">
        <v>187</v>
      </c>
      <c r="F803" s="118" t="s">
        <v>62</v>
      </c>
      <c r="G803" s="118" t="n">
        <v>5</v>
      </c>
      <c r="H803" s="118" t="n">
        <v>1</v>
      </c>
      <c r="I803" s="119" t="n">
        <v>1683.6</v>
      </c>
      <c r="J803" s="119" t="n">
        <v>979.6</v>
      </c>
      <c r="K803" s="119" t="n">
        <v>704</v>
      </c>
      <c r="L803" s="117" t="n">
        <v>109</v>
      </c>
      <c r="M803" s="120" t="n">
        <f aca="false" ca="false" dt2D="false" dtr="false" t="normal">SUM(N803:R803)</f>
        <v>11785398.88</v>
      </c>
      <c r="N803" s="120" t="n"/>
      <c r="O803" s="120" t="n"/>
      <c r="P803" s="120" t="n"/>
      <c r="Q803" s="120" t="n">
        <v>2328957.47</v>
      </c>
      <c r="R803" s="120" t="n">
        <v>9456441.41</v>
      </c>
      <c r="S803" s="120" t="n"/>
      <c r="T803" s="120" t="n">
        <f aca="false" ca="false" dt2D="false" dtr="false" t="normal">$M803/($J803+$K803)</f>
        <v>7000.118127821336</v>
      </c>
      <c r="U803" s="120" t="n">
        <f aca="false" ca="false" dt2D="false" dtr="false" t="normal">$M803/($J803+$K803)</f>
        <v>7000.118127821336</v>
      </c>
      <c r="V803" s="118" t="n">
        <v>2027</v>
      </c>
      <c r="W803" s="120" t="n"/>
      <c r="X803" s="121" t="n">
        <f aca="false" ca="false" dt2D="false" dtr="false" t="normal">AA803-R803</f>
        <v>1465726.75</v>
      </c>
      <c r="Y803" s="127" t="n">
        <v>1964885.2</v>
      </c>
      <c r="Z803" s="127" t="n">
        <f aca="false" ca="false" dt2D="false" dtr="false" t="normal">+(J803*12.71+K803*25.41)*12</f>
        <v>364072.272</v>
      </c>
      <c r="AA803" s="127" t="n">
        <f aca="false" ca="false" dt2D="false" dtr="false" t="normal">+(J803*12.71+K803*25.41)*12*30</f>
        <v>10922168.16</v>
      </c>
      <c r="AB803" s="124" t="n">
        <f aca="false" ca="true" dt2D="false" dtr="false" t="normal">SUBTOTAL(9, AC803:AQ803)</f>
        <v>11785398.88</v>
      </c>
      <c r="AC803" s="124" t="n">
        <v>5086136.43</v>
      </c>
      <c r="AD803" s="124" t="n">
        <v>2099519.89</v>
      </c>
      <c r="AE803" s="124" t="n">
        <v>2219682.91</v>
      </c>
      <c r="AF803" s="124" t="n">
        <v>1750290.14</v>
      </c>
      <c r="AG803" s="124" t="n"/>
      <c r="AH803" s="124" t="n"/>
      <c r="AI803" s="124" t="n">
        <v>0</v>
      </c>
      <c r="AJ803" s="124" t="n"/>
      <c r="AK803" s="124" t="n"/>
      <c r="AL803" s="124" t="n"/>
      <c r="AM803" s="124" t="n"/>
      <c r="AN803" s="124" t="n"/>
      <c r="AO803" s="124" t="n">
        <v>353561.97</v>
      </c>
      <c r="AP803" s="124" t="n">
        <v>24000</v>
      </c>
      <c r="AQ803" s="124" t="n">
        <v>252207.54</v>
      </c>
      <c r="AR803" s="128" t="n">
        <f aca="false" ca="false" dt2D="false" dtr="false" t="normal">COUNTIF(AC803:AN803, "&gt;0")</f>
        <v>4</v>
      </c>
      <c r="AS803" s="128" t="n">
        <f aca="false" ca="false" dt2D="false" dtr="false" t="normal">COUNTIF(AO803:AQ803, "&gt;0")</f>
        <v>3</v>
      </c>
      <c r="AT803" s="128" t="n">
        <f aca="false" ca="false" dt2D="false" dtr="false" t="normal">+AR803+AS803</f>
        <v>7</v>
      </c>
      <c r="AW803" s="129" t="n"/>
    </row>
    <row customHeight="true" ht="12.75" outlineLevel="0" r="804">
      <c r="A804" s="115" t="n">
        <f aca="false" ca="false" dt2D="false" dtr="false" t="normal">A803+1</f>
        <v>677</v>
      </c>
      <c r="B804" s="115" t="n">
        <f aca="false" ca="false" dt2D="false" dtr="false" t="normal">+B803+1</f>
        <v>143</v>
      </c>
      <c r="C804" s="126" t="s">
        <v>147</v>
      </c>
      <c r="D804" s="115" t="s">
        <v>370</v>
      </c>
      <c r="E804" s="119" t="s">
        <v>315</v>
      </c>
      <c r="F804" s="118" t="s">
        <v>62</v>
      </c>
      <c r="G804" s="118" t="n">
        <v>5</v>
      </c>
      <c r="H804" s="118" t="n">
        <v>4</v>
      </c>
      <c r="I804" s="119" t="n">
        <v>3385.1</v>
      </c>
      <c r="J804" s="119" t="n">
        <v>3385.1</v>
      </c>
      <c r="K804" s="119" t="n">
        <v>0</v>
      </c>
      <c r="L804" s="117" t="n">
        <v>166</v>
      </c>
      <c r="M804" s="120" t="n">
        <f aca="false" ca="false" dt2D="false" dtr="false" t="normal">SUM(N804:R804)</f>
        <v>16545718.02</v>
      </c>
      <c r="N804" s="120" t="n"/>
      <c r="O804" s="120" t="n"/>
      <c r="P804" s="120" t="n"/>
      <c r="Q804" s="120" t="n">
        <v>2485382</v>
      </c>
      <c r="R804" s="120" t="n">
        <v>14060336.02</v>
      </c>
      <c r="S804" s="120" t="n"/>
      <c r="T804" s="120" t="n">
        <f aca="false" ca="false" dt2D="false" dtr="false" t="normal">$M804/($J804+$K804)</f>
        <v>4887.807751617382</v>
      </c>
      <c r="U804" s="120" t="n">
        <f aca="false" ca="false" dt2D="false" dtr="false" t="normal">$M804/($J804+$K804)</f>
        <v>4887.807751617382</v>
      </c>
      <c r="V804" s="118" t="n">
        <v>2027</v>
      </c>
      <c r="W804" s="120" t="n"/>
      <c r="X804" s="121" t="n">
        <f aca="false" ca="false" dt2D="false" dtr="false" t="normal">AA804-R804</f>
        <v>1757559.2599999998</v>
      </c>
      <c r="Y804" s="127" t="n">
        <v>1958118.82</v>
      </c>
      <c r="Z804" s="127" t="n">
        <f aca="false" ca="false" dt2D="false" dtr="false" t="normal">+(J804*12.98+K804*25.97)*12</f>
        <v>527263.176</v>
      </c>
      <c r="AA804" s="127" t="n">
        <f aca="false" ca="false" dt2D="false" dtr="false" t="normal">+(J804*12.98+K804*25.97)*12*30</f>
        <v>15817895.28</v>
      </c>
      <c r="AB804" s="124" t="n">
        <f aca="false" ca="true" dt2D="false" dtr="false" t="normal">SUBTOTAL(9, AC804:AQ804)</f>
        <v>16545718.019999998</v>
      </c>
      <c r="AC804" s="124" t="n">
        <v>10230412.35</v>
      </c>
      <c r="AD804" s="124" t="n"/>
      <c r="AE804" s="124" t="n"/>
      <c r="AF804" s="124" t="n">
        <v>3523253.11</v>
      </c>
      <c r="AG804" s="124" t="n">
        <v>1917602.65</v>
      </c>
      <c r="AH804" s="124" t="n"/>
      <c r="AI804" s="124" t="n">
        <v>0</v>
      </c>
      <c r="AJ804" s="124" t="n"/>
      <c r="AK804" s="124" t="n"/>
      <c r="AL804" s="124" t="n"/>
      <c r="AM804" s="124" t="n"/>
      <c r="AN804" s="124" t="n"/>
      <c r="AO804" s="124" t="n">
        <v>496371.54</v>
      </c>
      <c r="AP804" s="124" t="n">
        <v>24000</v>
      </c>
      <c r="AQ804" s="124" t="n">
        <v>354078.37</v>
      </c>
      <c r="AR804" s="128" t="n">
        <f aca="false" ca="false" dt2D="false" dtr="false" t="normal">COUNTIF(AC804:AN804, "&gt;0")</f>
        <v>3</v>
      </c>
      <c r="AS804" s="128" t="n">
        <f aca="false" ca="false" dt2D="false" dtr="false" t="normal">COUNTIF(AO804:AQ804, "&gt;0")</f>
        <v>3</v>
      </c>
      <c r="AT804" s="128" t="n">
        <f aca="false" ca="false" dt2D="false" dtr="false" t="normal">+AR804+AS804</f>
        <v>6</v>
      </c>
      <c r="AW804" s="129" t="n"/>
    </row>
    <row customHeight="true" ht="12.75" outlineLevel="0" r="805">
      <c r="A805" s="115" t="n">
        <f aca="false" ca="false" dt2D="false" dtr="false" t="normal">A804+1</f>
        <v>678</v>
      </c>
      <c r="B805" s="115" t="n">
        <f aca="false" ca="false" dt2D="false" dtr="false" t="normal">+B804+1</f>
        <v>144</v>
      </c>
      <c r="C805" s="126" t="s">
        <v>147</v>
      </c>
      <c r="D805" s="115" t="s">
        <v>372</v>
      </c>
      <c r="E805" s="119" t="s">
        <v>170</v>
      </c>
      <c r="F805" s="118" t="s">
        <v>62</v>
      </c>
      <c r="G805" s="118" t="n">
        <v>4</v>
      </c>
      <c r="H805" s="118" t="n">
        <v>6</v>
      </c>
      <c r="I805" s="119" t="n">
        <v>5695.5</v>
      </c>
      <c r="J805" s="119" t="n">
        <v>4951</v>
      </c>
      <c r="K805" s="119" t="n">
        <v>0</v>
      </c>
      <c r="L805" s="117" t="n">
        <v>198</v>
      </c>
      <c r="M805" s="120" t="n">
        <f aca="false" ca="false" dt2D="false" dtr="false" t="normal">SUM(N805:R805)</f>
        <v>15785957.16</v>
      </c>
      <c r="N805" s="120" t="n"/>
      <c r="O805" s="120" t="n"/>
      <c r="P805" s="120" t="n"/>
      <c r="Q805" s="120" t="n">
        <v>771167.76</v>
      </c>
      <c r="R805" s="120" t="n">
        <v>15014789.4</v>
      </c>
      <c r="S805" s="120" t="n"/>
      <c r="T805" s="120" t="n">
        <f aca="false" ca="false" dt2D="false" dtr="false" t="normal">$M805/($J805+$K805)</f>
        <v>3188.438125631186</v>
      </c>
      <c r="U805" s="120" t="n">
        <f aca="false" ca="false" dt2D="false" dtr="false" t="normal">$M805/($J805+$K805)</f>
        <v>3188.438125631186</v>
      </c>
      <c r="V805" s="118" t="n">
        <v>2027</v>
      </c>
      <c r="W805" s="120" t="n"/>
      <c r="X805" s="121" t="n">
        <f aca="false" ca="false" dt2D="false" dtr="false" t="normal">AA805-R805</f>
        <v>829874.9700000007</v>
      </c>
      <c r="Y805" s="127" t="n">
        <v>0</v>
      </c>
      <c r="Z805" s="127" t="n">
        <f aca="false" ca="false" dt2D="false" dtr="false" t="normal">+(J805*12.98+K805*25.97)*12</f>
        <v>771167.76</v>
      </c>
      <c r="AA805" s="127" t="n">
        <f aca="false" ca="false" dt2D="false" dtr="false" t="normal">+(J805*12.98+K805*25.97)*12*30-'[5]Лист1'!$AQ$764</f>
        <v>15844664.370000001</v>
      </c>
      <c r="AB805" s="124" t="n">
        <f aca="false" ca="true" dt2D="false" dtr="false" t="normal">SUBTOTAL(9, AC805:AQ805)</f>
        <v>15785957.160000002</v>
      </c>
      <c r="AC805" s="124" t="n">
        <v>14950558.97</v>
      </c>
      <c r="AD805" s="124" t="n"/>
      <c r="AE805" s="124" t="n"/>
      <c r="AF805" s="124" t="n"/>
      <c r="AG805" s="124" t="n"/>
      <c r="AH805" s="124" t="n"/>
      <c r="AI805" s="124" t="n">
        <v>0</v>
      </c>
      <c r="AJ805" s="124" t="n"/>
      <c r="AK805" s="124" t="n"/>
      <c r="AL805" s="124" t="n"/>
      <c r="AM805" s="124" t="n"/>
      <c r="AN805" s="124" t="n"/>
      <c r="AO805" s="124" t="n">
        <v>473578.71</v>
      </c>
      <c r="AP805" s="124" t="n">
        <v>24000</v>
      </c>
      <c r="AQ805" s="124" t="n">
        <v>337819.48</v>
      </c>
      <c r="AR805" s="128" t="n">
        <f aca="false" ca="false" dt2D="false" dtr="false" t="normal">COUNTIF(AC805:AN805, "&gt;0")</f>
        <v>1</v>
      </c>
      <c r="AS805" s="128" t="n">
        <f aca="false" ca="false" dt2D="false" dtr="false" t="normal">COUNTIF(AO805:AQ805, "&gt;0")</f>
        <v>3</v>
      </c>
      <c r="AT805" s="128" t="n">
        <f aca="false" ca="false" dt2D="false" dtr="false" t="normal">+AR805+AS805</f>
        <v>4</v>
      </c>
      <c r="AW805" s="129" t="n"/>
    </row>
    <row customHeight="true" ht="12.75" outlineLevel="0" r="806">
      <c r="A806" s="115" t="n">
        <f aca="false" ca="false" dt2D="false" dtr="false" t="normal">A805+1</f>
        <v>679</v>
      </c>
      <c r="B806" s="115" t="n">
        <f aca="false" ca="false" dt2D="false" dtr="false" t="normal">+B805+1</f>
        <v>145</v>
      </c>
      <c r="C806" s="126" t="s">
        <v>373</v>
      </c>
      <c r="D806" s="115" t="s">
        <v>374</v>
      </c>
      <c r="E806" s="119" t="s">
        <v>73</v>
      </c>
      <c r="F806" s="118" t="s">
        <v>62</v>
      </c>
      <c r="G806" s="118" t="n">
        <v>5</v>
      </c>
      <c r="H806" s="118" t="n">
        <v>4</v>
      </c>
      <c r="I806" s="119" t="n">
        <v>3536</v>
      </c>
      <c r="J806" s="119" t="n">
        <v>3536</v>
      </c>
      <c r="K806" s="119" t="n">
        <v>0</v>
      </c>
      <c r="L806" s="117" t="n">
        <v>183</v>
      </c>
      <c r="M806" s="120" t="n">
        <f aca="false" ca="false" dt2D="false" dtr="false" t="normal">SUM(N806:R806)</f>
        <v>24757580.26</v>
      </c>
      <c r="N806" s="120" t="n"/>
      <c r="O806" s="120" t="n">
        <v>6632412.71</v>
      </c>
      <c r="P806" s="120" t="n"/>
      <c r="Q806" s="120" t="n">
        <v>1602146.75</v>
      </c>
      <c r="R806" s="120" t="n">
        <v>16523020.8</v>
      </c>
      <c r="S806" s="120" t="n"/>
      <c r="T806" s="120" t="n">
        <f aca="false" ca="false" dt2D="false" dtr="false" t="normal">$M806/($J806+$K806)</f>
        <v>7001.578127828055</v>
      </c>
      <c r="U806" s="120" t="n">
        <f aca="false" ca="false" dt2D="false" dtr="false" t="normal">$M806/($J806+$K806)</f>
        <v>7001.578127828055</v>
      </c>
      <c r="V806" s="118" t="n">
        <v>2027</v>
      </c>
      <c r="W806" s="120" t="n"/>
      <c r="X806" s="121" t="n">
        <f aca="false" ca="false" dt2D="false" dtr="false" t="normal">AA806-R806</f>
        <v>0</v>
      </c>
      <c r="Y806" s="127" t="n">
        <v>1051379.39</v>
      </c>
      <c r="Z806" s="127" t="n">
        <f aca="false" ca="false" dt2D="false" dtr="false" t="normal">+(J806*12.98+K806*25.97)*12</f>
        <v>550767.36</v>
      </c>
      <c r="AA806" s="127" t="n">
        <f aca="false" ca="false" dt2D="false" dtr="false" t="normal">+(J806*12.98+K806*25.97)*12*30</f>
        <v>16523020.799999999</v>
      </c>
      <c r="AB806" s="124" t="n">
        <f aca="false" ca="true" dt2D="false" dtr="false" t="normal">SUBTOTAL(9, AC806:AQ806)</f>
        <v>24757580.259999998</v>
      </c>
      <c r="AC806" s="124" t="n">
        <v>10688817.31</v>
      </c>
      <c r="AD806" s="124" t="n">
        <v>4418255.22</v>
      </c>
      <c r="AE806" s="124" t="n">
        <v>4668515.79</v>
      </c>
      <c r="AF806" s="124" t="n">
        <v>3685452.31</v>
      </c>
      <c r="AG806" s="124" t="n"/>
      <c r="AH806" s="124" t="n"/>
      <c r="AI806" s="124" t="n">
        <v>0</v>
      </c>
      <c r="AJ806" s="124" t="n"/>
      <c r="AK806" s="124" t="n"/>
      <c r="AL806" s="124" t="n"/>
      <c r="AM806" s="124" t="n"/>
      <c r="AN806" s="124" t="n"/>
      <c r="AO806" s="124" t="n">
        <v>742727.41</v>
      </c>
      <c r="AP806" s="124" t="n">
        <v>24000</v>
      </c>
      <c r="AQ806" s="124" t="n">
        <v>529812.22</v>
      </c>
      <c r="AR806" s="128" t="n">
        <f aca="false" ca="false" dt2D="false" dtr="false" t="normal">COUNTIF(AC806:AN806, "&gt;0")</f>
        <v>4</v>
      </c>
      <c r="AS806" s="128" t="n">
        <f aca="false" ca="false" dt2D="false" dtr="false" t="normal">COUNTIF(AO806:AQ806, "&gt;0")</f>
        <v>3</v>
      </c>
      <c r="AT806" s="128" t="n">
        <f aca="false" ca="false" dt2D="false" dtr="false" t="normal">+AR806+AS806</f>
        <v>7</v>
      </c>
      <c r="AW806" s="129" t="n"/>
    </row>
    <row customHeight="true" ht="12.75" outlineLevel="0" r="807">
      <c r="A807" s="115" t="n">
        <f aca="false" ca="false" dt2D="false" dtr="false" t="normal">A806+1</f>
        <v>680</v>
      </c>
      <c r="B807" s="115" t="n">
        <f aca="false" ca="false" dt2D="false" dtr="false" t="normal">+B806+1</f>
        <v>146</v>
      </c>
      <c r="C807" s="126" t="s">
        <v>373</v>
      </c>
      <c r="D807" s="115" t="s">
        <v>376</v>
      </c>
      <c r="E807" s="119" t="s">
        <v>194</v>
      </c>
      <c r="F807" s="118" t="s">
        <v>62</v>
      </c>
      <c r="G807" s="118" t="n">
        <v>4</v>
      </c>
      <c r="H807" s="118" t="n">
        <v>6</v>
      </c>
      <c r="I807" s="119" t="n">
        <v>3539.7</v>
      </c>
      <c r="J807" s="119" t="n">
        <v>3539.7</v>
      </c>
      <c r="K807" s="119" t="n">
        <v>0</v>
      </c>
      <c r="L807" s="117" t="n">
        <v>193</v>
      </c>
      <c r="M807" s="120" t="n">
        <f aca="false" ca="false" dt2D="false" dtr="false" t="normal">SUM(N807:R807)</f>
        <v>10687060.91</v>
      </c>
      <c r="N807" s="120" t="n"/>
      <c r="O807" s="120" t="n"/>
      <c r="P807" s="120" t="n"/>
      <c r="Q807" s="120" t="n">
        <v>551343.67</v>
      </c>
      <c r="R807" s="120" t="n">
        <v>10135717.24</v>
      </c>
      <c r="S807" s="120" t="n"/>
      <c r="T807" s="120" t="n">
        <f aca="false" ca="false" dt2D="false" dtr="false" t="normal">$M807/($J807+$K807)</f>
        <v>3019.1996242619434</v>
      </c>
      <c r="U807" s="120" t="n">
        <f aca="false" ca="false" dt2D="false" dtr="false" t="normal">$M807/($J807+$K807)</f>
        <v>3019.1996242619434</v>
      </c>
      <c r="V807" s="118" t="n">
        <v>2027</v>
      </c>
      <c r="W807" s="120" t="n"/>
      <c r="X807" s="121" t="n">
        <f aca="false" ca="false" dt2D="false" dtr="false" t="normal">AA807-R807</f>
        <v>1114292.2299999986</v>
      </c>
      <c r="Y807" s="127" t="n">
        <v>0</v>
      </c>
      <c r="Z807" s="127" t="n">
        <f aca="false" ca="false" dt2D="false" dtr="false" t="normal">+(J807*12.98+K807*25.97)*12</f>
        <v>551343.672</v>
      </c>
      <c r="AA807" s="127" t="n">
        <f aca="false" ca="false" dt2D="false" dtr="false" t="normal">+(J807*12.98+K807*25.97)*12*30-'[4]Лист1'!$AQ$25</f>
        <v>11250009.469999999</v>
      </c>
      <c r="AB807" s="124" t="n">
        <f aca="false" ca="true" dt2D="false" dtr="false" t="normal">SUBTOTAL(9, AC807:AQ807)</f>
        <v>10687060.91</v>
      </c>
      <c r="AC807" s="124" t="n"/>
      <c r="AD807" s="124" t="n">
        <v>4420884.67</v>
      </c>
      <c r="AE807" s="124" t="n"/>
      <c r="AF807" s="124" t="n">
        <v>3687314.97</v>
      </c>
      <c r="AG807" s="124" t="n">
        <v>2005546.34</v>
      </c>
      <c r="AH807" s="124" t="n"/>
      <c r="AI807" s="124" t="n">
        <v>0</v>
      </c>
      <c r="AJ807" s="124" t="n"/>
      <c r="AK807" s="124" t="n"/>
      <c r="AL807" s="124" t="n"/>
      <c r="AM807" s="124" t="n"/>
      <c r="AN807" s="124" t="n"/>
      <c r="AO807" s="124" t="n">
        <v>320611.83</v>
      </c>
      <c r="AP807" s="124" t="n">
        <v>24000</v>
      </c>
      <c r="AQ807" s="124" t="n">
        <v>228703.1</v>
      </c>
      <c r="AR807" s="128" t="n">
        <f aca="false" ca="false" dt2D="false" dtr="false" t="normal">COUNTIF(AC807:AN807, "&gt;0")</f>
        <v>3</v>
      </c>
      <c r="AS807" s="128" t="n">
        <f aca="false" ca="false" dt2D="false" dtr="false" t="normal">COUNTIF(AO807:AQ807, "&gt;0")</f>
        <v>3</v>
      </c>
      <c r="AT807" s="128" t="n">
        <f aca="false" ca="false" dt2D="false" dtr="false" t="normal">+AR807+AS807</f>
        <v>6</v>
      </c>
      <c r="AW807" s="129" t="n"/>
    </row>
    <row customHeight="true" ht="12.75" outlineLevel="0" r="808">
      <c r="A808" s="115" t="n">
        <f aca="false" ca="false" dt2D="false" dtr="false" t="normal">A807+1</f>
        <v>681</v>
      </c>
      <c r="B808" s="115" t="n">
        <f aca="false" ca="false" dt2D="false" dtr="false" t="normal">+B807+1</f>
        <v>147</v>
      </c>
      <c r="C808" s="126" t="s">
        <v>373</v>
      </c>
      <c r="D808" s="115" t="s">
        <v>378</v>
      </c>
      <c r="E808" s="119" t="s">
        <v>252</v>
      </c>
      <c r="F808" s="118" t="s">
        <v>62</v>
      </c>
      <c r="G808" s="118" t="n">
        <v>4</v>
      </c>
      <c r="H808" s="118" t="n">
        <v>6</v>
      </c>
      <c r="I808" s="119" t="n">
        <v>3607.5</v>
      </c>
      <c r="J808" s="119" t="n">
        <v>3607.5</v>
      </c>
      <c r="K808" s="119" t="n">
        <v>0</v>
      </c>
      <c r="L808" s="117" t="n">
        <v>169</v>
      </c>
      <c r="M808" s="120" t="n">
        <f aca="false" ca="false" dt2D="false" dtr="false" t="normal">SUM(N808:R808)</f>
        <v>25258193.09</v>
      </c>
      <c r="N808" s="120" t="n"/>
      <c r="O808" s="120" t="n">
        <v>6071432.86</v>
      </c>
      <c r="P808" s="120" t="n"/>
      <c r="Q808" s="120" t="n">
        <v>2329634.23</v>
      </c>
      <c r="R808" s="120" t="n">
        <v>16857126</v>
      </c>
      <c r="S808" s="120" t="n"/>
      <c r="T808" s="120" t="n">
        <f aca="false" ca="false" dt2D="false" dtr="false" t="normal">$M808/($J808+$K808)</f>
        <v>7001.578126126126</v>
      </c>
      <c r="U808" s="120" t="n">
        <f aca="false" ca="false" dt2D="false" dtr="false" t="normal">$M808/($J808+$K808)</f>
        <v>7001.578126126126</v>
      </c>
      <c r="V808" s="118" t="n">
        <v>2027</v>
      </c>
      <c r="W808" s="120" t="n"/>
      <c r="X808" s="121" t="n">
        <f aca="false" ca="false" dt2D="false" dtr="false" t="normal">AA808-R808</f>
        <v>0</v>
      </c>
      <c r="Y808" s="127" t="n">
        <v>1767730.03</v>
      </c>
      <c r="Z808" s="127" t="n">
        <f aca="false" ca="false" dt2D="false" dtr="false" t="normal">+(J808*12.98+K808*25.97)*12</f>
        <v>561904.2</v>
      </c>
      <c r="AA808" s="127" t="n">
        <f aca="false" ca="false" dt2D="false" dtr="false" t="normal">+(J808*12.98+K808*25.97)*12*30</f>
        <v>16857126</v>
      </c>
      <c r="AB808" s="124" t="n">
        <f aca="false" ca="true" dt2D="false" dtr="false" t="normal">SUBTOTAL(9, AC808:AQ808)</f>
        <v>25258193.089999996</v>
      </c>
      <c r="AC808" s="124" t="n">
        <v>10905072.81</v>
      </c>
      <c r="AD808" s="124" t="n">
        <v>4507716.27</v>
      </c>
      <c r="AE808" s="124" t="n">
        <v>4763037.24</v>
      </c>
      <c r="AF808" s="124" t="n">
        <v>3760095.65</v>
      </c>
      <c r="AG808" s="124" t="n"/>
      <c r="AH808" s="124" t="n"/>
      <c r="AI808" s="124" t="n">
        <v>0</v>
      </c>
      <c r="AJ808" s="124" t="n"/>
      <c r="AK808" s="124" t="n"/>
      <c r="AL808" s="124" t="n"/>
      <c r="AM808" s="124" t="n"/>
      <c r="AN808" s="124" t="n"/>
      <c r="AO808" s="124" t="n">
        <v>757745.79</v>
      </c>
      <c r="AP808" s="124" t="n">
        <v>24000</v>
      </c>
      <c r="AQ808" s="124" t="n">
        <v>540525.33</v>
      </c>
      <c r="AR808" s="128" t="n">
        <f aca="false" ca="false" dt2D="false" dtr="false" t="normal">COUNTIF(AC808:AN808, "&gt;0")</f>
        <v>4</v>
      </c>
      <c r="AS808" s="128" t="n">
        <f aca="false" ca="false" dt2D="false" dtr="false" t="normal">COUNTIF(AO808:AQ808, "&gt;0")</f>
        <v>3</v>
      </c>
      <c r="AT808" s="128" t="n">
        <f aca="false" ca="false" dt2D="false" dtr="false" t="normal">+AR808+AS808</f>
        <v>7</v>
      </c>
      <c r="AW808" s="129" t="n"/>
    </row>
    <row customHeight="true" ht="12.75" outlineLevel="0" r="809">
      <c r="A809" s="115" t="n">
        <f aca="false" ca="false" dt2D="false" dtr="false" t="normal">A808+1</f>
        <v>682</v>
      </c>
      <c r="B809" s="115" t="n">
        <f aca="false" ca="false" dt2D="false" dtr="false" t="normal">+B808+1</f>
        <v>148</v>
      </c>
      <c r="C809" s="126" t="s">
        <v>373</v>
      </c>
      <c r="D809" s="115" t="s">
        <v>379</v>
      </c>
      <c r="E809" s="119" t="s">
        <v>258</v>
      </c>
      <c r="F809" s="118" t="s">
        <v>62</v>
      </c>
      <c r="G809" s="118" t="n">
        <v>4</v>
      </c>
      <c r="H809" s="118" t="n">
        <v>4</v>
      </c>
      <c r="I809" s="119" t="n">
        <v>2778.3</v>
      </c>
      <c r="J809" s="119" t="n">
        <v>2778.3</v>
      </c>
      <c r="K809" s="119" t="n">
        <v>0</v>
      </c>
      <c r="L809" s="117" t="n">
        <v>148</v>
      </c>
      <c r="M809" s="120" t="n">
        <f aca="false" ca="false" dt2D="false" dtr="false" t="normal">SUM(N809:R809)</f>
        <v>1666062.12</v>
      </c>
      <c r="N809" s="120" t="n"/>
      <c r="O809" s="120" t="n"/>
      <c r="P809" s="120" t="n"/>
      <c r="Q809" s="120" t="n">
        <v>432748.01</v>
      </c>
      <c r="R809" s="120" t="n">
        <v>1233314.11</v>
      </c>
      <c r="S809" s="120" t="n"/>
      <c r="T809" s="120" t="n">
        <f aca="false" ca="false" dt2D="false" dtr="false" t="normal">$M809/($J809+$K809)</f>
        <v>599.6696253104417</v>
      </c>
      <c r="U809" s="120" t="n">
        <f aca="false" ca="false" dt2D="false" dtr="false" t="normal">$M809/($J809+$K809)</f>
        <v>599.6696253104417</v>
      </c>
      <c r="V809" s="118" t="n">
        <v>2027</v>
      </c>
      <c r="W809" s="120" t="n"/>
      <c r="X809" s="121" t="n">
        <f aca="false" ca="false" dt2D="false" dtr="false" t="normal">AA809-R809</f>
        <v>1247831.6699999992</v>
      </c>
      <c r="Y809" s="127" t="n">
        <v>0</v>
      </c>
      <c r="Z809" s="127" t="n">
        <f aca="false" ca="false" dt2D="false" dtr="false" t="normal">+(J809*12.98+K809*25.97)*12</f>
        <v>432748.00800000003</v>
      </c>
      <c r="AA809" s="127" t="n">
        <f aca="false" ca="false" dt2D="false" dtr="false" t="normal">+(J809*12.98+K809*25.97)*12*30-'[4]Лист1'!$AQ$29</f>
        <v>2481145.7799999993</v>
      </c>
      <c r="AB809" s="124" t="n">
        <f aca="false" ca="true" dt2D="false" dtr="false" t="normal">SUBTOTAL(9, AC809:AQ809)</f>
        <v>1666062.12</v>
      </c>
      <c r="AC809" s="124" t="n"/>
      <c r="AD809" s="124" t="n"/>
      <c r="AE809" s="124" t="n"/>
      <c r="AF809" s="124" t="n"/>
      <c r="AG809" s="124" t="n">
        <v>1556426.53</v>
      </c>
      <c r="AH809" s="124" t="n"/>
      <c r="AI809" s="124" t="n">
        <v>0</v>
      </c>
      <c r="AJ809" s="124" t="n"/>
      <c r="AK809" s="124" t="n"/>
      <c r="AL809" s="124" t="n"/>
      <c r="AM809" s="124" t="n"/>
      <c r="AN809" s="124" t="n"/>
      <c r="AO809" s="124" t="n">
        <v>49981.86</v>
      </c>
      <c r="AP809" s="124" t="n">
        <v>24000</v>
      </c>
      <c r="AQ809" s="124" t="n">
        <v>35653.73</v>
      </c>
      <c r="AR809" s="128" t="n">
        <f aca="false" ca="false" dt2D="false" dtr="false" t="normal">COUNTIF(AC809:AN809, "&gt;0")</f>
        <v>1</v>
      </c>
      <c r="AS809" s="128" t="n">
        <f aca="false" ca="false" dt2D="false" dtr="false" t="normal">COUNTIF(AO809:AQ809, "&gt;0")</f>
        <v>3</v>
      </c>
      <c r="AT809" s="128" t="n">
        <f aca="false" ca="false" dt2D="false" dtr="false" t="normal">+AR809+AS809</f>
        <v>4</v>
      </c>
      <c r="AW809" s="129" t="n"/>
    </row>
    <row customHeight="true" ht="12.75" outlineLevel="0" r="810">
      <c r="A810" s="115" t="n">
        <f aca="false" ca="false" dt2D="false" dtr="false" t="normal">A809+1</f>
        <v>683</v>
      </c>
      <c r="B810" s="115" t="n">
        <f aca="false" ca="false" dt2D="false" dtr="false" t="normal">+B809+1</f>
        <v>149</v>
      </c>
      <c r="C810" s="126" t="s">
        <v>373</v>
      </c>
      <c r="D810" s="115" t="s">
        <v>381</v>
      </c>
      <c r="E810" s="119" t="s">
        <v>133</v>
      </c>
      <c r="F810" s="118" t="s">
        <v>62</v>
      </c>
      <c r="G810" s="118" t="n">
        <v>5</v>
      </c>
      <c r="H810" s="118" t="n">
        <v>2</v>
      </c>
      <c r="I810" s="119" t="n">
        <v>2366.1</v>
      </c>
      <c r="J810" s="119" t="n">
        <v>2366.1</v>
      </c>
      <c r="K810" s="119" t="n">
        <v>0</v>
      </c>
      <c r="L810" s="117" t="n">
        <v>129</v>
      </c>
      <c r="M810" s="120" t="n">
        <f aca="false" ca="false" dt2D="false" dtr="false" t="normal">SUM(N810:R810)</f>
        <v>14687891.68</v>
      </c>
      <c r="N810" s="120" t="n"/>
      <c r="O810" s="120" t="n">
        <v>1446755.63</v>
      </c>
      <c r="P810" s="120" t="n"/>
      <c r="Q810" s="120" t="n">
        <v>2184823.97</v>
      </c>
      <c r="R810" s="120" t="n">
        <v>11056312.08</v>
      </c>
      <c r="S810" s="120" t="n"/>
      <c r="T810" s="120" t="n">
        <f aca="false" ca="false" dt2D="false" dtr="false" t="normal">$M810/($J810+$K810)</f>
        <v>6207.6377498837755</v>
      </c>
      <c r="U810" s="120" t="n">
        <f aca="false" ca="false" dt2D="false" dtr="false" t="normal">$M810/($J810+$K810)</f>
        <v>6207.6377498837755</v>
      </c>
      <c r="V810" s="118" t="n">
        <v>2027</v>
      </c>
      <c r="W810" s="120" t="n"/>
      <c r="X810" s="121" t="n">
        <f aca="false" ca="false" dt2D="false" dtr="false" t="normal">AA810-R810</f>
        <v>0</v>
      </c>
      <c r="Y810" s="127" t="n">
        <v>1816280.23</v>
      </c>
      <c r="Z810" s="127" t="n">
        <f aca="false" ca="false" dt2D="false" dtr="false" t="normal">+(J810*12.98+K810*25.97)*12</f>
        <v>368543.736</v>
      </c>
      <c r="AA810" s="127" t="n">
        <f aca="false" ca="false" dt2D="false" dtr="false" t="normal">+(J810*12.98+K810*25.97)*12*30</f>
        <v>11056312.08</v>
      </c>
      <c r="AB810" s="124" t="n">
        <f aca="false" ca="true" dt2D="false" dtr="false" t="normal">SUBTOTAL(9, AC810:AQ810)</f>
        <v>14687891.680000002</v>
      </c>
      <c r="AC810" s="124" t="n">
        <v>7150393.45</v>
      </c>
      <c r="AD810" s="124" t="n">
        <v>2954472.36</v>
      </c>
      <c r="AE810" s="124" t="n"/>
      <c r="AF810" s="124" t="n">
        <v>2464120.28</v>
      </c>
      <c r="AG810" s="124" t="n">
        <v>1339947.96</v>
      </c>
      <c r="AH810" s="124" t="n"/>
      <c r="AI810" s="124" t="n">
        <v>0</v>
      </c>
      <c r="AJ810" s="124" t="n"/>
      <c r="AK810" s="124" t="n"/>
      <c r="AL810" s="124" t="n"/>
      <c r="AM810" s="124" t="n"/>
      <c r="AN810" s="124" t="n"/>
      <c r="AO810" s="124" t="n">
        <v>440636.75</v>
      </c>
      <c r="AP810" s="124" t="n">
        <v>24000</v>
      </c>
      <c r="AQ810" s="124" t="n">
        <v>314320.88</v>
      </c>
      <c r="AR810" s="128" t="n">
        <f aca="false" ca="false" dt2D="false" dtr="false" t="normal">COUNTIF(AC810:AN810, "&gt;0")</f>
        <v>4</v>
      </c>
      <c r="AS810" s="128" t="n">
        <f aca="false" ca="false" dt2D="false" dtr="false" t="normal">COUNTIF(AO810:AQ810, "&gt;0")</f>
        <v>3</v>
      </c>
      <c r="AT810" s="128" t="n">
        <f aca="false" ca="false" dt2D="false" dtr="false" t="normal">+AR810+AS810</f>
        <v>7</v>
      </c>
      <c r="AW810" s="129" t="n"/>
    </row>
    <row customHeight="true" ht="12.75" outlineLevel="0" r="811">
      <c r="A811" s="115" t="n">
        <f aca="false" ca="false" dt2D="false" dtr="false" t="normal">A810+1</f>
        <v>684</v>
      </c>
      <c r="B811" s="115" t="n">
        <f aca="false" ca="false" dt2D="false" dtr="false" t="normal">+B810+1</f>
        <v>150</v>
      </c>
      <c r="C811" s="126" t="s">
        <v>229</v>
      </c>
      <c r="D811" s="115" t="s">
        <v>382</v>
      </c>
      <c r="E811" s="119" t="s">
        <v>131</v>
      </c>
      <c r="F811" s="118" t="s">
        <v>62</v>
      </c>
      <c r="G811" s="118" t="n">
        <v>5</v>
      </c>
      <c r="H811" s="118" t="n">
        <v>1</v>
      </c>
      <c r="I811" s="119" t="n">
        <v>3233.2</v>
      </c>
      <c r="J811" s="119" t="n">
        <v>3092</v>
      </c>
      <c r="K811" s="119" t="n">
        <v>141.2</v>
      </c>
      <c r="L811" s="117" t="n">
        <v>130</v>
      </c>
      <c r="M811" s="120" t="n">
        <f aca="false" ca="false" dt2D="false" dtr="false" t="normal">SUM(N811:R811)</f>
        <v>31971401.22</v>
      </c>
      <c r="N811" s="120" t="n"/>
      <c r="O811" s="120" t="n">
        <v>13507610.18</v>
      </c>
      <c r="P811" s="120" t="n"/>
      <c r="Q811" s="120" t="n">
        <v>3024394.72</v>
      </c>
      <c r="R811" s="120" t="n">
        <v>15439396.32</v>
      </c>
      <c r="S811" s="120" t="n"/>
      <c r="T811" s="120" t="n">
        <f aca="false" ca="false" dt2D="false" dtr="false" t="normal">$M811/($J811+$K811)</f>
        <v>9888.470004948658</v>
      </c>
      <c r="U811" s="120" t="n">
        <f aca="false" ca="false" dt2D="false" dtr="false" t="normal">$M811/($J811+$K811)</f>
        <v>9888.470004948658</v>
      </c>
      <c r="V811" s="118" t="n">
        <v>2027</v>
      </c>
      <c r="W811" s="120" t="n"/>
      <c r="X811" s="121" t="n">
        <f aca="false" ca="false" dt2D="false" dtr="false" t="normal">AA811-R811</f>
        <v>0</v>
      </c>
      <c r="Y811" s="127" t="n">
        <v>2509748.18</v>
      </c>
      <c r="Z811" s="127" t="n">
        <f aca="false" ca="false" dt2D="false" dtr="false" t="normal">+(J811*12.71+K811*25.41)*12</f>
        <v>514646.544</v>
      </c>
      <c r="AA811" s="127" t="n">
        <f aca="false" ca="false" dt2D="false" dtr="false" t="normal">+(J811*12.71+K811*25.41)*12*30</f>
        <v>15439396.32</v>
      </c>
      <c r="AB811" s="124" t="n">
        <f aca="false" ca="true" dt2D="false" dtr="false" t="normal">SUBTOTAL(9, AC811:AQ811)</f>
        <v>31971401.219999995</v>
      </c>
      <c r="AC811" s="124" t="n">
        <v>13323394.11</v>
      </c>
      <c r="AD811" s="124" t="n">
        <v>6311311.77</v>
      </c>
      <c r="AE811" s="124" t="n">
        <v>6392403.61</v>
      </c>
      <c r="AF811" s="124" t="n">
        <v>4276961.7</v>
      </c>
      <c r="AG811" s="124" t="n"/>
      <c r="AH811" s="124" t="n"/>
      <c r="AI811" s="124" t="n">
        <v>0</v>
      </c>
      <c r="AJ811" s="124" t="n"/>
      <c r="AK811" s="124" t="n"/>
      <c r="AL811" s="124" t="n"/>
      <c r="AM811" s="124" t="n"/>
      <c r="AN811" s="124" t="n"/>
      <c r="AO811" s="124" t="n">
        <v>959142.04</v>
      </c>
      <c r="AP811" s="124" t="n">
        <v>24000</v>
      </c>
      <c r="AQ811" s="124" t="n">
        <v>684187.99</v>
      </c>
      <c r="AR811" s="128" t="n">
        <f aca="false" ca="false" dt2D="false" dtr="false" t="normal">COUNTIF(AC811:AN811, "&gt;0")</f>
        <v>4</v>
      </c>
      <c r="AS811" s="128" t="n">
        <f aca="false" ca="false" dt2D="false" dtr="false" t="normal">COUNTIF(AO811:AQ811, "&gt;0")</f>
        <v>3</v>
      </c>
      <c r="AT811" s="128" t="n">
        <f aca="false" ca="false" dt2D="false" dtr="false" t="normal">+AR811+AS811</f>
        <v>7</v>
      </c>
      <c r="AW811" s="129" t="n"/>
    </row>
    <row customHeight="true" ht="12.75" outlineLevel="0" r="812">
      <c r="A812" s="115" t="n">
        <f aca="false" ca="false" dt2D="false" dtr="false" t="normal">A811+1</f>
        <v>685</v>
      </c>
      <c r="B812" s="115" t="n">
        <f aca="false" ca="false" dt2D="false" dtr="false" t="normal">+B811+1</f>
        <v>151</v>
      </c>
      <c r="C812" s="126" t="s">
        <v>229</v>
      </c>
      <c r="D812" s="115" t="s">
        <v>384</v>
      </c>
      <c r="E812" s="119" t="s">
        <v>194</v>
      </c>
      <c r="F812" s="118" t="s">
        <v>62</v>
      </c>
      <c r="G812" s="118" t="n">
        <v>5</v>
      </c>
      <c r="H812" s="118" t="n">
        <v>4</v>
      </c>
      <c r="I812" s="119" t="n">
        <v>3354.7</v>
      </c>
      <c r="J812" s="119" t="n">
        <v>2956.3</v>
      </c>
      <c r="K812" s="119" t="n">
        <v>398.4</v>
      </c>
      <c r="L812" s="117" t="n">
        <v>89</v>
      </c>
      <c r="M812" s="120" t="n">
        <f aca="false" ca="false" dt2D="false" dtr="false" t="normal">SUM(N812:R812)</f>
        <v>2738005.5</v>
      </c>
      <c r="N812" s="120" t="n"/>
      <c r="O812" s="120" t="n">
        <v>0</v>
      </c>
      <c r="P812" s="120" t="n"/>
      <c r="Q812" s="120" t="n">
        <v>572375</v>
      </c>
      <c r="R812" s="120" t="n">
        <v>2165630.5</v>
      </c>
      <c r="S812" s="120" t="n"/>
      <c r="T812" s="120" t="n">
        <f aca="false" ca="false" dt2D="false" dtr="false" t="normal">$M812/($J812+$K812)</f>
        <v>816.1700002980892</v>
      </c>
      <c r="U812" s="120" t="n">
        <f aca="false" ca="false" dt2D="false" dtr="false" t="normal">$M812/($J812+$K812)</f>
        <v>816.1700002980892</v>
      </c>
      <c r="V812" s="118" t="n">
        <v>2027</v>
      </c>
      <c r="W812" s="120" t="n"/>
      <c r="X812" s="121" t="n">
        <f aca="false" ca="false" dt2D="false" dtr="false" t="normal">AA812-R812</f>
        <v>5590796.469999997</v>
      </c>
      <c r="Y812" s="127" t="n">
        <v>0</v>
      </c>
      <c r="Z812" s="127" t="n">
        <f aca="false" ca="false" dt2D="false" dtr="false" t="normal">+(J812*12.71+K812*25.41)*12</f>
        <v>572375.004</v>
      </c>
      <c r="AA812" s="127" t="n">
        <f aca="false" ca="false" dt2D="false" dtr="false" t="normal">+(J812*12.71+K812*25.41)*12*30-'[5]Лист1'!$AQ$152</f>
        <v>7756426.969999997</v>
      </c>
      <c r="AB812" s="124" t="n">
        <f aca="false" ca="true" dt2D="false" dtr="false" t="normal">SUBTOTAL(9, AC812:AQ812)</f>
        <v>2738005.5</v>
      </c>
      <c r="AC812" s="124" t="n"/>
      <c r="AD812" s="124" t="n"/>
      <c r="AE812" s="124" t="n"/>
      <c r="AF812" s="124" t="n"/>
      <c r="AG812" s="124" t="n"/>
      <c r="AH812" s="124" t="n"/>
      <c r="AI812" s="124" t="n">
        <v>0</v>
      </c>
      <c r="AJ812" s="124" t="n"/>
      <c r="AK812" s="124" t="n"/>
      <c r="AL812" s="124" t="n">
        <v>2573272.02</v>
      </c>
      <c r="AM812" s="124" t="n"/>
      <c r="AN812" s="124" t="n"/>
      <c r="AO812" s="124" t="n">
        <v>82140.16</v>
      </c>
      <c r="AP812" s="124" t="n">
        <v>24000</v>
      </c>
      <c r="AQ812" s="124" t="n">
        <v>58593.32</v>
      </c>
      <c r="AR812" s="128" t="n">
        <f aca="false" ca="false" dt2D="false" dtr="false" t="normal">COUNTIF(AC812:AN812, "&gt;0")</f>
        <v>1</v>
      </c>
      <c r="AS812" s="128" t="n">
        <f aca="false" ca="false" dt2D="false" dtr="false" t="normal">COUNTIF(AO812:AQ812, "&gt;0")</f>
        <v>3</v>
      </c>
      <c r="AT812" s="128" t="n">
        <f aca="false" ca="false" dt2D="false" dtr="false" t="normal">+AR812+AS812</f>
        <v>4</v>
      </c>
      <c r="AW812" s="129" t="n"/>
    </row>
    <row customHeight="true" ht="12.75" outlineLevel="0" r="813">
      <c r="A813" s="115" t="n">
        <f aca="false" ca="false" dt2D="false" dtr="false" t="normal">A812+1</f>
        <v>686</v>
      </c>
      <c r="B813" s="115" t="s">
        <v>226</v>
      </c>
      <c r="C813" s="126" t="s">
        <v>229</v>
      </c>
      <c r="D813" s="115" t="s">
        <v>386</v>
      </c>
      <c r="E813" s="119" t="s">
        <v>117</v>
      </c>
      <c r="F813" s="118" t="s">
        <v>62</v>
      </c>
      <c r="G813" s="118" t="n">
        <v>5</v>
      </c>
      <c r="H813" s="118" t="n">
        <v>5</v>
      </c>
      <c r="I813" s="119" t="n">
        <v>3659.6</v>
      </c>
      <c r="J813" s="119" t="n">
        <v>2861.4</v>
      </c>
      <c r="K813" s="119" t="n">
        <v>798.2</v>
      </c>
      <c r="L813" s="117" t="n">
        <v>103</v>
      </c>
      <c r="M813" s="120" t="n">
        <f aca="false" ca="false" dt2D="false" dtr="false" t="normal">SUM(N813:R813)</f>
        <v>19836386.05</v>
      </c>
      <c r="N813" s="120" t="n"/>
      <c r="O813" s="120" t="n">
        <v>0</v>
      </c>
      <c r="P813" s="120" t="n"/>
      <c r="Q813" s="120" t="n">
        <v>2077412.43</v>
      </c>
      <c r="R813" s="120" t="n">
        <v>17758973.62</v>
      </c>
      <c r="S813" s="120" t="n"/>
      <c r="T813" s="120" t="n">
        <f aca="false" ca="false" dt2D="false" dtr="false" t="normal">$M813/($J813+$K813)</f>
        <v>5420.369999453492</v>
      </c>
      <c r="U813" s="120" t="n">
        <f aca="false" ca="false" dt2D="false" dtr="false" t="normal">$M813/($J813+$K813)</f>
        <v>5420.369999453492</v>
      </c>
      <c r="V813" s="118" t="n">
        <v>2027</v>
      </c>
      <c r="W813" s="120" t="n"/>
      <c r="X813" s="121" t="n">
        <f aca="false" ca="false" dt2D="false" dtr="false" t="normal">AA813-R813</f>
        <v>2635262.539999999</v>
      </c>
      <c r="Y813" s="127" t="n">
        <v>1397604.56</v>
      </c>
      <c r="Z813" s="127" t="n">
        <f aca="false" ca="false" dt2D="false" dtr="false" t="normal">+(J813*12.71+K813*25.41)*12</f>
        <v>679807.872</v>
      </c>
      <c r="AA813" s="127" t="n">
        <f aca="false" ca="false" dt2D="false" dtr="false" t="normal">+(J813*12.71+K813*25.41)*12*30</f>
        <v>20394236.16</v>
      </c>
      <c r="AB813" s="124" t="n">
        <f aca="false" ca="true" dt2D="false" dtr="false" t="normal">SUBTOTAL(9, AC813:AQ813)</f>
        <v>19836386.049999997</v>
      </c>
      <c r="AC813" s="124" t="n"/>
      <c r="AD813" s="124" t="n"/>
      <c r="AE813" s="124" t="n"/>
      <c r="AF813" s="124" t="n"/>
      <c r="AG813" s="124" t="n"/>
      <c r="AH813" s="124" t="n"/>
      <c r="AI813" s="124" t="n">
        <v>0</v>
      </c>
      <c r="AJ813" s="124" t="n"/>
      <c r="AK813" s="124" t="n"/>
      <c r="AL813" s="124" t="n"/>
      <c r="AM813" s="124" t="n">
        <v>18792795.81</v>
      </c>
      <c r="AN813" s="124" t="n"/>
      <c r="AO813" s="124" t="n">
        <v>595091.58</v>
      </c>
      <c r="AP813" s="124" t="n">
        <v>24000</v>
      </c>
      <c r="AQ813" s="124" t="n">
        <v>424498.66</v>
      </c>
      <c r="AR813" s="128" t="n">
        <f aca="false" ca="false" dt2D="false" dtr="false" t="normal">COUNTIF(AC813:AN813, "&gt;0")</f>
        <v>1</v>
      </c>
      <c r="AS813" s="128" t="n">
        <f aca="false" ca="false" dt2D="false" dtr="false" t="normal">COUNTIF(AO813:AQ813, "&gt;0")</f>
        <v>3</v>
      </c>
      <c r="AT813" s="128" t="n">
        <f aca="false" ca="false" dt2D="false" dtr="false" t="normal">+AR813+AS813</f>
        <v>4</v>
      </c>
      <c r="AW813" s="129" t="n"/>
    </row>
    <row customHeight="true" ht="12.75" outlineLevel="0" r="814">
      <c r="A814" s="115" t="n">
        <f aca="false" ca="false" dt2D="false" dtr="false" t="normal">A813+1</f>
        <v>687</v>
      </c>
      <c r="B814" s="115" t="s">
        <v>226</v>
      </c>
      <c r="C814" s="126" t="s">
        <v>229</v>
      </c>
      <c r="D814" s="115" t="s">
        <v>240</v>
      </c>
      <c r="E814" s="119" t="s">
        <v>302</v>
      </c>
      <c r="F814" s="118" t="s">
        <v>62</v>
      </c>
      <c r="G814" s="118" t="n">
        <v>3</v>
      </c>
      <c r="H814" s="118" t="n">
        <v>2</v>
      </c>
      <c r="I814" s="119" t="n">
        <v>994.3</v>
      </c>
      <c r="J814" s="119" t="n">
        <v>775.2</v>
      </c>
      <c r="K814" s="119" t="n">
        <v>168.7</v>
      </c>
      <c r="L814" s="117" t="n">
        <v>26</v>
      </c>
      <c r="M814" s="120" t="n">
        <f aca="false" ca="false" dt2D="false" dtr="false" t="normal">SUM(N814:R814)</f>
        <v>4208912.03</v>
      </c>
      <c r="N814" s="120" t="n"/>
      <c r="O814" s="120" t="n">
        <v>4039238.52</v>
      </c>
      <c r="P814" s="120" t="n"/>
      <c r="Q814" s="120" t="n">
        <v>169673.51</v>
      </c>
      <c r="R814" s="120" t="n">
        <v>0</v>
      </c>
      <c r="S814" s="120" t="n"/>
      <c r="T814" s="120" t="n">
        <f aca="false" ca="false" dt2D="false" dtr="false" t="normal">$M814/($J814+$K814)</f>
        <v>4459.0656107638515</v>
      </c>
      <c r="U814" s="120" t="n">
        <f aca="false" ca="false" dt2D="false" dtr="false" t="normal">$M814/($J814+$K814)</f>
        <v>4459.0656107638515</v>
      </c>
      <c r="V814" s="118" t="n">
        <v>2027</v>
      </c>
      <c r="W814" s="120" t="n"/>
      <c r="X814" s="121" t="n">
        <f aca="false" ca="false" dt2D="false" dtr="false" t="normal">AA814-R814</f>
        <v>-5610679.1</v>
      </c>
      <c r="Y814" s="127" t="n">
        <v>0</v>
      </c>
      <c r="Z814" s="127" t="n">
        <f aca="false" ca="false" dt2D="false" dtr="false" t="normal">+(J814*12.71+K814*25.41)*12</f>
        <v>169673.508</v>
      </c>
      <c r="AA814" s="127" t="n">
        <f aca="false" ca="false" dt2D="false" dtr="false" t="normal">+(J814*12.71+K814*25.41)*12*30-'[5]Лист1'!$AQ$154</f>
        <v>-5610679.1</v>
      </c>
      <c r="AB814" s="124" t="n">
        <f aca="false" ca="true" dt2D="false" dtr="false" t="normal">SUBTOTAL(9, AC814:AQ814)</f>
        <v>4208912.03</v>
      </c>
      <c r="AC814" s="124" t="n">
        <v>3968573.95</v>
      </c>
      <c r="AD814" s="124" t="n"/>
      <c r="AE814" s="124" t="n"/>
      <c r="AF814" s="124" t="n"/>
      <c r="AG814" s="124" t="n"/>
      <c r="AH814" s="124" t="n"/>
      <c r="AI814" s="124" t="n">
        <v>0</v>
      </c>
      <c r="AJ814" s="124" t="n"/>
      <c r="AK814" s="124" t="n"/>
      <c r="AL814" s="124" t="n"/>
      <c r="AM814" s="124" t="n"/>
      <c r="AN814" s="124" t="n"/>
      <c r="AO814" s="124" t="n">
        <v>126267.36</v>
      </c>
      <c r="AP814" s="124" t="n">
        <v>24000</v>
      </c>
      <c r="AQ814" s="124" t="n">
        <v>90070.72</v>
      </c>
      <c r="AR814" s="128" t="n">
        <f aca="false" ca="false" dt2D="false" dtr="false" t="normal">COUNTIF(AC814:AN814, "&gt;0")</f>
        <v>1</v>
      </c>
      <c r="AS814" s="128" t="n">
        <f aca="false" ca="false" dt2D="false" dtr="false" t="normal">COUNTIF(AO814:AQ814, "&gt;0")</f>
        <v>3</v>
      </c>
      <c r="AT814" s="128" t="n">
        <f aca="false" ca="false" dt2D="false" dtr="false" t="normal">+AR814+AS814</f>
        <v>4</v>
      </c>
      <c r="AW814" s="129" t="n"/>
      <c r="AY814" s="66" t="n"/>
    </row>
    <row customHeight="true" ht="12.75" outlineLevel="0" r="815">
      <c r="A815" s="115" t="n">
        <f aca="false" ca="false" dt2D="false" dtr="false" t="normal">A814+1</f>
        <v>688</v>
      </c>
      <c r="B815" s="115" t="n">
        <f aca="false" ca="false" dt2D="false" dtr="false" t="normal">B812+1</f>
        <v>152</v>
      </c>
      <c r="C815" s="126" t="s">
        <v>229</v>
      </c>
      <c r="D815" s="115" t="s">
        <v>388</v>
      </c>
      <c r="E815" s="119" t="s">
        <v>389</v>
      </c>
      <c r="F815" s="118" t="s">
        <v>62</v>
      </c>
      <c r="G815" s="118" t="n">
        <v>9</v>
      </c>
      <c r="H815" s="118" t="n">
        <v>1</v>
      </c>
      <c r="I815" s="119" t="n">
        <v>2037.4</v>
      </c>
      <c r="J815" s="119" t="n">
        <v>2037.4</v>
      </c>
      <c r="K815" s="119" t="n">
        <v>0</v>
      </c>
      <c r="L815" s="117" t="n">
        <v>74</v>
      </c>
      <c r="M815" s="120" t="n">
        <f aca="false" ca="false" dt2D="false" dtr="false" t="normal">SUM(N815:R815)</f>
        <v>3591360</v>
      </c>
      <c r="N815" s="120" t="n"/>
      <c r="O815" s="120" t="n">
        <v>0</v>
      </c>
      <c r="P815" s="120" t="n"/>
      <c r="Q815" s="120" t="n">
        <v>2506840.59</v>
      </c>
      <c r="R815" s="120" t="n">
        <v>1084519.41</v>
      </c>
      <c r="S815" s="120" t="n"/>
      <c r="T815" s="120" t="n">
        <f aca="false" ca="false" dt2D="false" dtr="false" t="normal">$M815/($J815+$K815)</f>
        <v>1762.7171885736723</v>
      </c>
      <c r="U815" s="120" t="n">
        <f aca="false" ca="false" dt2D="false" dtr="false" t="normal">$M815/($J815+$K815)</f>
        <v>1762.7171885736723</v>
      </c>
      <c r="V815" s="118" t="n">
        <v>2027</v>
      </c>
      <c r="W815" s="120" t="n"/>
      <c r="X815" s="121" t="n">
        <f aca="false" ca="false" dt2D="false" dtr="false" t="normal">AA815-R815</f>
        <v>11303687.55</v>
      </c>
      <c r="Y815" s="127" t="n">
        <v>2093900.36</v>
      </c>
      <c r="Z815" s="127" t="n">
        <f aca="false" ca="false" dt2D="false" dtr="false" t="normal">+(J815*16.89+K815*28.62)*12</f>
        <v>412940.232</v>
      </c>
      <c r="AA815" s="127" t="n">
        <f aca="false" ca="false" dt2D="false" dtr="false" t="normal">+(J815*16.89+K815*28.62)*12*30</f>
        <v>12388206.96</v>
      </c>
      <c r="AB815" s="124" t="n">
        <f aca="false" ca="true" dt2D="false" dtr="false" t="normal">SUBTOTAL(9, AC815:AQ815)</f>
        <v>3591360</v>
      </c>
      <c r="AC815" s="124" t="n"/>
      <c r="AD815" s="124" t="n"/>
      <c r="AE815" s="124" t="n"/>
      <c r="AF815" s="124" t="n"/>
      <c r="AG815" s="124" t="n"/>
      <c r="AH815" s="124" t="n"/>
      <c r="AI815" s="124" t="n">
        <v>0</v>
      </c>
      <c r="AJ815" s="124" t="n">
        <v>3382764.1</v>
      </c>
      <c r="AK815" s="124" t="n"/>
      <c r="AL815" s="124" t="n"/>
      <c r="AM815" s="124" t="n"/>
      <c r="AN815" s="124" t="n"/>
      <c r="AO815" s="124" t="n">
        <v>107740.8</v>
      </c>
      <c r="AP815" s="124" t="n">
        <v>24000</v>
      </c>
      <c r="AQ815" s="124" t="n">
        <v>76855.1</v>
      </c>
      <c r="AR815" s="128" t="n">
        <f aca="false" ca="false" dt2D="false" dtr="false" t="normal">COUNTIF(AC815:AN815, "&gt;0")</f>
        <v>1</v>
      </c>
      <c r="AS815" s="128" t="n">
        <f aca="false" ca="false" dt2D="false" dtr="false" t="normal">COUNTIF(AO815:AQ815, "&gt;0")</f>
        <v>3</v>
      </c>
      <c r="AT815" s="128" t="n">
        <f aca="false" ca="false" dt2D="false" dtr="false" t="normal">+AR815+AS815</f>
        <v>4</v>
      </c>
      <c r="AW815" s="129" t="n"/>
    </row>
    <row customHeight="true" ht="12.75" outlineLevel="0" r="816">
      <c r="A816" s="115" t="n">
        <f aca="false" ca="false" dt2D="false" dtr="false" t="normal">A815+1</f>
        <v>689</v>
      </c>
      <c r="B816" s="115" t="n">
        <f aca="false" ca="false" dt2D="false" dtr="false" t="normal">+B815+1</f>
        <v>153</v>
      </c>
      <c r="C816" s="126" t="s">
        <v>390</v>
      </c>
      <c r="D816" s="115" t="s">
        <v>391</v>
      </c>
      <c r="E816" s="117" t="n">
        <v>1983</v>
      </c>
      <c r="F816" s="118" t="s">
        <v>62</v>
      </c>
      <c r="G816" s="118" t="n">
        <v>5</v>
      </c>
      <c r="H816" s="118" t="n"/>
      <c r="I816" s="119" t="n">
        <v>4568.9</v>
      </c>
      <c r="J816" s="119" t="n">
        <v>3146</v>
      </c>
      <c r="K816" s="119" t="n">
        <v>1422.9</v>
      </c>
      <c r="L816" s="117" t="n">
        <v>118</v>
      </c>
      <c r="M816" s="120" t="n">
        <f aca="false" ca="false" dt2D="false" dtr="false" t="normal">SUM(N816:R816)</f>
        <v>40556252.05</v>
      </c>
      <c r="N816" s="120" t="n"/>
      <c r="O816" s="120" t="n">
        <v>11337190.72</v>
      </c>
      <c r="P816" s="120" t="n"/>
      <c r="Q816" s="120" t="n">
        <v>1808103.69</v>
      </c>
      <c r="R816" s="120" t="n">
        <v>27410957.64</v>
      </c>
      <c r="S816" s="120" t="n"/>
      <c r="T816" s="120" t="n">
        <f aca="false" ca="false" dt2D="false" dtr="false" t="normal">$M816/($J816+$K816)</f>
        <v>8876.589999781128</v>
      </c>
      <c r="U816" s="120" t="n">
        <f aca="false" ca="false" dt2D="false" dtr="false" t="normal">$M816/($J816+$K816)</f>
        <v>8876.589999781128</v>
      </c>
      <c r="V816" s="118" t="n">
        <v>2027</v>
      </c>
      <c r="W816" s="120" t="n"/>
      <c r="X816" s="121" t="n">
        <f aca="false" ca="false" dt2D="false" dtr="false" t="normal">AA816-R816</f>
        <v>0</v>
      </c>
      <c r="Y816" s="127" t="n">
        <v>894405.1</v>
      </c>
      <c r="Z816" s="127" t="n">
        <f aca="false" ca="false" dt2D="false" dtr="false" t="normal">+(J816*12.71+K816*25.41)*12</f>
        <v>913698.588</v>
      </c>
      <c r="AA816" s="127" t="n">
        <f aca="false" ca="false" dt2D="false" dtr="false" t="normal">+(J816*12.71+K816*25.41)*12*30</f>
        <v>27410957.64</v>
      </c>
      <c r="AB816" s="124" t="n">
        <f aca="false" ca="true" dt2D="false" dtr="false" t="normal">SUBTOTAL(9, AC816:AQ816)</f>
        <v>40556252.050000004</v>
      </c>
      <c r="AC816" s="124" t="n"/>
      <c r="AD816" s="124" t="n">
        <v>8919120.42</v>
      </c>
      <c r="AE816" s="124" t="n"/>
      <c r="AF816" s="124" t="n">
        <v>6044339.39</v>
      </c>
      <c r="AG816" s="124" t="n"/>
      <c r="AH816" s="124" t="n"/>
      <c r="AI816" s="124" t="n">
        <v>0</v>
      </c>
      <c r="AJ816" s="124" t="n"/>
      <c r="AK816" s="124" t="n"/>
      <c r="AL816" s="124" t="n"/>
      <c r="AM816" s="124" t="n">
        <v>23484200.89</v>
      </c>
      <c r="AN816" s="124" t="n"/>
      <c r="AO816" s="124" t="n">
        <v>1216687.56</v>
      </c>
      <c r="AP816" s="124" t="n">
        <v>24000</v>
      </c>
      <c r="AQ816" s="124" t="n">
        <v>867903.79</v>
      </c>
      <c r="AR816" s="128" t="n">
        <f aca="false" ca="false" dt2D="false" dtr="false" t="normal">COUNTIF(AC816:AN816, "&gt;0")</f>
        <v>3</v>
      </c>
      <c r="AS816" s="128" t="n">
        <f aca="false" ca="false" dt2D="false" dtr="false" t="normal">COUNTIF(AO816:AQ816, "&gt;0")</f>
        <v>3</v>
      </c>
      <c r="AT816" s="128" t="n">
        <f aca="false" ca="false" dt2D="false" dtr="false" t="normal">+AR816+AS816</f>
        <v>6</v>
      </c>
      <c r="AW816" s="129" t="n"/>
    </row>
    <row customHeight="true" ht="12.75" outlineLevel="0" r="817">
      <c r="A817" s="115" t="n">
        <f aca="false" ca="false" dt2D="false" dtr="false" t="normal">A816+1</f>
        <v>690</v>
      </c>
      <c r="B817" s="115" t="n">
        <f aca="false" ca="false" dt2D="false" dtr="false" t="normal">+B816+1</f>
        <v>154</v>
      </c>
      <c r="C817" s="126" t="s">
        <v>249</v>
      </c>
      <c r="D817" s="115" t="s">
        <v>393</v>
      </c>
      <c r="E817" s="119" t="s">
        <v>302</v>
      </c>
      <c r="F817" s="118" t="s">
        <v>62</v>
      </c>
      <c r="G817" s="118" t="n">
        <v>4</v>
      </c>
      <c r="H817" s="118" t="n">
        <v>6</v>
      </c>
      <c r="I817" s="119" t="n">
        <v>4044.71</v>
      </c>
      <c r="J817" s="119" t="n">
        <v>3028.01</v>
      </c>
      <c r="K817" s="119" t="n">
        <v>1016.7</v>
      </c>
      <c r="L817" s="117" t="n">
        <v>153</v>
      </c>
      <c r="M817" s="120" t="n">
        <f aca="false" ca="false" dt2D="false" dtr="false" t="normal">SUM(N817:R817)</f>
        <v>19789431.28</v>
      </c>
      <c r="N817" s="120" t="n"/>
      <c r="O817" s="120" t="n"/>
      <c r="P817" s="120" t="n"/>
      <c r="Q817" s="120" t="n">
        <v>771844.25</v>
      </c>
      <c r="R817" s="120" t="n">
        <v>19017587.03</v>
      </c>
      <c r="S817" s="120" t="n"/>
      <c r="T817" s="120" t="n">
        <f aca="false" ca="false" dt2D="false" dtr="false" t="normal">$M817/($J817+$K817)</f>
        <v>4892.6700010631175</v>
      </c>
      <c r="U817" s="120" t="n">
        <f aca="false" ca="false" dt2D="false" dtr="false" t="normal">$M817/($J817+$K817)</f>
        <v>4892.6700010631175</v>
      </c>
      <c r="V817" s="118" t="n">
        <v>2027</v>
      </c>
      <c r="W817" s="120" t="n"/>
      <c r="X817" s="121" t="n">
        <f aca="false" ca="false" dt2D="false" dtr="false" t="normal">AA817-R817</f>
        <v>2022910.8860000037</v>
      </c>
      <c r="Y817" s="127" t="n">
        <v>0</v>
      </c>
      <c r="Z817" s="127" t="n">
        <f aca="false" ca="false" dt2D="false" dtr="false" t="normal">+(J817*12.71+K817*25.41)*12</f>
        <v>771844.2492000001</v>
      </c>
      <c r="AA817" s="127" t="n">
        <f aca="false" ca="false" dt2D="false" dtr="false" t="normal">+(J817*12.71+K817*25.41)*12*30-'[5]Лист1'!$AQ$169</f>
        <v>21040497.916000005</v>
      </c>
      <c r="AB817" s="124" t="n">
        <f aca="false" ca="true" dt2D="false" dtr="false" t="normal">SUBTOTAL(9, AC817:AQ817)</f>
        <v>19789431.28</v>
      </c>
      <c r="AC817" s="124" t="n"/>
      <c r="AD817" s="124" t="n"/>
      <c r="AE817" s="124" t="n"/>
      <c r="AF817" s="124" t="n"/>
      <c r="AG817" s="124" t="n"/>
      <c r="AH817" s="124" t="n"/>
      <c r="AI817" s="124" t="n">
        <v>0</v>
      </c>
      <c r="AJ817" s="124" t="n"/>
      <c r="AK817" s="124" t="n"/>
      <c r="AL817" s="124" t="n"/>
      <c r="AM817" s="124" t="n">
        <v>18748254.51</v>
      </c>
      <c r="AN817" s="124" t="n"/>
      <c r="AO817" s="124" t="n">
        <v>593682.94</v>
      </c>
      <c r="AP817" s="124" t="n">
        <v>24000</v>
      </c>
      <c r="AQ817" s="124" t="n">
        <v>423493.83</v>
      </c>
      <c r="AR817" s="128" t="n">
        <f aca="false" ca="false" dt2D="false" dtr="false" t="normal">COUNTIF(AC817:AN817, "&gt;0")</f>
        <v>1</v>
      </c>
      <c r="AS817" s="128" t="n">
        <f aca="false" ca="false" dt2D="false" dtr="false" t="normal">COUNTIF(AO817:AQ817, "&gt;0")</f>
        <v>3</v>
      </c>
      <c r="AT817" s="128" t="n">
        <f aca="false" ca="false" dt2D="false" dtr="false" t="normal">+AR817+AS817</f>
        <v>4</v>
      </c>
      <c r="AW817" s="129" t="n"/>
    </row>
    <row customHeight="true" ht="12.75" outlineLevel="0" r="818">
      <c r="A818" s="115" t="n">
        <f aca="false" ca="false" dt2D="false" dtr="false" t="normal">A817+1</f>
        <v>691</v>
      </c>
      <c r="B818" s="115" t="n">
        <f aca="false" ca="false" dt2D="false" dtr="false" t="normal">+B817+1</f>
        <v>155</v>
      </c>
      <c r="C818" s="126" t="s">
        <v>249</v>
      </c>
      <c r="D818" s="115" t="s">
        <v>394</v>
      </c>
      <c r="E818" s="119" t="s">
        <v>395</v>
      </c>
      <c r="F818" s="118" t="s">
        <v>62</v>
      </c>
      <c r="G818" s="118" t="n">
        <v>4</v>
      </c>
      <c r="H818" s="118" t="n">
        <v>6</v>
      </c>
      <c r="I818" s="119" t="n">
        <v>3902.1</v>
      </c>
      <c r="J818" s="119" t="n">
        <v>3172.6</v>
      </c>
      <c r="K818" s="119" t="n">
        <v>729.5</v>
      </c>
      <c r="L818" s="117" t="n">
        <v>158</v>
      </c>
      <c r="M818" s="120" t="n">
        <f aca="false" ca="false" dt2D="false" dtr="false" t="normal">SUM(N818:R818)</f>
        <v>19091687.6</v>
      </c>
      <c r="N818" s="120" t="n"/>
      <c r="O818" s="120" t="n"/>
      <c r="P818" s="120" t="n"/>
      <c r="Q818" s="120" t="n">
        <v>706324.09</v>
      </c>
      <c r="R818" s="120" t="n">
        <v>18385363.51</v>
      </c>
      <c r="S818" s="120" t="n"/>
      <c r="T818" s="120" t="n">
        <f aca="false" ca="false" dt2D="false" dtr="false" t="normal">$M818/($J818+$K818)</f>
        <v>4892.6699982060945</v>
      </c>
      <c r="U818" s="120" t="n">
        <f aca="false" ca="false" dt2D="false" dtr="false" t="normal">$M818/($J818+$K818)</f>
        <v>4892.6699982060945</v>
      </c>
      <c r="V818" s="118" t="n">
        <v>2027</v>
      </c>
      <c r="W818" s="120" t="n"/>
      <c r="X818" s="121" t="n">
        <f aca="false" ca="false" dt2D="false" dtr="false" t="normal">AA818-R818</f>
        <v>1420339.7299999967</v>
      </c>
      <c r="Y818" s="127" t="n">
        <v>0</v>
      </c>
      <c r="Z818" s="127" t="n">
        <f aca="false" ca="false" dt2D="false" dtr="false" t="normal">+(J818*12.71+K818*25.41)*12</f>
        <v>706324.092</v>
      </c>
      <c r="AA818" s="127" t="n">
        <f aca="false" ca="false" dt2D="false" dtr="false" t="normal">+(J818*12.71+K818*25.41)*12*30-'[5]Лист1'!$AQ$170</f>
        <v>19805703.24</v>
      </c>
      <c r="AB818" s="124" t="n">
        <f aca="false" ca="true" dt2D="false" dtr="false" t="normal">SUBTOTAL(9, AC818:AQ818)</f>
        <v>19091687.599999998</v>
      </c>
      <c r="AC818" s="124" t="n"/>
      <c r="AD818" s="124" t="n"/>
      <c r="AE818" s="124" t="n"/>
      <c r="AF818" s="124" t="n"/>
      <c r="AG818" s="124" t="n"/>
      <c r="AH818" s="124" t="n"/>
      <c r="AI818" s="124" t="n">
        <v>0</v>
      </c>
      <c r="AJ818" s="124" t="n"/>
      <c r="AK818" s="124" t="n"/>
      <c r="AL818" s="124" t="n"/>
      <c r="AM818" s="124" t="n">
        <v>18086374.86</v>
      </c>
      <c r="AN818" s="124" t="n"/>
      <c r="AO818" s="124" t="n">
        <v>572750.63</v>
      </c>
      <c r="AP818" s="124" t="n">
        <v>24000</v>
      </c>
      <c r="AQ818" s="124" t="n">
        <v>408562.11</v>
      </c>
      <c r="AR818" s="128" t="n">
        <f aca="false" ca="false" dt2D="false" dtr="false" t="normal">COUNTIF(AC818:AN818, "&gt;0")</f>
        <v>1</v>
      </c>
      <c r="AS818" s="128" t="n">
        <f aca="false" ca="false" dt2D="false" dtr="false" t="normal">COUNTIF(AO818:AQ818, "&gt;0")</f>
        <v>3</v>
      </c>
      <c r="AT818" s="128" t="n">
        <f aca="false" ca="false" dt2D="false" dtr="false" t="normal">+AR818+AS818</f>
        <v>4</v>
      </c>
      <c r="AW818" s="129" t="n"/>
    </row>
    <row customHeight="true" ht="12.75" outlineLevel="0" r="819">
      <c r="A819" s="115" t="n">
        <f aca="false" ca="false" dt2D="false" dtr="false" t="normal">A818+1</f>
        <v>692</v>
      </c>
      <c r="B819" s="115" t="n">
        <f aca="false" ca="false" dt2D="false" dtr="false" t="normal">+B818+1</f>
        <v>156</v>
      </c>
      <c r="C819" s="126" t="s">
        <v>249</v>
      </c>
      <c r="D819" s="115" t="s">
        <v>397</v>
      </c>
      <c r="E819" s="119" t="s">
        <v>302</v>
      </c>
      <c r="F819" s="118" t="s">
        <v>62</v>
      </c>
      <c r="G819" s="118" t="n">
        <v>4</v>
      </c>
      <c r="H819" s="118" t="n">
        <v>6</v>
      </c>
      <c r="I819" s="119" t="n">
        <v>3422.1</v>
      </c>
      <c r="J819" s="119" t="n">
        <v>2937.8</v>
      </c>
      <c r="K819" s="119" t="n">
        <v>484.3</v>
      </c>
      <c r="L819" s="117" t="n">
        <v>155</v>
      </c>
      <c r="M819" s="120" t="n">
        <f aca="false" ca="false" dt2D="false" dtr="false" t="normal">SUM(N819:R819)</f>
        <v>4915401.78</v>
      </c>
      <c r="N819" s="120" t="n"/>
      <c r="O819" s="120" t="n"/>
      <c r="P819" s="120" t="n"/>
      <c r="Q819" s="120" t="n">
        <v>1383145.81</v>
      </c>
      <c r="R819" s="120" t="n">
        <v>3532255.97</v>
      </c>
      <c r="S819" s="120" t="n"/>
      <c r="T819" s="120" t="n">
        <f aca="false" ca="false" dt2D="false" dtr="false" t="normal">$M819/($J819+$K819)</f>
        <v>1436.3700008766546</v>
      </c>
      <c r="U819" s="120" t="n">
        <f aca="false" ca="false" dt2D="false" dtr="false" t="normal">$M819/($J819+$K819)</f>
        <v>1436.3700008766546</v>
      </c>
      <c r="V819" s="118" t="n">
        <v>2027</v>
      </c>
      <c r="W819" s="120" t="n"/>
      <c r="X819" s="121" t="n">
        <f aca="false" ca="false" dt2D="false" dtr="false" t="normal">AA819-R819</f>
        <v>14340124.390000002</v>
      </c>
      <c r="Y819" s="127" t="n">
        <v>787399.8</v>
      </c>
      <c r="Z819" s="127" t="n">
        <f aca="false" ca="false" dt2D="false" dtr="false" t="normal">+(J819*12.71+K819*25.41)*12</f>
        <v>595746.0120000001</v>
      </c>
      <c r="AA819" s="127" t="n">
        <f aca="false" ca="false" dt2D="false" dtr="false" t="normal">+(J819*12.71+K819*25.41)*12*30</f>
        <v>17872380.360000003</v>
      </c>
      <c r="AB819" s="124" t="n">
        <f aca="false" ca="true" dt2D="false" dtr="false" t="normal">SUBTOTAL(9, AC819:AQ819)</f>
        <v>4915401.779999999</v>
      </c>
      <c r="AC819" s="124" t="n"/>
      <c r="AD819" s="124" t="n"/>
      <c r="AE819" s="124" t="n"/>
      <c r="AF819" s="124" t="n">
        <v>4638750.13</v>
      </c>
      <c r="AG819" s="124" t="n"/>
      <c r="AH819" s="124" t="n"/>
      <c r="AI819" s="124" t="n">
        <v>0</v>
      </c>
      <c r="AJ819" s="124" t="n"/>
      <c r="AK819" s="124" t="n"/>
      <c r="AL819" s="124" t="n"/>
      <c r="AM819" s="124" t="n"/>
      <c r="AN819" s="124" t="n"/>
      <c r="AO819" s="124" t="n">
        <v>147462.05</v>
      </c>
      <c r="AP819" s="124" t="n">
        <v>24000</v>
      </c>
      <c r="AQ819" s="124" t="n">
        <v>105189.6</v>
      </c>
      <c r="AR819" s="128" t="n">
        <f aca="false" ca="false" dt2D="false" dtr="false" t="normal">COUNTIF(AC819:AN819, "&gt;0")</f>
        <v>1</v>
      </c>
      <c r="AS819" s="128" t="n">
        <f aca="false" ca="false" dt2D="false" dtr="false" t="normal">COUNTIF(AO819:AQ819, "&gt;0")</f>
        <v>3</v>
      </c>
      <c r="AT819" s="128" t="n">
        <f aca="false" ca="false" dt2D="false" dtr="false" t="normal">+AR819+AS819</f>
        <v>4</v>
      </c>
      <c r="AW819" s="129" t="n"/>
    </row>
    <row customHeight="true" ht="12.75" outlineLevel="0" r="820">
      <c r="A820" s="115" t="n">
        <f aca="false" ca="false" dt2D="false" dtr="false" t="normal">A819+1</f>
        <v>693</v>
      </c>
      <c r="B820" s="115" t="n">
        <f aca="false" ca="false" dt2D="false" dtr="false" t="normal">+B819+1</f>
        <v>157</v>
      </c>
      <c r="C820" s="126" t="s">
        <v>249</v>
      </c>
      <c r="D820" s="115" t="s">
        <v>398</v>
      </c>
      <c r="E820" s="119" t="s">
        <v>162</v>
      </c>
      <c r="F820" s="118" t="s">
        <v>62</v>
      </c>
      <c r="G820" s="118" t="n">
        <v>9</v>
      </c>
      <c r="H820" s="118" t="n">
        <v>2</v>
      </c>
      <c r="I820" s="119" t="n">
        <v>4698.7</v>
      </c>
      <c r="J820" s="119" t="n">
        <v>4088</v>
      </c>
      <c r="K820" s="119" t="n">
        <v>0</v>
      </c>
      <c r="L820" s="117" t="n">
        <v>152</v>
      </c>
      <c r="M820" s="120" t="n">
        <f aca="false" ca="false" dt2D="false" dtr="false" t="normal">SUM(N820:R820)</f>
        <v>21483349.43</v>
      </c>
      <c r="N820" s="120" t="n"/>
      <c r="O820" s="120" t="n"/>
      <c r="P820" s="120" t="n"/>
      <c r="Q820" s="120" t="n">
        <v>828555.84</v>
      </c>
      <c r="R820" s="120" t="n">
        <v>20654793.59</v>
      </c>
      <c r="S820" s="120" t="n"/>
      <c r="T820" s="120" t="n">
        <f aca="false" ca="false" dt2D="false" dtr="false" t="normal">$M820/($J820+$K820)</f>
        <v>5255.222463307241</v>
      </c>
      <c r="U820" s="120" t="n">
        <f aca="false" ca="false" dt2D="false" dtr="false" t="normal">$M820/($J820+$K820)</f>
        <v>5255.222463307241</v>
      </c>
      <c r="V820" s="118" t="n">
        <v>2027</v>
      </c>
      <c r="W820" s="120" t="n"/>
      <c r="X820" s="121" t="n">
        <f aca="false" ca="false" dt2D="false" dtr="false" t="normal">AA820-R820</f>
        <v>917003.3100000024</v>
      </c>
      <c r="Y820" s="127" t="n">
        <v>0</v>
      </c>
      <c r="Z820" s="127" t="n">
        <f aca="false" ca="false" dt2D="false" dtr="false" t="normal">+(J820*16.89+K820*28.62)*12</f>
        <v>828555.8400000001</v>
      </c>
      <c r="AA820" s="127" t="n">
        <f aca="false" ca="false" dt2D="false" dtr="false" t="normal">+(J820*16.89+K820*28.62)*12*30-'[5]Лист1'!$AQ$174</f>
        <v>21571796.900000002</v>
      </c>
      <c r="AB820" s="124" t="n">
        <f aca="false" ca="true" dt2D="false" dtr="false" t="normal">SUBTOTAL(9, AC820:AQ820)</f>
        <v>21483349.43</v>
      </c>
      <c r="AC820" s="124" t="n">
        <v>11963550.43</v>
      </c>
      <c r="AD820" s="124" t="n">
        <v>8391554.84</v>
      </c>
      <c r="AE820" s="124" t="n"/>
      <c r="AF820" s="124" t="n"/>
      <c r="AG820" s="124" t="n"/>
      <c r="AH820" s="124" t="n"/>
      <c r="AI820" s="124" t="n">
        <v>0</v>
      </c>
      <c r="AJ820" s="124" t="n"/>
      <c r="AK820" s="124" t="n"/>
      <c r="AL820" s="124" t="n"/>
      <c r="AM820" s="124" t="n"/>
      <c r="AN820" s="124" t="n"/>
      <c r="AO820" s="124" t="n">
        <v>644500.48</v>
      </c>
      <c r="AP820" s="124" t="n">
        <v>24000</v>
      </c>
      <c r="AQ820" s="124" t="n">
        <v>459743.68</v>
      </c>
      <c r="AR820" s="128" t="n">
        <f aca="false" ca="false" dt2D="false" dtr="false" t="normal">COUNTIF(AC820:AN820, "&gt;0")</f>
        <v>2</v>
      </c>
      <c r="AS820" s="128" t="n">
        <f aca="false" ca="false" dt2D="false" dtr="false" t="normal">COUNTIF(AO820:AQ820, "&gt;0")</f>
        <v>3</v>
      </c>
      <c r="AT820" s="128" t="n">
        <f aca="false" ca="false" dt2D="false" dtr="false" t="normal">+AR820+AS820</f>
        <v>5</v>
      </c>
      <c r="AW820" s="129" t="n"/>
    </row>
    <row customHeight="true" ht="12.75" outlineLevel="0" r="821">
      <c r="A821" s="115" t="n">
        <f aca="false" ca="false" dt2D="false" dtr="false" t="normal">A820+1</f>
        <v>694</v>
      </c>
      <c r="B821" s="115" t="n">
        <f aca="false" ca="false" dt2D="false" dtr="false" t="normal">+B820+1</f>
        <v>158</v>
      </c>
      <c r="C821" s="126" t="s">
        <v>249</v>
      </c>
      <c r="D821" s="115" t="s">
        <v>400</v>
      </c>
      <c r="E821" s="119" t="s">
        <v>265</v>
      </c>
      <c r="F821" s="118" t="s">
        <v>62</v>
      </c>
      <c r="G821" s="118" t="n">
        <v>9</v>
      </c>
      <c r="H821" s="118" t="n">
        <v>3</v>
      </c>
      <c r="I821" s="119" t="n">
        <v>7093.2</v>
      </c>
      <c r="J821" s="119" t="n">
        <v>6160</v>
      </c>
      <c r="K821" s="119" t="n">
        <v>0</v>
      </c>
      <c r="L821" s="117" t="n">
        <v>226</v>
      </c>
      <c r="M821" s="120" t="n">
        <f aca="false" ca="false" dt2D="false" dtr="false" t="normal">SUM(N821:R821)</f>
        <v>10774080</v>
      </c>
      <c r="N821" s="120" t="n"/>
      <c r="O821" s="120" t="n"/>
      <c r="P821" s="120" t="n"/>
      <c r="Q821" s="120" t="n">
        <v>9766692.18</v>
      </c>
      <c r="R821" s="120" t="n">
        <v>1007387.82</v>
      </c>
      <c r="S821" s="120" t="n"/>
      <c r="T821" s="120" t="n">
        <f aca="false" ca="false" dt2D="false" dtr="false" t="normal">$M821/($J821+$K821)</f>
        <v>1749.0389610389611</v>
      </c>
      <c r="U821" s="120" t="n">
        <f aca="false" ca="false" dt2D="false" dtr="false" t="normal">$M821/($J821+$K821)</f>
        <v>1749.0389610389611</v>
      </c>
      <c r="V821" s="118" t="n">
        <v>2027</v>
      </c>
      <c r="W821" s="120" t="n"/>
      <c r="X821" s="121" t="n">
        <f aca="false" ca="false" dt2D="false" dtr="false" t="normal">AA821-R821</f>
        <v>-1007387.82</v>
      </c>
      <c r="Y821" s="127" t="n"/>
      <c r="Z821" s="127" t="n"/>
      <c r="AA821" s="127" t="n"/>
      <c r="AB821" s="124" t="n">
        <f aca="false" ca="true" dt2D="false" dtr="false" t="normal">SUBTOTAL(9, AC821:AQ821)</f>
        <v>10774080</v>
      </c>
      <c r="AC821" s="124" t="n"/>
      <c r="AD821" s="124" t="n"/>
      <c r="AE821" s="124" t="n"/>
      <c r="AF821" s="124" t="n"/>
      <c r="AG821" s="124" t="n"/>
      <c r="AH821" s="124" t="n"/>
      <c r="AI821" s="124" t="n"/>
      <c r="AJ821" s="124" t="n">
        <v>10196292.29</v>
      </c>
      <c r="AK821" s="124" t="n"/>
      <c r="AL821" s="124" t="n"/>
      <c r="AM821" s="124" t="n"/>
      <c r="AN821" s="124" t="n"/>
      <c r="AO821" s="124" t="n">
        <v>323222.4</v>
      </c>
      <c r="AP821" s="124" t="n">
        <v>24000</v>
      </c>
      <c r="AQ821" s="124" t="n">
        <v>230565.31</v>
      </c>
      <c r="AR821" s="128" t="n">
        <f aca="false" ca="false" dt2D="false" dtr="false" t="normal">COUNTIF(AC821:AN821, "&gt;0")</f>
        <v>1</v>
      </c>
      <c r="AS821" s="128" t="n">
        <f aca="false" ca="false" dt2D="false" dtr="false" t="normal">COUNTIF(AO821:AQ821, "&gt;0")</f>
        <v>3</v>
      </c>
      <c r="AT821" s="128" t="n">
        <f aca="false" ca="false" dt2D="false" dtr="false" t="normal">+AR821+AS821</f>
        <v>4</v>
      </c>
      <c r="AW821" s="129" t="n"/>
    </row>
    <row customHeight="true" ht="12.75" outlineLevel="0" r="822">
      <c r="A822" s="115" t="n">
        <f aca="false" ca="false" dt2D="false" dtr="false" t="normal">A821+1</f>
        <v>695</v>
      </c>
      <c r="B822" s="115" t="n">
        <f aca="false" ca="false" dt2D="false" dtr="false" t="normal">+B821+1</f>
        <v>159</v>
      </c>
      <c r="C822" s="126" t="s">
        <v>249</v>
      </c>
      <c r="D822" s="115" t="s">
        <v>261</v>
      </c>
      <c r="E822" s="119" t="s">
        <v>302</v>
      </c>
      <c r="F822" s="118" t="s">
        <v>62</v>
      </c>
      <c r="G822" s="118" t="n">
        <v>3</v>
      </c>
      <c r="H822" s="118" t="n">
        <v>3</v>
      </c>
      <c r="I822" s="119" t="n">
        <v>1538.3</v>
      </c>
      <c r="J822" s="119" t="n">
        <v>1287.6</v>
      </c>
      <c r="K822" s="119" t="n">
        <v>250.7</v>
      </c>
      <c r="L822" s="117" t="n">
        <v>74</v>
      </c>
      <c r="M822" s="120" t="n">
        <f aca="false" ca="false" dt2D="false" dtr="false" t="normal">SUM(N822:R822)</f>
        <v>2007317.8</v>
      </c>
      <c r="N822" s="120" t="n"/>
      <c r="O822" s="120" t="n"/>
      <c r="P822" s="120" t="n"/>
      <c r="Q822" s="120" t="n">
        <v>1233731.32</v>
      </c>
      <c r="R822" s="120" t="n">
        <v>773586.48</v>
      </c>
      <c r="S822" s="120" t="n"/>
      <c r="T822" s="120" t="n">
        <f aca="false" ca="false" dt2D="false" dtr="false" t="normal">$M822/($J822+$K822)</f>
        <v>1304.893583826302</v>
      </c>
      <c r="U822" s="120" t="n">
        <f aca="false" ca="false" dt2D="false" dtr="false" t="normal">$M822/($J822+$K822)</f>
        <v>1304.893583826302</v>
      </c>
      <c r="V822" s="118" t="n">
        <v>2027</v>
      </c>
      <c r="W822" s="120" t="n"/>
      <c r="X822" s="121" t="n">
        <f aca="false" ca="false" dt2D="false" dtr="false" t="normal">AA822-R822</f>
        <v>7411259.4</v>
      </c>
      <c r="Y822" s="127" t="n">
        <v>960903.12</v>
      </c>
      <c r="Z822" s="127" t="n">
        <f aca="false" ca="false" dt2D="false" dtr="false" t="normal">+(J822*12.71+K822*25.41)*12</f>
        <v>272828.196</v>
      </c>
      <c r="AA822" s="127" t="n">
        <f aca="false" ca="false" dt2D="false" dtr="false" t="normal">+(J822*12.71+K822*25.41)*12*30</f>
        <v>8184845.88</v>
      </c>
      <c r="AB822" s="124" t="n">
        <f aca="false" ca="true" dt2D="false" dtr="false" t="normal">SUBTOTAL(9, AC822:AQ822)</f>
        <v>2007317.8</v>
      </c>
      <c r="AC822" s="124" t="n"/>
      <c r="AD822" s="124" t="n"/>
      <c r="AE822" s="124" t="n"/>
      <c r="AF822" s="124" t="n">
        <v>1880141.67</v>
      </c>
      <c r="AG822" s="124" t="n"/>
      <c r="AH822" s="124" t="n"/>
      <c r="AI822" s="124" t="n">
        <v>0</v>
      </c>
      <c r="AJ822" s="124" t="n"/>
      <c r="AK822" s="124" t="n"/>
      <c r="AL822" s="124" t="n"/>
      <c r="AM822" s="124" t="n"/>
      <c r="AN822" s="124" t="n"/>
      <c r="AO822" s="124" t="n">
        <v>60219.53</v>
      </c>
      <c r="AP822" s="124" t="n">
        <v>24000</v>
      </c>
      <c r="AQ822" s="124" t="n">
        <v>42956.6</v>
      </c>
      <c r="AR822" s="128" t="n">
        <f aca="false" ca="false" dt2D="false" dtr="false" t="normal">COUNTIF(AC822:AN822, "&gt;0")</f>
        <v>1</v>
      </c>
      <c r="AS822" s="128" t="n">
        <f aca="false" ca="false" dt2D="false" dtr="false" t="normal">COUNTIF(AO822:AQ822, "&gt;0")</f>
        <v>3</v>
      </c>
      <c r="AT822" s="128" t="n">
        <f aca="false" ca="false" dt2D="false" dtr="false" t="normal">+AR822+AS822</f>
        <v>4</v>
      </c>
      <c r="AW822" s="129" t="n"/>
    </row>
    <row customHeight="true" ht="12.75" outlineLevel="0" r="823">
      <c r="A823" s="115" t="n">
        <f aca="false" ca="false" dt2D="false" dtr="false" t="normal">A822+1</f>
        <v>696</v>
      </c>
      <c r="B823" s="115" t="s">
        <v>226</v>
      </c>
      <c r="C823" s="126" t="s">
        <v>249</v>
      </c>
      <c r="D823" s="115" t="s">
        <v>402</v>
      </c>
      <c r="E823" s="119" t="s">
        <v>315</v>
      </c>
      <c r="F823" s="118" t="s">
        <v>62</v>
      </c>
      <c r="G823" s="118" t="n">
        <v>4</v>
      </c>
      <c r="H823" s="118" t="n">
        <v>1</v>
      </c>
      <c r="I823" s="119" t="n">
        <v>2062.8</v>
      </c>
      <c r="J823" s="119" t="n">
        <v>1634.9</v>
      </c>
      <c r="K823" s="119" t="n">
        <v>427.9</v>
      </c>
      <c r="L823" s="117" t="n">
        <v>68</v>
      </c>
      <c r="M823" s="120" t="n">
        <f aca="false" ca="false" dt2D="false" dtr="false" t="normal">SUM(N823:R823)</f>
        <v>13055543.71</v>
      </c>
      <c r="N823" s="120" t="n"/>
      <c r="O823" s="120" t="n">
        <v>4154160.98</v>
      </c>
      <c r="P823" s="120" t="n"/>
      <c r="Q823" s="120" t="n">
        <v>379830.22</v>
      </c>
      <c r="R823" s="120" t="n">
        <v>8521552.51</v>
      </c>
      <c r="S823" s="120" t="n"/>
      <c r="T823" s="120" t="n">
        <f aca="false" ca="false" dt2D="false" dtr="false" t="normal">$M823/($J823+$K823)</f>
        <v>6329.039999030444</v>
      </c>
      <c r="U823" s="120" t="n">
        <f aca="false" ca="false" dt2D="false" dtr="false" t="normal">$M823/($J823+$K823)</f>
        <v>6329.039999030444</v>
      </c>
      <c r="V823" s="118" t="n">
        <v>2027</v>
      </c>
      <c r="W823" s="120" t="n"/>
      <c r="X823" s="121" t="n">
        <f aca="false" ca="false" dt2D="false" dtr="false" t="normal">AA823-R823</f>
        <v>2873353.9700000007</v>
      </c>
      <c r="Y823" s="127" t="n">
        <v>0</v>
      </c>
      <c r="Z823" s="127" t="n">
        <f aca="false" ca="false" dt2D="false" dtr="false" t="normal">+(J823*12.71+K823*25.41)*12</f>
        <v>379830.216</v>
      </c>
      <c r="AA823" s="127" t="n">
        <f aca="false" ca="false" dt2D="false" dtr="false" t="normal">+(J823*12.71+K823*25.41)*12*30</f>
        <v>11394906.48</v>
      </c>
      <c r="AB823" s="124" t="n">
        <f aca="false" ca="true" dt2D="false" dtr="false" t="normal">SUBTOTAL(9, AC823:AQ823)</f>
        <v>13055543.710000003</v>
      </c>
      <c r="AC823" s="124" t="n"/>
      <c r="AD823" s="124" t="n"/>
      <c r="AE823" s="124" t="n"/>
      <c r="AF823" s="124" t="n">
        <v>2798648.71</v>
      </c>
      <c r="AG823" s="124" t="n"/>
      <c r="AH823" s="124" t="n"/>
      <c r="AI823" s="124" t="n">
        <v>0</v>
      </c>
      <c r="AJ823" s="124" t="n"/>
      <c r="AK823" s="124" t="n"/>
      <c r="AL823" s="124" t="n"/>
      <c r="AM823" s="124" t="n">
        <v>9561840.05</v>
      </c>
      <c r="AN823" s="124" t="n"/>
      <c r="AO823" s="124" t="n">
        <v>391666.31</v>
      </c>
      <c r="AP823" s="124" t="n">
        <v>24000</v>
      </c>
      <c r="AQ823" s="124" t="n">
        <v>279388.64</v>
      </c>
      <c r="AR823" s="128" t="n">
        <f aca="false" ca="false" dt2D="false" dtr="false" t="normal">COUNTIF(AC823:AN823, "&gt;0")</f>
        <v>2</v>
      </c>
      <c r="AS823" s="128" t="n">
        <f aca="false" ca="false" dt2D="false" dtr="false" t="normal">COUNTIF(AO823:AQ823, "&gt;0")</f>
        <v>3</v>
      </c>
      <c r="AT823" s="128" t="n">
        <f aca="false" ca="false" dt2D="false" dtr="false" t="normal">+AR823+AS823</f>
        <v>5</v>
      </c>
      <c r="AW823" s="129" t="n"/>
    </row>
    <row customHeight="true" ht="12.75" outlineLevel="0" r="824">
      <c r="A824" s="115" t="n">
        <f aca="false" ca="false" dt2D="false" dtr="false" t="normal">A823+1</f>
        <v>697</v>
      </c>
      <c r="B824" s="115" t="n">
        <f aca="false" ca="false" dt2D="false" dtr="false" t="normal">B822+1</f>
        <v>160</v>
      </c>
      <c r="C824" s="126" t="s">
        <v>249</v>
      </c>
      <c r="D824" s="115" t="s">
        <v>403</v>
      </c>
      <c r="E824" s="119" t="s">
        <v>103</v>
      </c>
      <c r="F824" s="118" t="s">
        <v>62</v>
      </c>
      <c r="G824" s="118" t="n">
        <v>9</v>
      </c>
      <c r="H824" s="118" t="n">
        <v>1</v>
      </c>
      <c r="I824" s="119" t="n">
        <v>2020</v>
      </c>
      <c r="J824" s="119" t="n">
        <v>2020</v>
      </c>
      <c r="K824" s="119" t="n">
        <v>0</v>
      </c>
      <c r="L824" s="117" t="n">
        <v>107</v>
      </c>
      <c r="M824" s="120" t="n">
        <f aca="false" ca="false" dt2D="false" dtr="false" t="normal">SUM(N824:R824)</f>
        <v>12044145.45</v>
      </c>
      <c r="N824" s="120" t="n"/>
      <c r="O824" s="120" t="n">
        <v>2451107.43</v>
      </c>
      <c r="P824" s="120" t="n"/>
      <c r="Q824" s="120" t="n">
        <v>409413.6</v>
      </c>
      <c r="R824" s="120" t="n">
        <v>9183624.42</v>
      </c>
      <c r="S824" s="120" t="n"/>
      <c r="T824" s="120" t="n">
        <f aca="false" ca="false" dt2D="false" dtr="false" t="normal">$M824/($J824+$K824)</f>
        <v>5962.448242574257</v>
      </c>
      <c r="U824" s="120" t="n">
        <f aca="false" ca="false" dt2D="false" dtr="false" t="normal">$M824/($J824+$K824)</f>
        <v>5962.448242574257</v>
      </c>
      <c r="V824" s="118" t="n">
        <v>2027</v>
      </c>
      <c r="W824" s="120" t="n"/>
      <c r="X824" s="121" t="n">
        <f aca="false" ca="false" dt2D="false" dtr="false" t="normal">AA824-R824</f>
        <v>2286950.530000001</v>
      </c>
      <c r="Y824" s="127" t="n">
        <v>0</v>
      </c>
      <c r="Z824" s="127" t="n">
        <f aca="false" ca="false" dt2D="false" dtr="false" t="normal">+(J824*16.89+K824*28.62)*12</f>
        <v>409413.60000000003</v>
      </c>
      <c r="AA824" s="127" t="n">
        <f aca="false" ca="false" dt2D="false" dtr="false" t="normal">+(J824*16.89+K824*28.62)*12*30-'[5]Лист1'!$AQ$200</f>
        <v>11470574.950000001</v>
      </c>
      <c r="AB824" s="124" t="n">
        <f aca="false" ca="true" dt2D="false" dtr="false" t="normal">SUBTOTAL(9, AC824:AQ824)</f>
        <v>12044145.450000001</v>
      </c>
      <c r="AC824" s="124" t="n">
        <v>5909468.66</v>
      </c>
      <c r="AD824" s="124" t="n"/>
      <c r="AE824" s="124" t="n">
        <v>3139512.14</v>
      </c>
      <c r="AF824" s="124" t="n">
        <v>2352095.58</v>
      </c>
      <c r="AG824" s="124" t="n"/>
      <c r="AH824" s="124" t="n"/>
      <c r="AI824" s="124" t="n">
        <v>0</v>
      </c>
      <c r="AJ824" s="124" t="n"/>
      <c r="AK824" s="124" t="n"/>
      <c r="AL824" s="124" t="n"/>
      <c r="AM824" s="124" t="n"/>
      <c r="AN824" s="124" t="n"/>
      <c r="AO824" s="124" t="n">
        <v>361324.36</v>
      </c>
      <c r="AP824" s="124" t="n">
        <v>24000</v>
      </c>
      <c r="AQ824" s="124" t="n">
        <v>257744.71</v>
      </c>
      <c r="AR824" s="128" t="n">
        <f aca="false" ca="false" dt2D="false" dtr="false" t="normal">COUNTIF(AC824:AN824, "&gt;0")</f>
        <v>3</v>
      </c>
      <c r="AS824" s="128" t="n">
        <f aca="false" ca="false" dt2D="false" dtr="false" t="normal">COUNTIF(AO824:AQ824, "&gt;0")</f>
        <v>3</v>
      </c>
      <c r="AT824" s="128" t="n">
        <f aca="false" ca="false" dt2D="false" dtr="false" t="normal">+AR824+AS824</f>
        <v>6</v>
      </c>
      <c r="AW824" s="129" t="n"/>
    </row>
    <row customHeight="true" ht="12.75" outlineLevel="0" r="825">
      <c r="A825" s="115" t="n">
        <f aca="false" ca="false" dt2D="false" dtr="false" t="normal">A824+1</f>
        <v>698</v>
      </c>
      <c r="B825" s="115" t="n">
        <f aca="false" ca="false" dt2D="false" dtr="false" t="normal">+B824+1</f>
        <v>161</v>
      </c>
      <c r="C825" s="126" t="s">
        <v>249</v>
      </c>
      <c r="D825" s="115" t="s">
        <v>405</v>
      </c>
      <c r="E825" s="119" t="s">
        <v>221</v>
      </c>
      <c r="F825" s="118" t="s">
        <v>62</v>
      </c>
      <c r="G825" s="118" t="n">
        <v>4</v>
      </c>
      <c r="H825" s="118" t="n">
        <v>2</v>
      </c>
      <c r="I825" s="119" t="n">
        <v>1300.66</v>
      </c>
      <c r="J825" s="119" t="n">
        <v>1257.96</v>
      </c>
      <c r="K825" s="119" t="n">
        <v>42.7</v>
      </c>
      <c r="L825" s="117" t="n">
        <v>60</v>
      </c>
      <c r="M825" s="120" t="n">
        <f aca="false" ca="false" dt2D="false" dtr="false" t="normal">SUM(N825:R825)</f>
        <v>7077567.399999999</v>
      </c>
      <c r="N825" s="120" t="n"/>
      <c r="O825" s="120" t="n">
        <v>711015.69</v>
      </c>
      <c r="P825" s="120" t="n"/>
      <c r="Q825" s="120" t="n">
        <v>220027.41</v>
      </c>
      <c r="R825" s="120" t="n">
        <v>6146524.3</v>
      </c>
      <c r="S825" s="120" t="n"/>
      <c r="T825" s="120" t="n">
        <f aca="false" ca="false" dt2D="false" dtr="false" t="normal">$M825/($J825+$K825)</f>
        <v>5441.51999753971</v>
      </c>
      <c r="U825" s="120" t="n">
        <f aca="false" ca="false" dt2D="false" dtr="false" t="normal">$M825/($J825+$K825)</f>
        <v>5441.51999753971</v>
      </c>
      <c r="V825" s="118" t="n">
        <v>2027</v>
      </c>
      <c r="W825" s="120" t="n"/>
      <c r="X825" s="121" t="n">
        <f aca="false" ca="false" dt2D="false" dtr="false" t="normal">AA825-R825</f>
        <v>-0.003999997861683369</v>
      </c>
      <c r="Y825" s="127" t="n">
        <v>15143.27</v>
      </c>
      <c r="Z825" s="127" t="n">
        <f aca="false" ca="false" dt2D="false" dtr="false" t="normal">+(J825*12.71+K825*25.41)*12</f>
        <v>204884.14320000005</v>
      </c>
      <c r="AA825" s="127" t="n">
        <f aca="false" ca="false" dt2D="false" dtr="false" t="normal">+(J825*12.71+K825*25.41)*12*30</f>
        <v>6146524.296000002</v>
      </c>
      <c r="AB825" s="124" t="n">
        <f aca="false" ca="true" dt2D="false" dtr="false" t="normal">SUBTOTAL(9, AC825:AQ825)</f>
        <v>7077567.399999999</v>
      </c>
      <c r="AC825" s="124" t="n">
        <v>4428320.01</v>
      </c>
      <c r="AD825" s="124" t="n"/>
      <c r="AE825" s="124" t="n">
        <v>2261460.43</v>
      </c>
      <c r="AF825" s="124" t="n"/>
      <c r="AG825" s="124" t="n"/>
      <c r="AH825" s="124" t="n"/>
      <c r="AI825" s="124" t="n">
        <v>0</v>
      </c>
      <c r="AJ825" s="124" t="n"/>
      <c r="AK825" s="124" t="n"/>
      <c r="AL825" s="124" t="n"/>
      <c r="AM825" s="124" t="n"/>
      <c r="AN825" s="124" t="n"/>
      <c r="AO825" s="124" t="n">
        <v>212327.02</v>
      </c>
      <c r="AP825" s="124" t="n">
        <v>24000</v>
      </c>
      <c r="AQ825" s="124" t="n">
        <v>151459.94</v>
      </c>
      <c r="AR825" s="128" t="n">
        <f aca="false" ca="false" dt2D="false" dtr="false" t="normal">COUNTIF(AC825:AN825, "&gt;0")</f>
        <v>2</v>
      </c>
      <c r="AS825" s="128" t="n">
        <f aca="false" ca="false" dt2D="false" dtr="false" t="normal">COUNTIF(AO825:AQ825, "&gt;0")</f>
        <v>3</v>
      </c>
      <c r="AT825" s="128" t="n">
        <f aca="false" ca="false" dt2D="false" dtr="false" t="normal">+AR825+AS825</f>
        <v>5</v>
      </c>
      <c r="AW825" s="129" t="n"/>
    </row>
    <row customHeight="true" ht="12.75" outlineLevel="0" r="826">
      <c r="A826" s="115" t="n">
        <f aca="false" ca="false" dt2D="false" dtr="false" t="normal">A825+1</f>
        <v>699</v>
      </c>
      <c r="B826" s="115" t="n">
        <f aca="false" ca="false" dt2D="false" dtr="false" t="normal">+B825+1</f>
        <v>162</v>
      </c>
      <c r="C826" s="126" t="s">
        <v>249</v>
      </c>
      <c r="D826" s="115" t="s">
        <v>407</v>
      </c>
      <c r="E826" s="119" t="s">
        <v>137</v>
      </c>
      <c r="F826" s="118" t="s">
        <v>62</v>
      </c>
      <c r="G826" s="118" t="n">
        <v>9</v>
      </c>
      <c r="H826" s="118" t="n">
        <v>1</v>
      </c>
      <c r="I826" s="119" t="n">
        <v>2059.6</v>
      </c>
      <c r="J826" s="119" t="n">
        <v>2006.2</v>
      </c>
      <c r="K826" s="119" t="n">
        <v>53.3999999999999</v>
      </c>
      <c r="L826" s="117" t="n">
        <v>74</v>
      </c>
      <c r="M826" s="120" t="n">
        <f aca="false" ca="false" dt2D="false" dtr="false" t="normal">SUM(N826:R826)</f>
        <v>6112455.319999999</v>
      </c>
      <c r="N826" s="120" t="n"/>
      <c r="O826" s="120" t="n"/>
      <c r="P826" s="120" t="n"/>
      <c r="Q826" s="120" t="n">
        <v>424956.31</v>
      </c>
      <c r="R826" s="120" t="n">
        <v>5687499.01</v>
      </c>
      <c r="S826" s="120" t="n"/>
      <c r="T826" s="120" t="n">
        <f aca="false" ca="false" dt2D="false" dtr="false" t="normal">$M826/($J826+$K826)</f>
        <v>2967.7875898232664</v>
      </c>
      <c r="U826" s="120" t="n">
        <f aca="false" ca="false" dt2D="false" dtr="false" t="normal">$M826/($J826+$K826)</f>
        <v>2967.7875898232664</v>
      </c>
      <c r="V826" s="118" t="n">
        <v>2027</v>
      </c>
      <c r="W826" s="120" t="n"/>
      <c r="X826" s="121" t="n">
        <f aca="false" ca="false" dt2D="false" dtr="false" t="normal">AA826-R826</f>
        <v>5916488.93</v>
      </c>
      <c r="Y826" s="127" t="n">
        <v>0</v>
      </c>
      <c r="Z826" s="127" t="n">
        <f aca="false" ca="false" dt2D="false" dtr="false" t="normal">+(J826*16.89+K826*28.62)*12</f>
        <v>424956.312</v>
      </c>
      <c r="AA826" s="127" t="n">
        <f aca="false" ca="false" dt2D="false" dtr="false" t="normal">+(J826*16.89+K826*28.62)*12*30-'[5]Лист1'!$AQ$206</f>
        <v>11603987.94</v>
      </c>
      <c r="AB826" s="124" t="n">
        <f aca="false" ca="true" dt2D="false" dtr="false" t="normal">SUBTOTAL(9, AC826:AQ826)</f>
        <v>6112455.319999999</v>
      </c>
      <c r="AC826" s="124" t="n"/>
      <c r="AD826" s="124" t="n"/>
      <c r="AE826" s="124" t="n">
        <v>3201215.84</v>
      </c>
      <c r="AF826" s="124" t="n">
        <v>2398362.8</v>
      </c>
      <c r="AG826" s="124" t="n"/>
      <c r="AH826" s="124" t="n"/>
      <c r="AI826" s="124" t="n">
        <v>0</v>
      </c>
      <c r="AJ826" s="124" t="n"/>
      <c r="AK826" s="124" t="n"/>
      <c r="AL826" s="124" t="n"/>
      <c r="AM826" s="124" t="n"/>
      <c r="AN826" s="124" t="n"/>
      <c r="AO826" s="124" t="n">
        <v>285336.58</v>
      </c>
      <c r="AP826" s="124" t="n">
        <v>24000</v>
      </c>
      <c r="AQ826" s="124" t="n">
        <v>203540.1</v>
      </c>
      <c r="AR826" s="128" t="n">
        <f aca="false" ca="false" dt2D="false" dtr="false" t="normal">COUNTIF(AC826:AN826, "&gt;0")</f>
        <v>2</v>
      </c>
      <c r="AS826" s="128" t="n">
        <f aca="false" ca="false" dt2D="false" dtr="false" t="normal">COUNTIF(AO826:AQ826, "&gt;0")</f>
        <v>3</v>
      </c>
      <c r="AT826" s="128" t="n">
        <f aca="false" ca="false" dt2D="false" dtr="false" t="normal">+AR826+AS826</f>
        <v>5</v>
      </c>
      <c r="AW826" s="129" t="n"/>
    </row>
    <row customHeight="true" ht="12.75" outlineLevel="0" r="827">
      <c r="A827" s="115" t="n">
        <f aca="false" ca="false" dt2D="false" dtr="false" t="normal">A826+1</f>
        <v>700</v>
      </c>
      <c r="B827" s="115" t="n">
        <f aca="false" ca="false" dt2D="false" dtr="false" t="normal">+B826+1</f>
        <v>163</v>
      </c>
      <c r="C827" s="126" t="s">
        <v>249</v>
      </c>
      <c r="D827" s="115" t="s">
        <v>408</v>
      </c>
      <c r="E827" s="119" t="s">
        <v>166</v>
      </c>
      <c r="F827" s="118" t="s">
        <v>62</v>
      </c>
      <c r="G827" s="118" t="n">
        <v>9</v>
      </c>
      <c r="H827" s="118" t="n">
        <v>1</v>
      </c>
      <c r="I827" s="119" t="n">
        <v>2059.9</v>
      </c>
      <c r="J827" s="119" t="n">
        <v>1841.1</v>
      </c>
      <c r="K827" s="119" t="n">
        <v>218.8</v>
      </c>
      <c r="L827" s="117" t="n">
        <v>82</v>
      </c>
      <c r="M827" s="120" t="n">
        <f aca="false" ca="false" dt2D="false" dtr="false" t="normal">SUM(N827:R827)</f>
        <v>16935350.35</v>
      </c>
      <c r="N827" s="120" t="n"/>
      <c r="O827" s="120" t="n">
        <v>1219843.45</v>
      </c>
      <c r="P827" s="120" t="n"/>
      <c r="Q827" s="120" t="n">
        <v>2266542.3</v>
      </c>
      <c r="R827" s="120" t="n">
        <v>13448964.6</v>
      </c>
      <c r="S827" s="120" t="n"/>
      <c r="T827" s="120" t="n">
        <f aca="false" ca="false" dt2D="false" dtr="false" t="normal">$M827/($J827+$K827)</f>
        <v>8221.44295839604</v>
      </c>
      <c r="U827" s="120" t="n">
        <f aca="false" ca="false" dt2D="false" dtr="false" t="normal">$M827/($J827+$K827)</f>
        <v>8221.44295839604</v>
      </c>
      <c r="V827" s="118" t="n">
        <v>2027</v>
      </c>
      <c r="W827" s="120" t="n"/>
      <c r="X827" s="121" t="n">
        <f aca="false" ca="false" dt2D="false" dtr="false" t="normal">AA827-R827</f>
        <v>0</v>
      </c>
      <c r="Y827" s="127" t="n">
        <v>1818243.48</v>
      </c>
      <c r="Z827" s="127" t="n">
        <f aca="false" ca="false" dt2D="false" dtr="false" t="normal">+(J827*16.89+K827*28.62)*12</f>
        <v>448298.82</v>
      </c>
      <c r="AA827" s="127" t="n">
        <f aca="false" ca="false" dt2D="false" dtr="false" t="normal">+(J827*16.89+K827*28.62)*12*30</f>
        <v>13448964.6</v>
      </c>
      <c r="AB827" s="124" t="n">
        <f aca="false" ca="true" dt2D="false" dtr="false" t="normal">SUBTOTAL(9, AC827:AQ827)</f>
        <v>16935350.349999998</v>
      </c>
      <c r="AC827" s="124" t="n">
        <v>6029553.31</v>
      </c>
      <c r="AD827" s="124" t="n">
        <v>4229662.48</v>
      </c>
      <c r="AE827" s="124" t="n">
        <v>3204883.29</v>
      </c>
      <c r="AF827" s="124" t="n">
        <v>2401913.31</v>
      </c>
      <c r="AG827" s="124" t="n"/>
      <c r="AH827" s="124" t="n"/>
      <c r="AI827" s="124" t="n">
        <v>0</v>
      </c>
      <c r="AJ827" s="124" t="n"/>
      <c r="AK827" s="124" t="n"/>
      <c r="AL827" s="124" t="n"/>
      <c r="AM827" s="124" t="n"/>
      <c r="AN827" s="124" t="n"/>
      <c r="AO827" s="124" t="n">
        <v>610119.43</v>
      </c>
      <c r="AP827" s="124" t="n">
        <v>24000</v>
      </c>
      <c r="AQ827" s="124" t="n">
        <v>435218.53</v>
      </c>
      <c r="AR827" s="128" t="n">
        <f aca="false" ca="false" dt2D="false" dtr="false" t="normal">COUNTIF(AC827:AN827, "&gt;0")</f>
        <v>4</v>
      </c>
      <c r="AS827" s="128" t="n">
        <f aca="false" ca="false" dt2D="false" dtr="false" t="normal">COUNTIF(AO827:AQ827, "&gt;0")</f>
        <v>3</v>
      </c>
      <c r="AT827" s="128" t="n">
        <f aca="false" ca="false" dt2D="false" dtr="false" t="normal">+AR827+AS827</f>
        <v>7</v>
      </c>
      <c r="AW827" s="129" t="n"/>
    </row>
    <row customHeight="true" ht="12.75" outlineLevel="0" r="828">
      <c r="A828" s="115" t="n">
        <f aca="false" ca="false" dt2D="false" dtr="false" t="normal">A827+1</f>
        <v>701</v>
      </c>
      <c r="B828" s="115" t="n">
        <f aca="false" ca="false" dt2D="false" dtr="false" t="normal">+B827+1</f>
        <v>164</v>
      </c>
      <c r="C828" s="126" t="s">
        <v>249</v>
      </c>
      <c r="D828" s="115" t="s">
        <v>410</v>
      </c>
      <c r="E828" s="119" t="s">
        <v>187</v>
      </c>
      <c r="F828" s="118" t="s">
        <v>62</v>
      </c>
      <c r="G828" s="118" t="n">
        <v>5</v>
      </c>
      <c r="H828" s="118" t="n">
        <v>6</v>
      </c>
      <c r="I828" s="119" t="n">
        <v>5137.7</v>
      </c>
      <c r="J828" s="119" t="n">
        <v>5137.7</v>
      </c>
      <c r="K828" s="119" t="n">
        <v>0</v>
      </c>
      <c r="L828" s="117" t="n">
        <v>237</v>
      </c>
      <c r="M828" s="120" t="n">
        <f aca="false" ca="false" dt2D="false" dtr="false" t="normal">SUM(N828:R828)</f>
        <v>27956897.310000002</v>
      </c>
      <c r="N828" s="120" t="n"/>
      <c r="O828" s="120" t="n">
        <v>1023851.1</v>
      </c>
      <c r="P828" s="120" t="n"/>
      <c r="Q828" s="120" t="n">
        <v>3424986.09</v>
      </c>
      <c r="R828" s="120" t="n">
        <v>23508060.12</v>
      </c>
      <c r="S828" s="120" t="n"/>
      <c r="T828" s="120" t="n">
        <f aca="false" ca="false" dt2D="false" dtr="false" t="normal">$M828/($J828+$K828)</f>
        <v>5441.520001167838</v>
      </c>
      <c r="U828" s="120" t="n">
        <f aca="false" ca="false" dt2D="false" dtr="false" t="normal">$M828/($J828+$K828)</f>
        <v>5441.520001167838</v>
      </c>
      <c r="V828" s="118" t="n">
        <v>2027</v>
      </c>
      <c r="W828" s="120" t="n"/>
      <c r="X828" s="121" t="n">
        <f aca="false" ca="false" dt2D="false" dtr="false" t="normal">AA828-R828</f>
        <v>0</v>
      </c>
      <c r="Y828" s="127" t="n">
        <v>2641384.09</v>
      </c>
      <c r="Z828" s="127" t="n">
        <f aca="false" ca="false" dt2D="false" dtr="false" t="normal">+(J828*12.71+K828*25.41)*12</f>
        <v>783602.004</v>
      </c>
      <c r="AA828" s="127" t="n">
        <f aca="false" ca="false" dt2D="false" dtr="false" t="normal">+(J828*12.71+K828*25.41)*12*30</f>
        <v>23508060.119999997</v>
      </c>
      <c r="AB828" s="124" t="n">
        <f aca="false" ca="true" dt2D="false" dtr="false" t="normal">SUBTOTAL(9, AC828:AQ828)</f>
        <v>27956897.310000002</v>
      </c>
      <c r="AC828" s="124" t="n">
        <v>17527581.54</v>
      </c>
      <c r="AD828" s="124" t="n"/>
      <c r="AE828" s="124" t="n">
        <v>8968331.25</v>
      </c>
      <c r="AF828" s="124" t="n"/>
      <c r="AG828" s="124" t="n"/>
      <c r="AH828" s="124" t="n"/>
      <c r="AI828" s="124" t="n">
        <v>0</v>
      </c>
      <c r="AJ828" s="124" t="n"/>
      <c r="AK828" s="124" t="n"/>
      <c r="AL828" s="124" t="n"/>
      <c r="AM828" s="124" t="n"/>
      <c r="AN828" s="124" t="n"/>
      <c r="AO828" s="124" t="n">
        <v>838706.92</v>
      </c>
      <c r="AP828" s="124" t="n">
        <v>24000</v>
      </c>
      <c r="AQ828" s="124" t="n">
        <v>598277.6</v>
      </c>
      <c r="AR828" s="128" t="n">
        <f aca="false" ca="false" dt2D="false" dtr="false" t="normal">COUNTIF(AC828:AN828, "&gt;0")</f>
        <v>2</v>
      </c>
      <c r="AS828" s="128" t="n">
        <f aca="false" ca="false" dt2D="false" dtr="false" t="normal">COUNTIF(AO828:AQ828, "&gt;0")</f>
        <v>3</v>
      </c>
      <c r="AT828" s="128" t="n">
        <f aca="false" ca="false" dt2D="false" dtr="false" t="normal">+AR828+AS828</f>
        <v>5</v>
      </c>
      <c r="AW828" s="129" t="n"/>
    </row>
    <row customHeight="true" ht="12.75" outlineLevel="0" r="829">
      <c r="A829" s="115" t="n">
        <f aca="false" ca="false" dt2D="false" dtr="false" t="normal">A828+1</f>
        <v>702</v>
      </c>
      <c r="B829" s="115" t="n">
        <f aca="false" ca="false" dt2D="false" dtr="false" t="normal">+B828+1</f>
        <v>165</v>
      </c>
      <c r="C829" s="126" t="s">
        <v>249</v>
      </c>
      <c r="D829" s="115" t="s">
        <v>411</v>
      </c>
      <c r="E829" s="117" t="s">
        <v>194</v>
      </c>
      <c r="F829" s="118" t="s">
        <v>62</v>
      </c>
      <c r="G829" s="118" t="n">
        <v>9</v>
      </c>
      <c r="H829" s="118" t="n">
        <v>1</v>
      </c>
      <c r="I829" s="119" t="n">
        <v>5245.8</v>
      </c>
      <c r="J829" s="119" t="n">
        <v>4292.84</v>
      </c>
      <c r="K829" s="119" t="n">
        <v>0</v>
      </c>
      <c r="L829" s="117" t="n">
        <v>256</v>
      </c>
      <c r="M829" s="120" t="n">
        <f aca="false" ca="false" dt2D="false" dtr="false" t="normal">SUM(N829:R829)</f>
        <v>6399007.26</v>
      </c>
      <c r="N829" s="120" t="n"/>
      <c r="O829" s="120" t="n"/>
      <c r="P829" s="120" t="n"/>
      <c r="Q829" s="120" t="n">
        <v>1535888.22</v>
      </c>
      <c r="R829" s="120" t="n">
        <v>4863119.04</v>
      </c>
      <c r="S829" s="120" t="n"/>
      <c r="T829" s="120" t="n">
        <f aca="false" ca="false" dt2D="false" dtr="false" t="normal">$M829/($J829+$K829)</f>
        <v>1490.6232843525497</v>
      </c>
      <c r="U829" s="120" t="n">
        <f aca="false" ca="false" dt2D="false" dtr="false" t="normal">$M829/($J829+$K829)</f>
        <v>1490.6232843525497</v>
      </c>
      <c r="V829" s="118" t="n">
        <v>2027</v>
      </c>
      <c r="W829" s="120" t="n"/>
      <c r="X829" s="121" t="n">
        <f aca="false" ca="false" dt2D="false" dtr="false" t="normal">AA829-R829</f>
        <v>13944823.546000004</v>
      </c>
      <c r="Y829" s="127" t="n"/>
      <c r="Z829" s="127" t="n">
        <f aca="false" ca="false" dt2D="false" dtr="false" t="normal">+(J829*16.89+K829*28.62)*12</f>
        <v>870072.8112000001</v>
      </c>
      <c r="AA829" s="127" t="n">
        <f aca="false" ca="false" dt2D="false" dtr="false" t="normal">+(J829*16.89+K829*28.62)*12*30-'[5]Лист1'!$AQ$217</f>
        <v>18807942.586000003</v>
      </c>
      <c r="AB829" s="124" t="n">
        <f aca="false" ca="false" dt2D="false" dtr="false" t="normal">SUM(AC829:AQ829)</f>
        <v>6399007.26</v>
      </c>
      <c r="AC829" s="124" t="n"/>
      <c r="AD829" s="124" t="n"/>
      <c r="AE829" s="124" t="n"/>
      <c r="AF829" s="124" t="n"/>
      <c r="AG829" s="124" t="n"/>
      <c r="AH829" s="124" t="n"/>
      <c r="AI829" s="124" t="n"/>
      <c r="AJ829" s="124" t="n"/>
      <c r="AK829" s="124" t="n">
        <v>6178839.04</v>
      </c>
      <c r="AL829" s="124" t="n"/>
      <c r="AM829" s="124" t="n"/>
      <c r="AN829" s="124" t="n"/>
      <c r="AO829" s="124" t="n">
        <v>196168.22</v>
      </c>
      <c r="AP829" s="124" t="n">
        <v>24000</v>
      </c>
      <c r="AQ829" s="124" t="n"/>
      <c r="AR829" s="128" t="n">
        <f aca="false" ca="false" dt2D="false" dtr="false" t="normal">COUNTIF(AC829:AN829, "&gt;0")</f>
        <v>1</v>
      </c>
      <c r="AS829" s="128" t="n">
        <f aca="false" ca="false" dt2D="false" dtr="false" t="normal">COUNTIF(AO829:AQ829, "&gt;0")</f>
        <v>2</v>
      </c>
      <c r="AT829" s="128" t="n">
        <f aca="false" ca="false" dt2D="false" dtr="false" t="normal">+AR829+AS829</f>
        <v>3</v>
      </c>
    </row>
    <row customHeight="true" ht="12.75" outlineLevel="0" r="830">
      <c r="A830" s="115" t="n">
        <f aca="false" ca="false" dt2D="false" dtr="false" t="normal">A829+1</f>
        <v>703</v>
      </c>
      <c r="B830" s="115" t="n">
        <f aca="false" ca="false" dt2D="false" dtr="false" t="normal">+B829+1</f>
        <v>166</v>
      </c>
      <c r="C830" s="126" t="s">
        <v>249</v>
      </c>
      <c r="D830" s="115" t="s">
        <v>296</v>
      </c>
      <c r="E830" s="119" t="s">
        <v>117</v>
      </c>
      <c r="F830" s="118" t="s">
        <v>62</v>
      </c>
      <c r="G830" s="118" t="n">
        <v>4</v>
      </c>
      <c r="H830" s="118" t="n">
        <v>6</v>
      </c>
      <c r="I830" s="119" t="n">
        <v>4514.6</v>
      </c>
      <c r="J830" s="119" t="n">
        <v>4312.1</v>
      </c>
      <c r="K830" s="119" t="n">
        <v>202.5</v>
      </c>
      <c r="L830" s="117" t="n">
        <v>191</v>
      </c>
      <c r="M830" s="120" t="n">
        <f aca="false" ca="false" dt2D="false" dtr="false" t="normal">SUM(N830:R830)</f>
        <v>22088447.990000002</v>
      </c>
      <c r="N830" s="120" t="n"/>
      <c r="O830" s="120" t="n"/>
      <c r="P830" s="120" t="n"/>
      <c r="Q830" s="120" t="n">
        <v>1490597.03</v>
      </c>
      <c r="R830" s="120" t="n">
        <v>20597850.96</v>
      </c>
      <c r="S830" s="120" t="n"/>
      <c r="T830" s="120" t="n">
        <f aca="false" ca="false" dt2D="false" dtr="false" t="normal">$M830/($J830+$K830)</f>
        <v>4892.670001772029</v>
      </c>
      <c r="U830" s="120" t="n">
        <f aca="false" ca="false" dt2D="false" dtr="false" t="normal">$M830/($J830+$K830)</f>
        <v>4892.670001772029</v>
      </c>
      <c r="V830" s="118" t="n">
        <v>2027</v>
      </c>
      <c r="W830" s="120" t="n"/>
      <c r="X830" s="121" t="n">
        <f aca="false" ca="false" dt2D="false" dtr="false" t="normal">AA830-R830</f>
        <v>984982.8000000045</v>
      </c>
      <c r="Y830" s="127" t="n">
        <v>771169.24</v>
      </c>
      <c r="Z830" s="127" t="n">
        <f aca="false" ca="false" dt2D="false" dtr="false" t="normal">+(J830*12.71+K830*25.41)*12</f>
        <v>719427.7920000001</v>
      </c>
      <c r="AA830" s="127" t="n">
        <f aca="false" ca="false" dt2D="false" dtr="false" t="normal">+(J830*12.71+K830*25.41)*12*30</f>
        <v>21582833.760000005</v>
      </c>
      <c r="AB830" s="124" t="n">
        <f aca="false" ca="true" dt2D="false" dtr="false" t="normal">SUBTOTAL(9, AC830:AQ830)</f>
        <v>22088447.990000002</v>
      </c>
      <c r="AC830" s="124" t="n"/>
      <c r="AD830" s="124" t="n"/>
      <c r="AE830" s="124" t="n"/>
      <c r="AF830" s="124" t="n"/>
      <c r="AG830" s="124" t="n"/>
      <c r="AH830" s="124" t="n"/>
      <c r="AI830" s="124" t="n">
        <v>0</v>
      </c>
      <c r="AJ830" s="124" t="n"/>
      <c r="AK830" s="124" t="n"/>
      <c r="AL830" s="124" t="n"/>
      <c r="AM830" s="124" t="n">
        <v>20929101.76</v>
      </c>
      <c r="AN830" s="124" t="n"/>
      <c r="AO830" s="124" t="n">
        <v>662653.44</v>
      </c>
      <c r="AP830" s="124" t="n">
        <v>24000</v>
      </c>
      <c r="AQ830" s="124" t="n">
        <v>472692.79</v>
      </c>
      <c r="AR830" s="128" t="n">
        <f aca="false" ca="false" dt2D="false" dtr="false" t="normal">COUNTIF(AC830:AN830, "&gt;0")</f>
        <v>1</v>
      </c>
      <c r="AS830" s="128" t="n">
        <f aca="false" ca="false" dt2D="false" dtr="false" t="normal">COUNTIF(AO830:AQ830, "&gt;0")</f>
        <v>3</v>
      </c>
      <c r="AT830" s="128" t="n">
        <f aca="false" ca="false" dt2D="false" dtr="false" t="normal">+AR830+AS830</f>
        <v>4</v>
      </c>
      <c r="AW830" s="129" t="n"/>
    </row>
    <row customHeight="true" ht="12.75" outlineLevel="0" r="831">
      <c r="A831" s="115" t="n">
        <f aca="false" ca="false" dt2D="false" dtr="false" t="normal">A830+1</f>
        <v>704</v>
      </c>
      <c r="B831" s="115" t="n">
        <f aca="false" ca="false" dt2D="false" dtr="false" t="normal">+B830+1</f>
        <v>167</v>
      </c>
      <c r="C831" s="126" t="s">
        <v>249</v>
      </c>
      <c r="D831" s="115" t="s">
        <v>413</v>
      </c>
      <c r="E831" s="119" t="s">
        <v>194</v>
      </c>
      <c r="F831" s="118" t="s">
        <v>62</v>
      </c>
      <c r="G831" s="118" t="n">
        <v>5</v>
      </c>
      <c r="H831" s="118" t="n">
        <v>3</v>
      </c>
      <c r="I831" s="119" t="n">
        <v>2573.26</v>
      </c>
      <c r="J831" s="119" t="n">
        <v>2527.9</v>
      </c>
      <c r="K831" s="119" t="n">
        <v>45.3600000000001</v>
      </c>
      <c r="L831" s="117" t="n">
        <v>130</v>
      </c>
      <c r="M831" s="120" t="n">
        <f aca="false" ca="false" dt2D="false" dtr="false" t="normal">SUM(N831:R831)</f>
        <v>14002445.760000002</v>
      </c>
      <c r="N831" s="120" t="n"/>
      <c r="O831" s="120" t="n"/>
      <c r="P831" s="120" t="n"/>
      <c r="Q831" s="120" t="n">
        <v>2160033.2</v>
      </c>
      <c r="R831" s="120" t="n">
        <v>11842412.56</v>
      </c>
      <c r="S831" s="120" t="n"/>
      <c r="T831" s="120" t="n">
        <f aca="false" ca="false" dt2D="false" dtr="false" t="normal">$M831/($J831+$K831)</f>
        <v>5441.520001865339</v>
      </c>
      <c r="U831" s="120" t="n">
        <f aca="false" ca="false" dt2D="false" dtr="false" t="normal">$M831/($J831+$K831)</f>
        <v>5441.520001865339</v>
      </c>
      <c r="V831" s="118" t="n">
        <v>2027</v>
      </c>
      <c r="W831" s="120" t="n"/>
      <c r="X831" s="121" t="n">
        <f aca="false" ca="false" dt2D="false" dtr="false" t="normal">AA831-R831</f>
        <v>139181.8160000015</v>
      </c>
      <c r="Y831" s="127" t="n">
        <v>1760646.72</v>
      </c>
      <c r="Z831" s="127" t="n">
        <f aca="false" ca="false" dt2D="false" dtr="false" t="normal">+(J831*12.71+K831*25.41)*12</f>
        <v>399386.47920000006</v>
      </c>
      <c r="AA831" s="127" t="n">
        <f aca="false" ca="false" dt2D="false" dtr="false" t="normal">+(J831*12.71+K831*25.41)*12*30</f>
        <v>11981594.376000002</v>
      </c>
      <c r="AB831" s="124" t="n">
        <f aca="false" ca="true" dt2D="false" dtr="false" t="normal">SUBTOTAL(9, AC831:AQ831)</f>
        <v>14002445.76</v>
      </c>
      <c r="AC831" s="124" t="n">
        <v>8772846.06</v>
      </c>
      <c r="AD831" s="124" t="n"/>
      <c r="AE831" s="124" t="n">
        <v>4485873.99</v>
      </c>
      <c r="AF831" s="124" t="n"/>
      <c r="AG831" s="124" t="n"/>
      <c r="AH831" s="124" t="n"/>
      <c r="AI831" s="124" t="n">
        <v>0</v>
      </c>
      <c r="AJ831" s="124" t="n"/>
      <c r="AK831" s="124" t="n"/>
      <c r="AL831" s="124" t="n"/>
      <c r="AM831" s="124" t="n"/>
      <c r="AN831" s="124" t="n"/>
      <c r="AO831" s="124" t="n">
        <v>420073.37</v>
      </c>
      <c r="AP831" s="124" t="n">
        <v>24000</v>
      </c>
      <c r="AQ831" s="124" t="n">
        <v>299652.34</v>
      </c>
      <c r="AR831" s="128" t="n">
        <f aca="false" ca="false" dt2D="false" dtr="false" t="normal">COUNTIF(AC831:AN831, "&gt;0")</f>
        <v>2</v>
      </c>
      <c r="AS831" s="128" t="n">
        <f aca="false" ca="false" dt2D="false" dtr="false" t="normal">COUNTIF(AO831:AQ831, "&gt;0")</f>
        <v>3</v>
      </c>
      <c r="AT831" s="128" t="n">
        <f aca="false" ca="false" dt2D="false" dtr="false" t="normal">+AR831+AS831</f>
        <v>5</v>
      </c>
      <c r="AW831" s="129" t="n"/>
    </row>
    <row customHeight="true" ht="12.75" outlineLevel="0" r="832">
      <c r="A832" s="115" t="n">
        <f aca="false" ca="false" dt2D="false" dtr="false" t="normal">A831+1</f>
        <v>705</v>
      </c>
      <c r="B832" s="115" t="n">
        <f aca="false" ca="false" dt2D="false" dtr="false" t="normal">+B831+1</f>
        <v>168</v>
      </c>
      <c r="C832" s="126" t="s">
        <v>249</v>
      </c>
      <c r="D832" s="115" t="s">
        <v>415</v>
      </c>
      <c r="E832" s="119" t="s">
        <v>100</v>
      </c>
      <c r="F832" s="118" t="s">
        <v>62</v>
      </c>
      <c r="G832" s="118" t="n">
        <v>9</v>
      </c>
      <c r="H832" s="118" t="n">
        <v>4</v>
      </c>
      <c r="I832" s="119" t="n">
        <v>8186.5</v>
      </c>
      <c r="J832" s="119" t="n">
        <v>8138.5</v>
      </c>
      <c r="K832" s="119" t="n">
        <v>48</v>
      </c>
      <c r="L832" s="117" t="n">
        <v>380</v>
      </c>
      <c r="M832" s="120" t="n">
        <f aca="false" ca="false" dt2D="false" dtr="false" t="normal">SUM(N832:R832)</f>
        <v>38872445.75</v>
      </c>
      <c r="N832" s="120" t="n"/>
      <c r="O832" s="120" t="n"/>
      <c r="P832" s="120" t="n"/>
      <c r="Q832" s="120" t="n">
        <v>1665996.3</v>
      </c>
      <c r="R832" s="120" t="n">
        <v>37206449.45</v>
      </c>
      <c r="S832" s="120" t="n"/>
      <c r="T832" s="120" t="n">
        <f aca="false" ca="false" dt2D="false" dtr="false" t="normal">$M832/($J832+$K832)</f>
        <v>4748.359585903622</v>
      </c>
      <c r="U832" s="120" t="n">
        <f aca="false" ca="false" dt2D="false" dtr="false" t="normal">$M832/($J832+$K832)</f>
        <v>4748.359585903622</v>
      </c>
      <c r="V832" s="118" t="n">
        <v>2027</v>
      </c>
      <c r="W832" s="120" t="n"/>
      <c r="X832" s="121" t="n">
        <f aca="false" ca="false" dt2D="false" dtr="false" t="normal">AA832-R832</f>
        <v>12556521.540000007</v>
      </c>
      <c r="Y832" s="127" t="n">
        <v>0</v>
      </c>
      <c r="Z832" s="127" t="n">
        <f aca="false" ca="false" dt2D="false" dtr="false" t="normal">+(J832*16.89+K832*28.62)*12</f>
        <v>1665996.3000000003</v>
      </c>
      <c r="AA832" s="127" t="n">
        <f aca="false" ca="false" dt2D="false" dtr="false" t="normal">+(J832*16.89+K832*28.62)*12*30-'[5]Лист1'!$AQ$218</f>
        <v>49762970.99000001</v>
      </c>
      <c r="AB832" s="124" t="n">
        <f aca="false" ca="true" dt2D="false" dtr="false" t="normal">SUBTOTAL(9, AC832:AQ832)</f>
        <v>38872445.75</v>
      </c>
      <c r="AC832" s="124" t="n"/>
      <c r="AD832" s="124" t="n"/>
      <c r="AE832" s="124" t="n"/>
      <c r="AF832" s="124" t="n">
        <v>9552813.11</v>
      </c>
      <c r="AG832" s="124" t="n"/>
      <c r="AH832" s="124" t="n"/>
      <c r="AI832" s="124" t="n">
        <v>0</v>
      </c>
      <c r="AJ832" s="124" t="n"/>
      <c r="AK832" s="124" t="n"/>
      <c r="AL832" s="124" t="n"/>
      <c r="AM832" s="124" t="n"/>
      <c r="AN832" s="124" t="n">
        <v>27297588.93</v>
      </c>
      <c r="AO832" s="124" t="n">
        <v>1166173.37</v>
      </c>
      <c r="AP832" s="124" t="n">
        <v>24000</v>
      </c>
      <c r="AQ832" s="124" t="n">
        <v>831870.34</v>
      </c>
      <c r="AR832" s="128" t="n">
        <f aca="false" ca="false" dt2D="false" dtr="false" t="normal">COUNTIF(AC832:AN832, "&gt;0")</f>
        <v>2</v>
      </c>
      <c r="AS832" s="128" t="n">
        <f aca="false" ca="false" dt2D="false" dtr="false" t="normal">COUNTIF(AO832:AQ832, "&gt;0")</f>
        <v>3</v>
      </c>
      <c r="AT832" s="128" t="n">
        <f aca="false" ca="false" dt2D="false" dtr="false" t="normal">+AR832+AS832</f>
        <v>5</v>
      </c>
      <c r="AW832" s="129" t="n"/>
    </row>
    <row customHeight="true" ht="12.75" outlineLevel="0" r="833">
      <c r="A833" s="115" t="n">
        <f aca="false" ca="false" dt2D="false" dtr="false" t="normal">A832+1</f>
        <v>706</v>
      </c>
      <c r="B833" s="115" t="n">
        <f aca="false" ca="false" dt2D="false" dtr="false" t="normal">+B832+1</f>
        <v>169</v>
      </c>
      <c r="C833" s="126" t="s">
        <v>249</v>
      </c>
      <c r="D833" s="115" t="s">
        <v>416</v>
      </c>
      <c r="E833" s="119" t="s">
        <v>83</v>
      </c>
      <c r="F833" s="118" t="s">
        <v>62</v>
      </c>
      <c r="G833" s="118" t="n">
        <v>9</v>
      </c>
      <c r="H833" s="118" t="n">
        <v>3</v>
      </c>
      <c r="I833" s="119" t="n">
        <v>6094.4</v>
      </c>
      <c r="J833" s="119" t="n">
        <v>6094.4</v>
      </c>
      <c r="K833" s="119" t="n">
        <v>0</v>
      </c>
      <c r="L833" s="117" t="n">
        <v>259</v>
      </c>
      <c r="M833" s="120" t="n">
        <f aca="false" ca="false" dt2D="false" dtr="false" t="normal">SUM(N833:R833)</f>
        <v>10010686.92</v>
      </c>
      <c r="N833" s="120" t="n"/>
      <c r="O833" s="120" t="n"/>
      <c r="P833" s="120" t="n"/>
      <c r="Q833" s="120" t="n">
        <v>1235212.99</v>
      </c>
      <c r="R833" s="120" t="n">
        <v>8775473.93</v>
      </c>
      <c r="S833" s="120" t="n"/>
      <c r="T833" s="120" t="n">
        <f aca="false" ca="false" dt2D="false" dtr="false" t="normal">$M833/($J833+$K833)</f>
        <v>1642.6041808873722</v>
      </c>
      <c r="U833" s="120" t="n">
        <f aca="false" ca="false" dt2D="false" dtr="false" t="normal">$M833/($J833+$K833)</f>
        <v>1642.6041808873722</v>
      </c>
      <c r="V833" s="118" t="n">
        <v>2027</v>
      </c>
      <c r="W833" s="120" t="n"/>
      <c r="X833" s="121" t="n">
        <f aca="false" ca="false" dt2D="false" dtr="false" t="normal">AA833-R833</f>
        <v>17389542.810000006</v>
      </c>
      <c r="Y833" s="127" t="n">
        <v>0</v>
      </c>
      <c r="Z833" s="127" t="n">
        <f aca="false" ca="false" dt2D="false" dtr="false" t="normal">+(J833*16.89+K833*28.62)*12</f>
        <v>1235212.992</v>
      </c>
      <c r="AA833" s="127" t="n">
        <f aca="false" ca="false" dt2D="false" dtr="false" t="normal">+(J833*16.89+K833*28.62)*12*30-'[5]Лист1'!$AQ$219</f>
        <v>26165016.740000006</v>
      </c>
      <c r="AB833" s="124" t="n">
        <f aca="false" ca="true" dt2D="false" dtr="false" t="normal">SUBTOTAL(9, AC833:AQ833)</f>
        <v>10010686.919999998</v>
      </c>
      <c r="AC833" s="124" t="n"/>
      <c r="AD833" s="124" t="n"/>
      <c r="AE833" s="124" t="n">
        <v>9472137.61</v>
      </c>
      <c r="AF833" s="124" t="n"/>
      <c r="AG833" s="124" t="n"/>
      <c r="AH833" s="124" t="n"/>
      <c r="AI833" s="124" t="n">
        <v>0</v>
      </c>
      <c r="AJ833" s="124" t="n"/>
      <c r="AK833" s="124" t="n"/>
      <c r="AL833" s="124" t="n"/>
      <c r="AM833" s="124" t="n"/>
      <c r="AN833" s="124" t="n"/>
      <c r="AO833" s="124" t="n">
        <v>300320.61</v>
      </c>
      <c r="AP833" s="124" t="n">
        <v>24000</v>
      </c>
      <c r="AQ833" s="124" t="n">
        <v>214228.7</v>
      </c>
      <c r="AR833" s="128" t="n">
        <f aca="false" ca="false" dt2D="false" dtr="false" t="normal">COUNTIF(AC833:AN833, "&gt;0")</f>
        <v>1</v>
      </c>
      <c r="AS833" s="128" t="n">
        <f aca="false" ca="false" dt2D="false" dtr="false" t="normal">COUNTIF(AO833:AQ833, "&gt;0")</f>
        <v>3</v>
      </c>
      <c r="AT833" s="128" t="n">
        <f aca="false" ca="false" dt2D="false" dtr="false" t="normal">+AR833+AS833</f>
        <v>4</v>
      </c>
      <c r="AW833" s="129" t="n"/>
    </row>
    <row customHeight="true" ht="12.75" outlineLevel="0" r="834">
      <c r="A834" s="115" t="n">
        <f aca="false" ca="false" dt2D="false" dtr="false" t="normal">A833+1</f>
        <v>707</v>
      </c>
      <c r="B834" s="115" t="n">
        <f aca="false" ca="false" dt2D="false" dtr="false" t="normal">+B833+1</f>
        <v>170</v>
      </c>
      <c r="C834" s="126" t="s">
        <v>249</v>
      </c>
      <c r="D834" s="115" t="s">
        <v>418</v>
      </c>
      <c r="E834" s="119" t="s">
        <v>94</v>
      </c>
      <c r="F834" s="118" t="s">
        <v>62</v>
      </c>
      <c r="G834" s="118" t="n">
        <v>9</v>
      </c>
      <c r="H834" s="118" t="n">
        <v>1</v>
      </c>
      <c r="I834" s="119" t="n">
        <v>2001.1</v>
      </c>
      <c r="J834" s="119" t="n">
        <v>1828.7</v>
      </c>
      <c r="K834" s="119" t="n">
        <v>172.4</v>
      </c>
      <c r="L834" s="117" t="n">
        <v>79</v>
      </c>
      <c r="M834" s="120" t="n">
        <f aca="false" ca="false" dt2D="false" dtr="false" t="normal">SUM(N834:R834)</f>
        <v>16267939.92</v>
      </c>
      <c r="N834" s="120" t="n"/>
      <c r="O834" s="120" t="n">
        <v>2864007.08</v>
      </c>
      <c r="P834" s="120" t="n"/>
      <c r="Q834" s="120" t="n">
        <v>508433.68</v>
      </c>
      <c r="R834" s="120" t="n">
        <v>12895499.16</v>
      </c>
      <c r="S834" s="120" t="n"/>
      <c r="T834" s="120" t="n">
        <f aca="false" ca="false" dt2D="false" dtr="false" t="normal">$M834/($J834+$K834)</f>
        <v>8129.498735695367</v>
      </c>
      <c r="U834" s="120" t="n">
        <f aca="false" ca="false" dt2D="false" dtr="false" t="normal">$M834/($J834+$K834)</f>
        <v>8129.498735695367</v>
      </c>
      <c r="V834" s="118" t="n">
        <v>2027</v>
      </c>
      <c r="W834" s="120" t="n"/>
      <c r="X834" s="121" t="n">
        <f aca="false" ca="false" dt2D="false" dtr="false" t="normal">AA834-R834</f>
        <v>0</v>
      </c>
      <c r="Y834" s="127" t="n">
        <v>78583.71</v>
      </c>
      <c r="Z834" s="127" t="n">
        <f aca="false" ca="false" dt2D="false" dtr="false" t="normal">+(J834*16.89+K834*28.62)*12</f>
        <v>429849.97200000007</v>
      </c>
      <c r="AA834" s="127" t="n">
        <f aca="false" ca="false" dt2D="false" dtr="false" t="normal">+(J834*16.89+K834*28.62)*12*30</f>
        <v>12895499.160000002</v>
      </c>
      <c r="AB834" s="124" t="n">
        <f aca="false" ca="true" dt2D="false" dtr="false" t="normal">SUBTOTAL(9, AC834:AQ834)</f>
        <v>16267939.92</v>
      </c>
      <c r="AC834" s="124" t="n">
        <v>5856102.24</v>
      </c>
      <c r="AD834" s="124" t="n">
        <v>4107589.43</v>
      </c>
      <c r="AE834" s="124" t="n">
        <v>3112062.64</v>
      </c>
      <c r="AF834" s="124" t="n">
        <v>2332013.5</v>
      </c>
      <c r="AG834" s="124" t="n"/>
      <c r="AH834" s="124" t="n"/>
      <c r="AI834" s="124" t="n">
        <v>0</v>
      </c>
      <c r="AJ834" s="124" t="n"/>
      <c r="AK834" s="124" t="n"/>
      <c r="AL834" s="124" t="n"/>
      <c r="AM834" s="124" t="n"/>
      <c r="AN834" s="124" t="n"/>
      <c r="AO834" s="124" t="n">
        <v>488038.2</v>
      </c>
      <c r="AP834" s="124" t="n">
        <v>24000</v>
      </c>
      <c r="AQ834" s="124" t="n">
        <v>348133.91</v>
      </c>
      <c r="AR834" s="128" t="n">
        <f aca="false" ca="false" dt2D="false" dtr="false" t="normal">COUNTIF(AC834:AN834, "&gt;0")</f>
        <v>4</v>
      </c>
      <c r="AS834" s="128" t="n">
        <f aca="false" ca="false" dt2D="false" dtr="false" t="normal">COUNTIF(AO834:AQ834, "&gt;0")</f>
        <v>3</v>
      </c>
      <c r="AT834" s="128" t="n">
        <f aca="false" ca="false" dt2D="false" dtr="false" t="normal">+AR834+AS834</f>
        <v>7</v>
      </c>
      <c r="AW834" s="129" t="n"/>
    </row>
    <row customHeight="true" ht="12.75" outlineLevel="0" r="835">
      <c r="A835" s="115" t="n">
        <f aca="false" ca="false" dt2D="false" dtr="false" t="normal">A834+1</f>
        <v>708</v>
      </c>
      <c r="B835" s="115" t="s">
        <v>226</v>
      </c>
      <c r="C835" s="126" t="s">
        <v>249</v>
      </c>
      <c r="D835" s="115" t="s">
        <v>419</v>
      </c>
      <c r="E835" s="119" t="s">
        <v>177</v>
      </c>
      <c r="F835" s="118" t="s">
        <v>62</v>
      </c>
      <c r="G835" s="118" t="n">
        <v>9</v>
      </c>
      <c r="H835" s="118" t="n">
        <v>1</v>
      </c>
      <c r="I835" s="119" t="n">
        <v>2282.58</v>
      </c>
      <c r="J835" s="119" t="n">
        <v>1973.3</v>
      </c>
      <c r="K835" s="119" t="n">
        <v>54.5</v>
      </c>
      <c r="L835" s="117" t="n">
        <v>71</v>
      </c>
      <c r="M835" s="120" t="n">
        <f aca="false" ca="false" dt2D="false" dtr="false" t="normal">SUM(N835:R835)</f>
        <v>6262195.119999999</v>
      </c>
      <c r="N835" s="120" t="n"/>
      <c r="O835" s="120" t="n"/>
      <c r="P835" s="120" t="n"/>
      <c r="Q835" s="120" t="n">
        <v>1986600.1</v>
      </c>
      <c r="R835" s="120" t="n">
        <v>4275595.02</v>
      </c>
      <c r="S835" s="120" t="n"/>
      <c r="T835" s="120" t="n">
        <f aca="false" ca="false" dt2D="false" dtr="false" t="normal">$M835/($J835+$K835)</f>
        <v>3088.1719696222503</v>
      </c>
      <c r="U835" s="120" t="n">
        <f aca="false" ca="false" dt2D="false" dtr="false" t="normal">$M835/($J835+$K835)</f>
        <v>3088.1719696222503</v>
      </c>
      <c r="V835" s="118" t="n">
        <v>2027</v>
      </c>
      <c r="W835" s="120" t="n"/>
      <c r="X835" s="121" t="n">
        <f aca="false" ca="false" dt2D="false" dtr="false" t="normal">AA835-R835</f>
        <v>8284382.700000003</v>
      </c>
      <c r="Y835" s="127" t="n">
        <v>1567934.18</v>
      </c>
      <c r="Z835" s="127" t="n">
        <f aca="false" ca="false" dt2D="false" dtr="false" t="normal">+(J835*16.89+K835*28.62)*12</f>
        <v>418665.92400000006</v>
      </c>
      <c r="AA835" s="127" t="n">
        <f aca="false" ca="false" dt2D="false" dtr="false" t="normal">+(J835*16.89+K835*28.62)*12*30</f>
        <v>12559977.720000003</v>
      </c>
      <c r="AB835" s="124" t="n">
        <f aca="false" ca="true" dt2D="false" dtr="false" t="normal">SUBTOTAL(9, AC835:AQ835)</f>
        <v>6262195.12</v>
      </c>
      <c r="AC835" s="124" t="n">
        <v>5916318.29</v>
      </c>
      <c r="AD835" s="124" t="n"/>
      <c r="AE835" s="124" t="n"/>
      <c r="AF835" s="124" t="n"/>
      <c r="AG835" s="124" t="n"/>
      <c r="AH835" s="124" t="n"/>
      <c r="AI835" s="124" t="n">
        <v>0</v>
      </c>
      <c r="AJ835" s="124" t="n"/>
      <c r="AK835" s="124" t="n"/>
      <c r="AL835" s="124" t="n"/>
      <c r="AM835" s="124" t="n"/>
      <c r="AN835" s="124" t="n"/>
      <c r="AO835" s="124" t="n">
        <v>187865.85</v>
      </c>
      <c r="AP835" s="124" t="n">
        <v>24000</v>
      </c>
      <c r="AQ835" s="124" t="n">
        <v>134010.98</v>
      </c>
      <c r="AR835" s="128" t="n">
        <f aca="false" ca="false" dt2D="false" dtr="false" t="normal">COUNTIF(AC835:AN835, "&gt;0")</f>
        <v>1</v>
      </c>
      <c r="AS835" s="128" t="n">
        <f aca="false" ca="false" dt2D="false" dtr="false" t="normal">COUNTIF(AO835:AQ835, "&gt;0")</f>
        <v>3</v>
      </c>
      <c r="AT835" s="128" t="n">
        <f aca="false" ca="false" dt2D="false" dtr="false" t="normal">+AR835+AS835</f>
        <v>4</v>
      </c>
      <c r="AW835" s="129" t="n"/>
    </row>
    <row customHeight="true" ht="12.75" outlineLevel="0" r="836">
      <c r="A836" s="115" t="n">
        <f aca="false" ca="false" dt2D="false" dtr="false" t="normal">A835+1</f>
        <v>709</v>
      </c>
      <c r="B836" s="115" t="n">
        <f aca="false" ca="false" dt2D="false" dtr="false" t="normal">B834+1</f>
        <v>171</v>
      </c>
      <c r="C836" s="126" t="s">
        <v>249</v>
      </c>
      <c r="D836" s="115" t="s">
        <v>421</v>
      </c>
      <c r="E836" s="119" t="s">
        <v>159</v>
      </c>
      <c r="F836" s="118" t="s">
        <v>62</v>
      </c>
      <c r="G836" s="118" t="n">
        <v>4</v>
      </c>
      <c r="H836" s="118" t="n">
        <v>3</v>
      </c>
      <c r="I836" s="119" t="n">
        <v>2209.2</v>
      </c>
      <c r="J836" s="119" t="n">
        <v>2030.9</v>
      </c>
      <c r="K836" s="119" t="n">
        <v>45.4000000000001</v>
      </c>
      <c r="L836" s="117" t="n">
        <v>88</v>
      </c>
      <c r="M836" s="120" t="n">
        <f aca="false" ca="false" dt2D="false" dtr="false" t="normal">SUM(N836:R836)</f>
        <v>7472354.55</v>
      </c>
      <c r="N836" s="120" t="n"/>
      <c r="O836" s="120" t="n"/>
      <c r="P836" s="120" t="n"/>
      <c r="Q836" s="120" t="n">
        <v>1974580.09</v>
      </c>
      <c r="R836" s="120" t="n">
        <v>5497774.46</v>
      </c>
      <c r="S836" s="120" t="n"/>
      <c r="T836" s="120" t="n">
        <f aca="false" ca="false" dt2D="false" dtr="false" t="normal">$M836/($J836+$K836)</f>
        <v>3598.8800028897554</v>
      </c>
      <c r="U836" s="120" t="n">
        <f aca="false" ca="false" dt2D="false" dtr="false" t="normal">$M836/($J836+$K836)</f>
        <v>3598.8800028897554</v>
      </c>
      <c r="V836" s="118" t="n">
        <v>2027</v>
      </c>
      <c r="W836" s="120" t="n"/>
      <c r="X836" s="121" t="n">
        <f aca="false" ca="false" dt2D="false" dtr="false" t="normal">AA836-R836</f>
        <v>4210112.620000002</v>
      </c>
      <c r="Y836" s="127" t="n">
        <v>1650983.85</v>
      </c>
      <c r="Z836" s="127" t="n">
        <f aca="false" ca="false" dt2D="false" dtr="false" t="normal">+(J836*12.71+K836*25.41)*12</f>
        <v>323596.23600000003</v>
      </c>
      <c r="AA836" s="127" t="n">
        <f aca="false" ca="false" dt2D="false" dtr="false" t="normal">+(J836*12.71+K836*25.41)*12*30</f>
        <v>9707887.080000002</v>
      </c>
      <c r="AB836" s="124" t="n">
        <f aca="false" ca="true" dt2D="false" dtr="false" t="normal">SUBTOTAL(9, AC836:AQ836)</f>
        <v>7472354.549999999</v>
      </c>
      <c r="AC836" s="124" t="n">
        <v>7064275.52</v>
      </c>
      <c r="AD836" s="124" t="n"/>
      <c r="AE836" s="124" t="n"/>
      <c r="AF836" s="124" t="n"/>
      <c r="AG836" s="124" t="n"/>
      <c r="AH836" s="124" t="n"/>
      <c r="AI836" s="124" t="n">
        <v>0</v>
      </c>
      <c r="AJ836" s="124" t="n"/>
      <c r="AK836" s="124" t="n"/>
      <c r="AL836" s="124" t="n"/>
      <c r="AM836" s="124" t="n"/>
      <c r="AN836" s="124" t="n"/>
      <c r="AO836" s="124" t="n">
        <v>224170.64</v>
      </c>
      <c r="AP836" s="124" t="n">
        <v>24000</v>
      </c>
      <c r="AQ836" s="124" t="n">
        <v>159908.39</v>
      </c>
      <c r="AR836" s="128" t="n">
        <f aca="false" ca="false" dt2D="false" dtr="false" t="normal">COUNTIF(AC836:AN836, "&gt;0")</f>
        <v>1</v>
      </c>
      <c r="AS836" s="128" t="n">
        <f aca="false" ca="false" dt2D="false" dtr="false" t="normal">COUNTIF(AO836:AQ836, "&gt;0")</f>
        <v>3</v>
      </c>
      <c r="AT836" s="128" t="n">
        <f aca="false" ca="false" dt2D="false" dtr="false" t="normal">+AR836+AS836</f>
        <v>4</v>
      </c>
      <c r="AW836" s="129" t="n"/>
    </row>
    <row customHeight="true" ht="12.75" outlineLevel="0" r="837">
      <c r="A837" s="115" t="n">
        <f aca="false" ca="false" dt2D="false" dtr="false" t="normal">A836+1</f>
        <v>710</v>
      </c>
      <c r="B837" s="115" t="n">
        <f aca="false" ca="false" dt2D="false" dtr="false" t="normal">+B836+1</f>
        <v>172</v>
      </c>
      <c r="C837" s="126" t="s">
        <v>249</v>
      </c>
      <c r="D837" s="115" t="s">
        <v>423</v>
      </c>
      <c r="E837" s="119" t="s">
        <v>73</v>
      </c>
      <c r="F837" s="118" t="s">
        <v>62</v>
      </c>
      <c r="G837" s="118" t="n">
        <v>5</v>
      </c>
      <c r="H837" s="118" t="n">
        <v>7</v>
      </c>
      <c r="I837" s="119" t="n">
        <v>5397.26</v>
      </c>
      <c r="J837" s="119" t="n">
        <v>5314.16</v>
      </c>
      <c r="K837" s="119" t="n">
        <v>83.1000000000004</v>
      </c>
      <c r="L837" s="117" t="n">
        <v>173</v>
      </c>
      <c r="M837" s="120" t="n">
        <f aca="false" ca="false" dt2D="false" dtr="false" t="normal">SUM(N837:R837)</f>
        <v>7752462.34</v>
      </c>
      <c r="N837" s="120" t="n"/>
      <c r="O837" s="120" t="n"/>
      <c r="P837" s="120" t="n"/>
      <c r="Q837" s="120" t="n">
        <v>835854.54</v>
      </c>
      <c r="R837" s="120" t="n">
        <v>6916607.8</v>
      </c>
      <c r="S837" s="120" t="n"/>
      <c r="T837" s="120" t="n">
        <f aca="false" ca="false" dt2D="false" dtr="false" t="normal">$M837/($J837+$K837)</f>
        <v>1436.369998851269</v>
      </c>
      <c r="U837" s="120" t="n">
        <f aca="false" ca="false" dt2D="false" dtr="false" t="normal">$M837/($J837+$K837)</f>
        <v>1436.369998851269</v>
      </c>
      <c r="V837" s="118" t="n">
        <v>2027</v>
      </c>
      <c r="W837" s="120" t="n"/>
      <c r="X837" s="121" t="n">
        <f aca="false" ca="false" dt2D="false" dtr="false" t="normal">AA837-R837</f>
        <v>6112513.356000002</v>
      </c>
      <c r="Y837" s="127" t="n">
        <v>0</v>
      </c>
      <c r="Z837" s="127" t="n">
        <f aca="false" ca="false" dt2D="false" dtr="false" t="normal">+(J837*12.71+K837*25.41)*12</f>
        <v>835854.5352</v>
      </c>
      <c r="AA837" s="127" t="n">
        <f aca="false" ca="false" dt2D="false" dtr="false" t="normal">+(J837*12.71+K837*25.41)*12*30-'[5]Лист1'!$AQ$228</f>
        <v>13029121.156000001</v>
      </c>
      <c r="AB837" s="124" t="n">
        <f aca="false" ca="true" dt2D="false" dtr="false" t="normal">SUBTOTAL(9, AC837:AQ837)</f>
        <v>7752462.340000001</v>
      </c>
      <c r="AC837" s="124" t="n"/>
      <c r="AD837" s="124" t="n"/>
      <c r="AE837" s="124" t="n"/>
      <c r="AF837" s="124" t="n">
        <v>7329985.78</v>
      </c>
      <c r="AG837" s="124" t="n"/>
      <c r="AH837" s="124" t="n"/>
      <c r="AI837" s="124" t="n">
        <v>0</v>
      </c>
      <c r="AJ837" s="124" t="n"/>
      <c r="AK837" s="124" t="n"/>
      <c r="AL837" s="124" t="n"/>
      <c r="AM837" s="124" t="n"/>
      <c r="AN837" s="124" t="n"/>
      <c r="AO837" s="124" t="n">
        <v>232573.87</v>
      </c>
      <c r="AP837" s="124" t="n">
        <v>24000</v>
      </c>
      <c r="AQ837" s="124" t="n">
        <v>165902.69</v>
      </c>
      <c r="AR837" s="128" t="n">
        <f aca="false" ca="false" dt2D="false" dtr="false" t="normal">COUNTIF(AC837:AN837, "&gt;0")</f>
        <v>1</v>
      </c>
      <c r="AS837" s="128" t="n">
        <f aca="false" ca="false" dt2D="false" dtr="false" t="normal">COUNTIF(AO837:AQ837, "&gt;0")</f>
        <v>3</v>
      </c>
      <c r="AT837" s="128" t="n">
        <f aca="false" ca="false" dt2D="false" dtr="false" t="normal">+AR837+AS837</f>
        <v>4</v>
      </c>
      <c r="AW837" s="129" t="n"/>
    </row>
    <row customHeight="true" ht="12.75" outlineLevel="0" r="838">
      <c r="A838" s="115" t="n">
        <f aca="false" ca="false" dt2D="false" dtr="false" t="normal">A837+1</f>
        <v>711</v>
      </c>
      <c r="B838" s="115" t="n">
        <f aca="false" ca="false" dt2D="false" dtr="false" t="normal">+B837+1</f>
        <v>173</v>
      </c>
      <c r="C838" s="126" t="s">
        <v>249</v>
      </c>
      <c r="D838" s="115" t="s">
        <v>424</v>
      </c>
      <c r="E838" s="119" t="s">
        <v>252</v>
      </c>
      <c r="F838" s="118" t="s">
        <v>62</v>
      </c>
      <c r="G838" s="118" t="n">
        <v>5</v>
      </c>
      <c r="H838" s="118" t="n">
        <v>6</v>
      </c>
      <c r="I838" s="119" t="n">
        <v>5082.1</v>
      </c>
      <c r="J838" s="119" t="n">
        <v>5003.4</v>
      </c>
      <c r="K838" s="119" t="n">
        <v>78.7000000000007</v>
      </c>
      <c r="L838" s="117" t="n">
        <v>210</v>
      </c>
      <c r="M838" s="120" t="n">
        <f aca="false" ca="false" dt2D="false" dtr="false" t="normal">SUM(N838:R838)</f>
        <v>18289868.05</v>
      </c>
      <c r="N838" s="120" t="n"/>
      <c r="O838" s="120" t="n"/>
      <c r="P838" s="120" t="n"/>
      <c r="Q838" s="120" t="n">
        <v>787115.77</v>
      </c>
      <c r="R838" s="120" t="n">
        <v>17502752.28</v>
      </c>
      <c r="S838" s="120" t="n"/>
      <c r="T838" s="120" t="n">
        <f aca="false" ca="false" dt2D="false" dtr="false" t="normal">$M838/($J838+$K838)</f>
        <v>3598.880000393538</v>
      </c>
      <c r="U838" s="120" t="n">
        <f aca="false" ca="false" dt2D="false" dtr="false" t="normal">$M838/($J838+$K838)</f>
        <v>3598.880000393538</v>
      </c>
      <c r="V838" s="118" t="n">
        <v>2027</v>
      </c>
      <c r="W838" s="120" t="n"/>
      <c r="X838" s="121" t="n">
        <f aca="false" ca="false" dt2D="false" dtr="false" t="normal">AA838-R838</f>
        <v>3214858.540000003</v>
      </c>
      <c r="Y838" s="127" t="n">
        <v>0</v>
      </c>
      <c r="Z838" s="127" t="n">
        <f aca="false" ca="false" dt2D="false" dtr="false" t="normal">+(J838*12.71+K838*25.41)*12</f>
        <v>787115.7720000001</v>
      </c>
      <c r="AA838" s="127" t="n">
        <f aca="false" ca="false" dt2D="false" dtr="false" t="normal">+(J838*12.71+K838*25.41)*12*30-'[5]Лист1'!$AQ$229</f>
        <v>20717610.820000004</v>
      </c>
      <c r="AB838" s="124" t="n">
        <f aca="false" ca="true" dt2D="false" dtr="false" t="normal">SUBTOTAL(9, AC838:AQ838)</f>
        <v>18289868.049999997</v>
      </c>
      <c r="AC838" s="124" t="n">
        <v>17325768.83</v>
      </c>
      <c r="AD838" s="124" t="n"/>
      <c r="AE838" s="124" t="n"/>
      <c r="AF838" s="124" t="n"/>
      <c r="AG838" s="124" t="n"/>
      <c r="AH838" s="124" t="n"/>
      <c r="AI838" s="124" t="n">
        <v>0</v>
      </c>
      <c r="AJ838" s="124" t="n"/>
      <c r="AK838" s="124" t="n"/>
      <c r="AL838" s="124" t="n"/>
      <c r="AM838" s="124" t="n"/>
      <c r="AN838" s="124" t="n"/>
      <c r="AO838" s="124" t="n">
        <v>548696.04</v>
      </c>
      <c r="AP838" s="124" t="n">
        <v>24000</v>
      </c>
      <c r="AQ838" s="124" t="n">
        <v>391403.18</v>
      </c>
      <c r="AR838" s="128" t="n">
        <f aca="false" ca="false" dt2D="false" dtr="false" t="normal">COUNTIF(AC838:AN838, "&gt;0")</f>
        <v>1</v>
      </c>
      <c r="AS838" s="128" t="n">
        <f aca="false" ca="false" dt2D="false" dtr="false" t="normal">COUNTIF(AO838:AQ838, "&gt;0")</f>
        <v>3</v>
      </c>
      <c r="AT838" s="128" t="n">
        <f aca="false" ca="false" dt2D="false" dtr="false" t="normal">+AR838+AS838</f>
        <v>4</v>
      </c>
      <c r="AW838" s="129" t="n"/>
    </row>
    <row customHeight="true" ht="12.75" outlineLevel="0" r="839">
      <c r="A839" s="115" t="n">
        <f aca="false" ca="false" dt2D="false" dtr="false" t="normal">A838+1</f>
        <v>712</v>
      </c>
      <c r="B839" s="115" t="n">
        <f aca="false" ca="false" dt2D="false" dtr="false" t="normal">+B838+1</f>
        <v>174</v>
      </c>
      <c r="C839" s="126" t="s">
        <v>249</v>
      </c>
      <c r="D839" s="115" t="s">
        <v>426</v>
      </c>
      <c r="E839" s="119" t="s">
        <v>106</v>
      </c>
      <c r="F839" s="118" t="s">
        <v>62</v>
      </c>
      <c r="G839" s="118" t="n">
        <v>9</v>
      </c>
      <c r="H839" s="118" t="n">
        <v>1</v>
      </c>
      <c r="I839" s="119" t="n">
        <v>2513.54</v>
      </c>
      <c r="J839" s="119" t="n">
        <v>2194.54</v>
      </c>
      <c r="K839" s="119" t="n">
        <v>319</v>
      </c>
      <c r="L839" s="117" t="n">
        <v>124</v>
      </c>
      <c r="M839" s="120" t="n">
        <f aca="false" ca="false" dt2D="false" dtr="false" t="normal">SUM(N839:R839)</f>
        <v>19892617.94</v>
      </c>
      <c r="N839" s="120" t="n"/>
      <c r="O839" s="120" t="n">
        <v>1661333.52</v>
      </c>
      <c r="P839" s="120" t="n"/>
      <c r="Q839" s="120" t="n">
        <v>1600882.6</v>
      </c>
      <c r="R839" s="120" t="n">
        <v>16630401.82</v>
      </c>
      <c r="S839" s="120" t="n"/>
      <c r="T839" s="120" t="n">
        <f aca="false" ca="false" dt2D="false" dtr="false" t="normal">$M839/($J839+$K839)</f>
        <v>7914.183955695951</v>
      </c>
      <c r="U839" s="120" t="n">
        <f aca="false" ca="false" dt2D="false" dtr="false" t="normal">$M839/($J839+$K839)</f>
        <v>7914.183955695951</v>
      </c>
      <c r="V839" s="118" t="n">
        <v>2027</v>
      </c>
      <c r="W839" s="120" t="n"/>
      <c r="X839" s="121" t="n">
        <f aca="false" ca="false" dt2D="false" dtr="false" t="normal">AA839-R839</f>
        <v>-0.0040000006556510925</v>
      </c>
      <c r="Y839" s="127" t="n">
        <v>1046535.87</v>
      </c>
      <c r="Z839" s="127" t="n">
        <f aca="false" ca="false" dt2D="false" dtr="false" t="normal">+(J839*16.89+K839*28.62)*12</f>
        <v>554346.7272</v>
      </c>
      <c r="AA839" s="127" t="n">
        <f aca="false" ca="false" dt2D="false" dtr="false" t="normal">+(J839*16.89+K839*28.62)*12*30</f>
        <v>16630401.816</v>
      </c>
      <c r="AB839" s="124" t="n">
        <f aca="false" ca="true" dt2D="false" dtr="false" t="normal">SUBTOTAL(9, AC839:AQ839)</f>
        <v>19892617.939999998</v>
      </c>
      <c r="AC839" s="124" t="n"/>
      <c r="AD839" s="124" t="n"/>
      <c r="AE839" s="124" t="n">
        <v>3910533.49</v>
      </c>
      <c r="AF839" s="124" t="n">
        <v>2930730.02</v>
      </c>
      <c r="AG839" s="124" t="n"/>
      <c r="AH839" s="124" t="n"/>
      <c r="AI839" s="124" t="n">
        <v>0</v>
      </c>
      <c r="AJ839" s="124" t="n"/>
      <c r="AK839" s="124" t="n">
        <v>3625881</v>
      </c>
      <c r="AL839" s="124" t="n"/>
      <c r="AM839" s="124" t="n"/>
      <c r="AN839" s="124" t="n">
        <v>8378992.87</v>
      </c>
      <c r="AO839" s="124" t="n">
        <v>596778.54</v>
      </c>
      <c r="AP839" s="124" t="n">
        <v>24000</v>
      </c>
      <c r="AQ839" s="124" t="n">
        <v>425702.02</v>
      </c>
      <c r="AR839" s="128" t="n">
        <f aca="false" ca="false" dt2D="false" dtr="false" t="normal">COUNTIF(AC839:AN839, "&gt;0")</f>
        <v>4</v>
      </c>
      <c r="AS839" s="128" t="n">
        <f aca="false" ca="false" dt2D="false" dtr="false" t="normal">COUNTIF(AO839:AQ839, "&gt;0")</f>
        <v>3</v>
      </c>
      <c r="AT839" s="128" t="n">
        <f aca="false" ca="false" dt2D="false" dtr="false" t="normal">+AR839+AS839</f>
        <v>7</v>
      </c>
      <c r="AW839" s="129" t="n"/>
    </row>
    <row customHeight="true" ht="12.75" outlineLevel="0" r="840">
      <c r="A840" s="115" t="n">
        <f aca="false" ca="false" dt2D="false" dtr="false" t="normal">A839+1</f>
        <v>713</v>
      </c>
      <c r="B840" s="115" t="n">
        <f aca="false" ca="false" dt2D="false" dtr="false" t="normal">+B839+1</f>
        <v>175</v>
      </c>
      <c r="C840" s="126" t="s">
        <v>249</v>
      </c>
      <c r="D840" s="115" t="s">
        <v>427</v>
      </c>
      <c r="E840" s="119" t="s">
        <v>106</v>
      </c>
      <c r="F840" s="118" t="s">
        <v>62</v>
      </c>
      <c r="G840" s="118" t="n">
        <v>9</v>
      </c>
      <c r="H840" s="118" t="n">
        <v>1</v>
      </c>
      <c r="I840" s="119" t="n">
        <v>4302.35</v>
      </c>
      <c r="J840" s="119" t="n">
        <v>4298.95</v>
      </c>
      <c r="K840" s="119" t="n">
        <v>3.40000000000055</v>
      </c>
      <c r="L840" s="117" t="n">
        <v>225</v>
      </c>
      <c r="M840" s="120" t="n">
        <f aca="false" ca="false" dt2D="false" dtr="false" t="normal">SUM(N840:R840)</f>
        <v>25652539.21</v>
      </c>
      <c r="N840" s="120" t="n"/>
      <c r="O840" s="120" t="n"/>
      <c r="P840" s="120" t="n"/>
      <c r="Q840" s="120" t="n">
        <v>3940123.21</v>
      </c>
      <c r="R840" s="120" t="n">
        <v>21712416</v>
      </c>
      <c r="S840" s="120" t="n"/>
      <c r="T840" s="120" t="n">
        <f aca="false" ca="false" dt2D="false" dtr="false" t="normal">$M840/($J840+$K840)</f>
        <v>5962.448245726173</v>
      </c>
      <c r="U840" s="120" t="n">
        <f aca="false" ca="false" dt2D="false" dtr="false" t="normal">$M840/($J840+$K840)</f>
        <v>5962.448245726173</v>
      </c>
      <c r="V840" s="118" t="n">
        <v>2027</v>
      </c>
      <c r="W840" s="120" t="n"/>
      <c r="X840" s="121" t="n">
        <f aca="false" ca="false" dt2D="false" dtr="false" t="normal">AA840-R840</f>
        <v>4461950.460000008</v>
      </c>
      <c r="Y840" s="127" t="n">
        <v>3067644.33</v>
      </c>
      <c r="Z840" s="127" t="n">
        <f aca="false" ca="false" dt2D="false" dtr="false" t="normal">+(J840*16.89+K840*28.62)*12</f>
        <v>872478.8820000002</v>
      </c>
      <c r="AA840" s="127" t="n">
        <f aca="false" ca="false" dt2D="false" dtr="false" t="normal">+(J840*16.89+K840*28.62)*12*30</f>
        <v>26174366.46000001</v>
      </c>
      <c r="AB840" s="124" t="n">
        <f aca="false" ca="true" dt2D="false" dtr="false" t="normal">SUBTOTAL(9, AC840:AQ840)</f>
        <v>25652539.21</v>
      </c>
      <c r="AC840" s="124" t="n">
        <v>12595475.88</v>
      </c>
      <c r="AD840" s="124" t="n"/>
      <c r="AE840" s="124" t="n">
        <v>6695811.31</v>
      </c>
      <c r="AF840" s="124" t="n">
        <v>5018711.5</v>
      </c>
      <c r="AG840" s="124" t="n"/>
      <c r="AH840" s="124" t="n"/>
      <c r="AI840" s="124" t="n">
        <v>0</v>
      </c>
      <c r="AJ840" s="124" t="n"/>
      <c r="AK840" s="124" t="n"/>
      <c r="AL840" s="124" t="n"/>
      <c r="AM840" s="124" t="n"/>
      <c r="AN840" s="124" t="n"/>
      <c r="AO840" s="124" t="n">
        <v>769576.18</v>
      </c>
      <c r="AP840" s="124" t="n">
        <v>24000</v>
      </c>
      <c r="AQ840" s="124" t="n">
        <v>548964.34</v>
      </c>
      <c r="AR840" s="128" t="n">
        <f aca="false" ca="false" dt2D="false" dtr="false" t="normal">COUNTIF(AC840:AN840, "&gt;0")</f>
        <v>3</v>
      </c>
      <c r="AS840" s="128" t="n">
        <f aca="false" ca="false" dt2D="false" dtr="false" t="normal">COUNTIF(AO840:AQ840, "&gt;0")</f>
        <v>3</v>
      </c>
      <c r="AT840" s="128" t="n">
        <f aca="false" ca="false" dt2D="false" dtr="false" t="normal">+AR840+AS840</f>
        <v>6</v>
      </c>
      <c r="AW840" s="129" t="n"/>
    </row>
    <row customHeight="true" ht="12.75" outlineLevel="0" r="841">
      <c r="A841" s="115" t="n">
        <f aca="false" ca="false" dt2D="false" dtr="false" t="normal">A840+1</f>
        <v>714</v>
      </c>
      <c r="B841" s="115" t="n">
        <f aca="false" ca="false" dt2D="false" dtr="false" t="normal">+B840+1</f>
        <v>176</v>
      </c>
      <c r="C841" s="126" t="s">
        <v>249</v>
      </c>
      <c r="D841" s="115" t="s">
        <v>429</v>
      </c>
      <c r="E841" s="119" t="s">
        <v>83</v>
      </c>
      <c r="F841" s="118" t="s">
        <v>62</v>
      </c>
      <c r="G841" s="118" t="n">
        <v>9</v>
      </c>
      <c r="H841" s="118" t="n">
        <v>1</v>
      </c>
      <c r="I841" s="119" t="n">
        <v>2277.4</v>
      </c>
      <c r="J841" s="119" t="n">
        <v>2020.55</v>
      </c>
      <c r="K841" s="119" t="n">
        <v>0</v>
      </c>
      <c r="L841" s="117" t="n">
        <v>98</v>
      </c>
      <c r="M841" s="120" t="n">
        <f aca="false" ca="false" dt2D="false" dtr="false" t="normal">SUM(N841:R841)</f>
        <v>6239805.880000001</v>
      </c>
      <c r="N841" s="120" t="n"/>
      <c r="O841" s="120" t="n"/>
      <c r="P841" s="120" t="n"/>
      <c r="Q841" s="120" t="n">
        <v>2557665.74</v>
      </c>
      <c r="R841" s="120" t="n">
        <v>3682140.14</v>
      </c>
      <c r="S841" s="120" t="n"/>
      <c r="T841" s="120" t="n">
        <f aca="false" ca="false" dt2D="false" dtr="false" t="normal">$M841/($J841+$K841)</f>
        <v>3088.171972977655</v>
      </c>
      <c r="U841" s="120" t="n">
        <f aca="false" ca="false" dt2D="false" dtr="false" t="normal">$M841/($J841+$K841)</f>
        <v>3088.171972977655</v>
      </c>
      <c r="V841" s="118" t="n">
        <v>2027</v>
      </c>
      <c r="W841" s="120" t="n"/>
      <c r="X841" s="121" t="n">
        <f aca="false" ca="false" dt2D="false" dtr="false" t="normal">AA841-R841</f>
        <v>8603612.08</v>
      </c>
      <c r="Y841" s="127" t="n">
        <v>2148140.67</v>
      </c>
      <c r="Z841" s="127" t="n">
        <f aca="false" ca="false" dt2D="false" dtr="false" t="normal">+(J841*16.89+K841*28.62)*12</f>
        <v>409525.074</v>
      </c>
      <c r="AA841" s="127" t="n">
        <f aca="false" ca="false" dt2D="false" dtr="false" t="normal">+(J841*16.89+K841*28.62)*12*30</f>
        <v>12285752.22</v>
      </c>
      <c r="AB841" s="124" t="n">
        <f aca="false" ca="true" dt2D="false" dtr="false" t="normal">SUBTOTAL(9, AC841:AQ841)</f>
        <v>6239805.879999999</v>
      </c>
      <c r="AC841" s="124" t="n">
        <v>5895079.85</v>
      </c>
      <c r="AD841" s="124" t="n"/>
      <c r="AE841" s="124" t="n"/>
      <c r="AF841" s="124" t="n"/>
      <c r="AG841" s="124" t="n"/>
      <c r="AH841" s="124" t="n"/>
      <c r="AI841" s="124" t="n">
        <v>0</v>
      </c>
      <c r="AJ841" s="124" t="n"/>
      <c r="AK841" s="124" t="n"/>
      <c r="AL841" s="124" t="n"/>
      <c r="AM841" s="124" t="n"/>
      <c r="AN841" s="124" t="n"/>
      <c r="AO841" s="124" t="n">
        <v>187194.18</v>
      </c>
      <c r="AP841" s="124" t="n">
        <v>24000</v>
      </c>
      <c r="AQ841" s="124" t="n">
        <v>133531.85</v>
      </c>
      <c r="AR841" s="128" t="n">
        <f aca="false" ca="false" dt2D="false" dtr="false" t="normal">COUNTIF(AC841:AN841, "&gt;0")</f>
        <v>1</v>
      </c>
      <c r="AS841" s="128" t="n">
        <f aca="false" ca="false" dt2D="false" dtr="false" t="normal">COUNTIF(AO841:AQ841, "&gt;0")</f>
        <v>3</v>
      </c>
      <c r="AT841" s="128" t="n">
        <f aca="false" ca="false" dt2D="false" dtr="false" t="normal">+AR841+AS841</f>
        <v>4</v>
      </c>
      <c r="AW841" s="129" t="n"/>
    </row>
    <row customHeight="true" ht="12.75" outlineLevel="0" r="842">
      <c r="A842" s="115" t="n">
        <f aca="false" ca="false" dt2D="false" dtr="false" t="normal">A841+1</f>
        <v>715</v>
      </c>
      <c r="B842" s="115" t="n">
        <f aca="false" ca="false" dt2D="false" dtr="false" t="normal">+B841+1</f>
        <v>177</v>
      </c>
      <c r="C842" s="126" t="s">
        <v>249</v>
      </c>
      <c r="D842" s="115" t="s">
        <v>430</v>
      </c>
      <c r="E842" s="119" t="s">
        <v>83</v>
      </c>
      <c r="F842" s="118" t="s">
        <v>62</v>
      </c>
      <c r="G842" s="118" t="n">
        <v>9</v>
      </c>
      <c r="H842" s="118" t="n">
        <v>1</v>
      </c>
      <c r="I842" s="119" t="n">
        <v>2197.2</v>
      </c>
      <c r="J842" s="119" t="n">
        <v>1934.5</v>
      </c>
      <c r="K842" s="119" t="n">
        <v>60.3</v>
      </c>
      <c r="L842" s="117" t="n">
        <v>70</v>
      </c>
      <c r="M842" s="120" t="n">
        <f aca="false" ca="false" dt2D="false" dtr="false" t="normal">SUM(N842:R842)</f>
        <v>6160285.4399999995</v>
      </c>
      <c r="N842" s="120" t="n"/>
      <c r="O842" s="120" t="n"/>
      <c r="P842" s="120" t="n"/>
      <c r="Q842" s="120" t="n">
        <v>2352611.76</v>
      </c>
      <c r="R842" s="120" t="n">
        <v>3807673.68</v>
      </c>
      <c r="S842" s="120" t="n"/>
      <c r="T842" s="120" t="n">
        <f aca="false" ca="false" dt2D="false" dtr="false" t="normal">$M842/($J842+$K842)</f>
        <v>3088.1719671144974</v>
      </c>
      <c r="U842" s="120" t="n">
        <f aca="false" ca="false" dt2D="false" dtr="false" t="normal">$M842/($J842+$K842)</f>
        <v>3088.1719671144974</v>
      </c>
      <c r="V842" s="118" t="n">
        <v>2027</v>
      </c>
      <c r="W842" s="120" t="n"/>
      <c r="X842" s="121" t="n">
        <f aca="false" ca="false" dt2D="false" dtr="false" t="normal">AA842-R842</f>
        <v>8576143.08</v>
      </c>
      <c r="Y842" s="127" t="n">
        <v>1939817.87</v>
      </c>
      <c r="Z842" s="127" t="n">
        <f aca="false" ca="false" dt2D="false" dtr="false" t="normal">+(J842*16.89+K842*28.62)*12</f>
        <v>412793.892</v>
      </c>
      <c r="AA842" s="127" t="n">
        <f aca="false" ca="false" dt2D="false" dtr="false" t="normal">+(J842*16.89+K842*28.62)*12*30</f>
        <v>12383816.76</v>
      </c>
      <c r="AB842" s="124" t="n">
        <f aca="false" ca="true" dt2D="false" dtr="false" t="normal">SUBTOTAL(9, AC842:AQ842)</f>
        <v>6160285.4399999995</v>
      </c>
      <c r="AC842" s="124" t="n">
        <v>5819646.77</v>
      </c>
      <c r="AD842" s="124" t="n"/>
      <c r="AE842" s="124" t="n"/>
      <c r="AF842" s="124" t="n"/>
      <c r="AG842" s="124" t="n"/>
      <c r="AH842" s="124" t="n"/>
      <c r="AI842" s="124" t="n">
        <v>0</v>
      </c>
      <c r="AJ842" s="124" t="n"/>
      <c r="AK842" s="124" t="n"/>
      <c r="AL842" s="124" t="n"/>
      <c r="AM842" s="124" t="n"/>
      <c r="AN842" s="124" t="n"/>
      <c r="AO842" s="124" t="n">
        <v>184808.56</v>
      </c>
      <c r="AP842" s="124" t="n">
        <v>24000</v>
      </c>
      <c r="AQ842" s="124" t="n">
        <v>131830.11</v>
      </c>
      <c r="AR842" s="128" t="n">
        <f aca="false" ca="false" dt2D="false" dtr="false" t="normal">COUNTIF(AC842:AN842, "&gt;0")</f>
        <v>1</v>
      </c>
      <c r="AS842" s="128" t="n">
        <f aca="false" ca="false" dt2D="false" dtr="false" t="normal">COUNTIF(AO842:AQ842, "&gt;0")</f>
        <v>3</v>
      </c>
      <c r="AT842" s="128" t="n">
        <f aca="false" ca="false" dt2D="false" dtr="false" t="normal">+AR842+AS842</f>
        <v>4</v>
      </c>
      <c r="AW842" s="129" t="n"/>
    </row>
    <row customHeight="true" ht="12.75" outlineLevel="0" r="843">
      <c r="A843" s="115" t="n">
        <f aca="false" ca="false" dt2D="false" dtr="false" t="normal">A842+1</f>
        <v>716</v>
      </c>
      <c r="B843" s="115" t="n">
        <f aca="false" ca="false" dt2D="false" dtr="false" t="normal">+B842+1</f>
        <v>178</v>
      </c>
      <c r="C843" s="126" t="s">
        <v>249</v>
      </c>
      <c r="D843" s="115" t="s">
        <v>432</v>
      </c>
      <c r="E843" s="119" t="s">
        <v>315</v>
      </c>
      <c r="F843" s="118" t="s">
        <v>62</v>
      </c>
      <c r="G843" s="118" t="n">
        <v>4</v>
      </c>
      <c r="H843" s="118" t="n">
        <v>3</v>
      </c>
      <c r="I843" s="119" t="n">
        <v>2007.4</v>
      </c>
      <c r="J843" s="119" t="n">
        <v>2007.4</v>
      </c>
      <c r="K843" s="119" t="n">
        <v>0</v>
      </c>
      <c r="L843" s="117" t="n">
        <v>101</v>
      </c>
      <c r="M843" s="120" t="n">
        <f aca="false" ca="false" dt2D="false" dtr="false" t="normal">SUM(N843:R843)</f>
        <v>10038967.25</v>
      </c>
      <c r="N843" s="120" t="n"/>
      <c r="O843" s="120" t="n"/>
      <c r="P843" s="120" t="n"/>
      <c r="Q843" s="120" t="n">
        <v>946005.1</v>
      </c>
      <c r="R843" s="120" t="n">
        <v>9092962.15</v>
      </c>
      <c r="S843" s="120" t="n"/>
      <c r="T843" s="120" t="n">
        <f aca="false" ca="false" dt2D="false" dtr="false" t="normal">$M843/($J843+$K843)</f>
        <v>5000.979999003686</v>
      </c>
      <c r="U843" s="120" t="n">
        <f aca="false" ca="false" dt2D="false" dtr="false" t="normal">$M843/($J843+$K843)</f>
        <v>5000.979999003686</v>
      </c>
      <c r="V843" s="118" t="n">
        <v>2027</v>
      </c>
      <c r="W843" s="120" t="n"/>
      <c r="X843" s="121" t="n">
        <f aca="false" ca="false" dt2D="false" dtr="false" t="normal">AA843-R843</f>
        <v>92097.29000000097</v>
      </c>
      <c r="Y843" s="127" t="n">
        <v>639836.45</v>
      </c>
      <c r="Z843" s="127" t="n">
        <f aca="false" ca="false" dt2D="false" dtr="false" t="normal">+(J843*12.71+K843*25.41)*12</f>
        <v>306168.64800000004</v>
      </c>
      <c r="AA843" s="127" t="n">
        <f aca="false" ca="false" dt2D="false" dtr="false" t="normal">+(J843*12.71+K843*25.41)*12*30</f>
        <v>9185059.440000001</v>
      </c>
      <c r="AB843" s="124" t="n">
        <f aca="false" ca="true" dt2D="false" dtr="false" t="normal">SUBTOTAL(9, AC843:AQ843)</f>
        <v>10038967.249999998</v>
      </c>
      <c r="AC843" s="124" t="n"/>
      <c r="AD843" s="124" t="n">
        <v>3271009.09</v>
      </c>
      <c r="AE843" s="124" t="n">
        <v>3500791.28</v>
      </c>
      <c r="AF843" s="124" t="n">
        <v>2727163.96</v>
      </c>
      <c r="AG843" s="124" t="n"/>
      <c r="AH843" s="124" t="n"/>
      <c r="AI843" s="124" t="n">
        <v>0</v>
      </c>
      <c r="AJ843" s="124" t="n"/>
      <c r="AK843" s="124" t="n"/>
      <c r="AL843" s="124" t="n"/>
      <c r="AM843" s="124" t="n"/>
      <c r="AN843" s="124" t="n"/>
      <c r="AO843" s="124" t="n">
        <v>301169.02</v>
      </c>
      <c r="AP843" s="124" t="n">
        <v>24000</v>
      </c>
      <c r="AQ843" s="124" t="n">
        <v>214833.9</v>
      </c>
      <c r="AR843" s="128" t="n">
        <f aca="false" ca="false" dt2D="false" dtr="false" t="normal">COUNTIF(AC843:AN843, "&gt;0")</f>
        <v>3</v>
      </c>
      <c r="AS843" s="128" t="n">
        <f aca="false" ca="false" dt2D="false" dtr="false" t="normal">COUNTIF(AO843:AQ843, "&gt;0")</f>
        <v>3</v>
      </c>
      <c r="AT843" s="128" t="n">
        <f aca="false" ca="false" dt2D="false" dtr="false" t="normal">+AR843+AS843</f>
        <v>6</v>
      </c>
      <c r="AW843" s="129" t="n"/>
    </row>
    <row customHeight="true" ht="12.75" outlineLevel="0" r="844">
      <c r="A844" s="115" t="n">
        <f aca="false" ca="false" dt2D="false" dtr="false" t="normal">A843+1</f>
        <v>717</v>
      </c>
      <c r="B844" s="115" t="n">
        <f aca="false" ca="false" dt2D="false" dtr="false" t="normal">+B843+1</f>
        <v>179</v>
      </c>
      <c r="C844" s="126" t="s">
        <v>249</v>
      </c>
      <c r="D844" s="115" t="s">
        <v>434</v>
      </c>
      <c r="E844" s="119" t="s">
        <v>243</v>
      </c>
      <c r="F844" s="118" t="s">
        <v>62</v>
      </c>
      <c r="G844" s="118" t="n">
        <v>4</v>
      </c>
      <c r="H844" s="118" t="n">
        <v>6</v>
      </c>
      <c r="I844" s="119" t="n">
        <v>4437.9</v>
      </c>
      <c r="J844" s="119" t="n">
        <v>4088.2</v>
      </c>
      <c r="K844" s="119" t="n">
        <v>0</v>
      </c>
      <c r="L844" s="117" t="n">
        <v>207</v>
      </c>
      <c r="M844" s="120" t="n">
        <f aca="false" ca="false" dt2D="false" dtr="false" t="normal">SUM(N844:R844)</f>
        <v>7039757.76</v>
      </c>
      <c r="N844" s="120" t="n"/>
      <c r="O844" s="120" t="n"/>
      <c r="P844" s="120" t="n"/>
      <c r="Q844" s="120" t="n">
        <v>623532.26</v>
      </c>
      <c r="R844" s="120" t="n">
        <v>6416225.5</v>
      </c>
      <c r="S844" s="120" t="n"/>
      <c r="T844" s="120" t="n">
        <f aca="false" ca="false" dt2D="false" dtr="false" t="normal">$M844/($J844+$K844)</f>
        <v>1721.9700014676387</v>
      </c>
      <c r="U844" s="120" t="n">
        <f aca="false" ca="false" dt2D="false" dtr="false" t="normal">$M844/($J844+$K844)</f>
        <v>1721.9700014676387</v>
      </c>
      <c r="V844" s="118" t="n">
        <v>2027</v>
      </c>
      <c r="W844" s="120" t="n"/>
      <c r="X844" s="121" t="n">
        <f aca="false" ca="false" dt2D="false" dtr="false" t="normal">AA844-R844</f>
        <v>406539.3400000017</v>
      </c>
      <c r="Y844" s="127" t="n">
        <v>0</v>
      </c>
      <c r="Z844" s="127" t="n">
        <f aca="false" ca="false" dt2D="false" dtr="false" t="normal">+(J844*12.71+K844*25.41)*12</f>
        <v>623532.2640000001</v>
      </c>
      <c r="AA844" s="127" t="n">
        <f aca="false" ca="false" dt2D="false" dtr="false" t="normal">+(J844*12.71+K844*25.41)*12*30-'[5]Лист1'!$AQ$238</f>
        <v>6822764.840000002</v>
      </c>
      <c r="AB844" s="124" t="n">
        <f aca="false" ca="true" dt2D="false" dtr="false" t="normal">SUBTOTAL(9, AC844:AQ844)</f>
        <v>7039757.760000001</v>
      </c>
      <c r="AC844" s="124" t="n"/>
      <c r="AD844" s="124" t="n">
        <v>6653914.21</v>
      </c>
      <c r="AE844" s="124" t="n"/>
      <c r="AF844" s="124" t="n"/>
      <c r="AG844" s="124" t="n"/>
      <c r="AH844" s="124" t="n"/>
      <c r="AI844" s="124" t="n">
        <v>0</v>
      </c>
      <c r="AJ844" s="124" t="n"/>
      <c r="AK844" s="124" t="n"/>
      <c r="AL844" s="124" t="n"/>
      <c r="AM844" s="124" t="n"/>
      <c r="AN844" s="124" t="n"/>
      <c r="AO844" s="124" t="n">
        <v>211192.73</v>
      </c>
      <c r="AP844" s="124" t="n">
        <v>24000</v>
      </c>
      <c r="AQ844" s="124" t="n">
        <v>150650.82</v>
      </c>
      <c r="AR844" s="128" t="n">
        <f aca="false" ca="false" dt2D="false" dtr="false" t="normal">COUNTIF(AC844:AN844, "&gt;0")</f>
        <v>1</v>
      </c>
      <c r="AS844" s="128" t="n">
        <f aca="false" ca="false" dt2D="false" dtr="false" t="normal">COUNTIF(AO844:AQ844, "&gt;0")</f>
        <v>3</v>
      </c>
      <c r="AT844" s="128" t="n">
        <f aca="false" ca="false" dt2D="false" dtr="false" t="normal">+AR844+AS844</f>
        <v>4</v>
      </c>
      <c r="AW844" s="129" t="n"/>
    </row>
    <row customHeight="true" ht="12.75" outlineLevel="0" r="845">
      <c r="A845" s="115" t="n">
        <f aca="false" ca="false" dt2D="false" dtr="false" t="normal">A844+1</f>
        <v>718</v>
      </c>
      <c r="B845" s="115" t="n">
        <f aca="false" ca="false" dt2D="false" dtr="false" t="normal">+B844+1</f>
        <v>180</v>
      </c>
      <c r="C845" s="126" t="s">
        <v>435</v>
      </c>
      <c r="D845" s="115" t="s">
        <v>436</v>
      </c>
      <c r="E845" s="119" t="s">
        <v>159</v>
      </c>
      <c r="F845" s="118" t="s">
        <v>62</v>
      </c>
      <c r="G845" s="118" t="n">
        <v>5</v>
      </c>
      <c r="H845" s="118" t="n">
        <v>7</v>
      </c>
      <c r="I845" s="119" t="n">
        <v>7592.2</v>
      </c>
      <c r="J845" s="119" t="n">
        <v>7549.9</v>
      </c>
      <c r="K845" s="119" t="n">
        <v>42.3000000000002</v>
      </c>
      <c r="L845" s="117" t="n">
        <v>431</v>
      </c>
      <c r="M845" s="120" t="n">
        <f aca="false" ca="false" dt2D="false" dtr="false" t="normal">SUM(N845:R845)</f>
        <v>41313108.14</v>
      </c>
      <c r="N845" s="120" t="n"/>
      <c r="O845" s="120" t="n">
        <v>3522296.88</v>
      </c>
      <c r="P845" s="120" t="n"/>
      <c r="Q845" s="120" t="n">
        <v>4505211.94</v>
      </c>
      <c r="R845" s="120" t="n">
        <v>33285599.32</v>
      </c>
      <c r="S845" s="120" t="n"/>
      <c r="T845" s="120" t="n">
        <f aca="false" ca="false" dt2D="false" dtr="false" t="normal">$M845/($J845+$K845)</f>
        <v>5441.519999473144</v>
      </c>
      <c r="U845" s="120" t="n">
        <f aca="false" ca="false" dt2D="false" dtr="false" t="normal">$M845/($J845+$K845)</f>
        <v>5441.519999473144</v>
      </c>
      <c r="V845" s="118" t="n">
        <v>2027</v>
      </c>
      <c r="W845" s="120" t="n"/>
      <c r="X845" s="121" t="n"/>
      <c r="Y845" s="127" t="n">
        <v>3340803.08</v>
      </c>
      <c r="Z845" s="127" t="n">
        <f aca="false" ca="false" dt2D="false" dtr="false" t="normal">+(J845*12.71+K845*25.41)*12</f>
        <v>1164408.864</v>
      </c>
      <c r="AA845" s="127" t="n">
        <f aca="false" ca="false" dt2D="false" dtr="false" t="normal">+(J845*12.71+K845*25.41)*12*30</f>
        <v>34932265.92</v>
      </c>
      <c r="AB845" s="124" t="n">
        <f aca="false" ca="true" dt2D="false" dtr="false" t="normal">SUBTOTAL(9, AC845:AQ845)</f>
        <v>41313108.14</v>
      </c>
      <c r="AC845" s="124" t="n">
        <v>25906993.12</v>
      </c>
      <c r="AD845" s="124" t="n"/>
      <c r="AE845" s="124" t="n">
        <v>13258621.27</v>
      </c>
      <c r="AF845" s="124" t="n"/>
      <c r="AG845" s="124" t="n"/>
      <c r="AH845" s="124" t="n"/>
      <c r="AI845" s="124" t="n">
        <v>0</v>
      </c>
      <c r="AJ845" s="124" t="n"/>
      <c r="AK845" s="124" t="n"/>
      <c r="AL845" s="124" t="n"/>
      <c r="AM845" s="124" t="n"/>
      <c r="AN845" s="124" t="n"/>
      <c r="AO845" s="124" t="n">
        <v>1239393.24</v>
      </c>
      <c r="AP845" s="124" t="n">
        <v>24000</v>
      </c>
      <c r="AQ845" s="124" t="n">
        <v>884100.51</v>
      </c>
      <c r="AR845" s="128" t="n">
        <f aca="false" ca="false" dt2D="false" dtr="false" t="normal">COUNTIF(AC845:AN845, "&gt;0")</f>
        <v>2</v>
      </c>
      <c r="AS845" s="128" t="n">
        <f aca="false" ca="false" dt2D="false" dtr="false" t="normal">COUNTIF(AO845:AQ845, "&gt;0")</f>
        <v>3</v>
      </c>
      <c r="AT845" s="128" t="n">
        <f aca="false" ca="false" dt2D="false" dtr="false" t="normal">+AR845+AS845</f>
        <v>5</v>
      </c>
      <c r="AW845" s="129" t="n"/>
    </row>
    <row customHeight="true" ht="12.75" outlineLevel="0" r="846">
      <c r="A846" s="115" t="n">
        <f aca="false" ca="false" dt2D="false" dtr="false" t="normal">A845+1</f>
        <v>719</v>
      </c>
      <c r="B846" s="115" t="n">
        <f aca="false" ca="false" dt2D="false" dtr="false" t="normal">+B845+1</f>
        <v>181</v>
      </c>
      <c r="C846" s="126" t="s">
        <v>438</v>
      </c>
      <c r="D846" s="115" t="s">
        <v>439</v>
      </c>
      <c r="E846" s="119" t="n">
        <v>1990</v>
      </c>
      <c r="F846" s="118" t="s">
        <v>62</v>
      </c>
      <c r="G846" s="118" t="n">
        <v>5</v>
      </c>
      <c r="H846" s="118" t="n">
        <v>2</v>
      </c>
      <c r="I846" s="119" t="n">
        <v>2213.5</v>
      </c>
      <c r="J846" s="119" t="n">
        <v>2213.5</v>
      </c>
      <c r="K846" s="119" t="n">
        <v>0</v>
      </c>
      <c r="L846" s="117" t="n">
        <v>93</v>
      </c>
      <c r="M846" s="120" t="n">
        <f aca="false" ca="false" dt2D="false" dtr="false" t="normal">SUM(N846:R846)</f>
        <v>10635851.63</v>
      </c>
      <c r="N846" s="120" t="n"/>
      <c r="O846" s="120" t="n"/>
      <c r="P846" s="120" t="n"/>
      <c r="Q846" s="120" t="n">
        <v>1346050.5</v>
      </c>
      <c r="R846" s="120" t="n">
        <v>9289801.13</v>
      </c>
      <c r="S846" s="120" t="n"/>
      <c r="T846" s="120" t="n">
        <f aca="false" ca="false" dt2D="false" dtr="false" t="normal">$M846/($J846+$K846)</f>
        <v>4804.9928303591605</v>
      </c>
      <c r="U846" s="120" t="n">
        <f aca="false" ca="false" dt2D="false" dtr="false" t="normal">$M846/($J846+$K846)</f>
        <v>4804.9928303591605</v>
      </c>
      <c r="V846" s="118" t="n">
        <v>2027</v>
      </c>
      <c r="W846" s="120" t="n"/>
      <c r="X846" s="121" t="n">
        <f aca="false" ca="false" dt2D="false" dtr="false" t="normal">AA846-R846</f>
        <v>838289.4700000007</v>
      </c>
      <c r="Y846" s="127" t="n"/>
      <c r="Z846" s="127" t="n">
        <f aca="false" ca="false" dt2D="false" dtr="false" t="normal">+(J846*12.71+K846*25.41)*12</f>
        <v>337603.02</v>
      </c>
      <c r="AA846" s="127" t="n">
        <f aca="false" ca="false" dt2D="false" dtr="false" t="normal">+(J846*12.71+K846*25.41)*12*30</f>
        <v>10128090.600000001</v>
      </c>
      <c r="AB846" s="124" t="n">
        <f aca="false" ca="true" dt2D="false" dtr="false" t="normal">SUBTOTAL(9, AC846:AQ846)</f>
        <v>10635851.63</v>
      </c>
      <c r="AC846" s="124" t="n">
        <v>6961345.19</v>
      </c>
      <c r="AD846" s="124" t="n">
        <v>3674506.44</v>
      </c>
      <c r="AE846" s="124" t="n">
        <v>0</v>
      </c>
      <c r="AF846" s="124" t="n">
        <v>0</v>
      </c>
      <c r="AG846" s="124" t="n">
        <v>0</v>
      </c>
      <c r="AH846" s="124" t="n"/>
      <c r="AI846" s="124" t="n"/>
      <c r="AJ846" s="124" t="n">
        <v>0</v>
      </c>
      <c r="AK846" s="124" t="n">
        <v>0</v>
      </c>
      <c r="AL846" s="124" t="n">
        <v>0</v>
      </c>
      <c r="AM846" s="124" t="n">
        <v>0</v>
      </c>
      <c r="AN846" s="124" t="n">
        <v>0</v>
      </c>
      <c r="AO846" s="153" t="n"/>
      <c r="AP846" s="153" t="n"/>
      <c r="AQ846" s="154" t="n"/>
      <c r="AR846" s="128" t="n">
        <f aca="false" ca="false" dt2D="false" dtr="false" t="normal">COUNTIF(AC846:AN846, "&gt;0")</f>
        <v>2</v>
      </c>
      <c r="AS846" s="128" t="n">
        <f aca="false" ca="false" dt2D="false" dtr="false" t="normal">COUNTIF(AO846:AQ846, "&gt;0")</f>
        <v>0</v>
      </c>
      <c r="AT846" s="128" t="n">
        <f aca="false" ca="false" dt2D="false" dtr="false" t="normal">+AR846+AS846</f>
        <v>2</v>
      </c>
      <c r="AW846" s="129" t="n"/>
    </row>
    <row customHeight="true" ht="12.75" outlineLevel="0" r="847">
      <c r="A847" s="115" t="n">
        <f aca="false" ca="false" dt2D="false" dtr="false" t="normal">A846+1</f>
        <v>720</v>
      </c>
      <c r="B847" s="115" t="n">
        <f aca="false" ca="false" dt2D="false" dtr="false" t="normal">+B846+1</f>
        <v>182</v>
      </c>
      <c r="C847" s="126" t="s">
        <v>438</v>
      </c>
      <c r="D847" s="115" t="s">
        <v>440</v>
      </c>
      <c r="E847" s="119" t="s">
        <v>128</v>
      </c>
      <c r="F847" s="118" t="s">
        <v>62</v>
      </c>
      <c r="G847" s="118" t="n">
        <v>5</v>
      </c>
      <c r="H847" s="118" t="n">
        <v>2</v>
      </c>
      <c r="I847" s="119" t="n">
        <v>2625.4</v>
      </c>
      <c r="J847" s="119" t="n">
        <v>1564</v>
      </c>
      <c r="K847" s="119" t="n">
        <v>0</v>
      </c>
      <c r="L847" s="117" t="n">
        <v>120</v>
      </c>
      <c r="M847" s="120" t="n">
        <f aca="false" ca="false" dt2D="false" dtr="false" t="normal">SUM(N847:R847)</f>
        <v>8321809.4</v>
      </c>
      <c r="N847" s="120" t="n"/>
      <c r="O847" s="120" t="n">
        <v>251286.52</v>
      </c>
      <c r="P847" s="120" t="n"/>
      <c r="Q847" s="120" t="n">
        <v>914284.48</v>
      </c>
      <c r="R847" s="120" t="n">
        <v>7156238.4</v>
      </c>
      <c r="S847" s="120" t="n"/>
      <c r="T847" s="120" t="n">
        <f aca="false" ca="false" dt2D="false" dtr="false" t="normal">$M847/($J847+$K847)</f>
        <v>5320.85</v>
      </c>
      <c r="U847" s="120" t="n">
        <f aca="false" ca="false" dt2D="false" dtr="false" t="normal">$M847/($J847+$K847)</f>
        <v>5320.85</v>
      </c>
      <c r="V847" s="118" t="n">
        <v>2027</v>
      </c>
      <c r="W847" s="120" t="n"/>
      <c r="X847" s="121" t="n">
        <f aca="false" ca="false" dt2D="false" dtr="false" t="normal">AA847-R847</f>
        <v>0</v>
      </c>
      <c r="Y847" s="127" t="n">
        <v>675743.2</v>
      </c>
      <c r="Z847" s="127" t="n">
        <f aca="false" ca="false" dt2D="false" dtr="false" t="normal">+(J847*12.71+K847*25.41)*12</f>
        <v>238541.28000000003</v>
      </c>
      <c r="AA847" s="127" t="n">
        <f aca="false" ca="false" dt2D="false" dtr="false" t="normal">+(J847*12.71+K847*25.41)*12*30</f>
        <v>7156238.4</v>
      </c>
      <c r="AB847" s="124" t="n">
        <f aca="false" ca="true" dt2D="false" dtr="false" t="normal">SUBTOTAL(9, AC847:AQ847)</f>
        <v>8321809.4</v>
      </c>
      <c r="AC847" s="124" t="n">
        <v>5327335.8</v>
      </c>
      <c r="AD847" s="124" t="n">
        <v>2542732.6</v>
      </c>
      <c r="AE847" s="124" t="n"/>
      <c r="AF847" s="124" t="n"/>
      <c r="AG847" s="124" t="n"/>
      <c r="AH847" s="124" t="n"/>
      <c r="AI847" s="124" t="n">
        <v>0</v>
      </c>
      <c r="AJ847" s="124" t="n"/>
      <c r="AK847" s="124" t="n"/>
      <c r="AL847" s="124" t="n"/>
      <c r="AM847" s="124" t="n"/>
      <c r="AN847" s="124" t="n"/>
      <c r="AO847" s="124" t="n">
        <v>249654.28</v>
      </c>
      <c r="AP847" s="124" t="n">
        <v>24000</v>
      </c>
      <c r="AQ847" s="124" t="n">
        <v>178086.72</v>
      </c>
      <c r="AR847" s="128" t="n">
        <f aca="false" ca="false" dt2D="false" dtr="false" t="normal">COUNTIF(AC847:AN847, "&gt;0")</f>
        <v>2</v>
      </c>
      <c r="AS847" s="128" t="n">
        <f aca="false" ca="false" dt2D="false" dtr="false" t="normal">COUNTIF(AO847:AQ847, "&gt;0")</f>
        <v>3</v>
      </c>
      <c r="AT847" s="128" t="n">
        <f aca="false" ca="false" dt2D="false" dtr="false" t="normal">+AR847+AS847</f>
        <v>5</v>
      </c>
      <c r="AW847" s="129" t="n"/>
    </row>
    <row customHeight="true" ht="12.75" outlineLevel="0" r="848">
      <c r="A848" s="115" t="n">
        <f aca="false" ca="false" dt2D="false" dtr="false" t="normal">A847+1</f>
        <v>721</v>
      </c>
      <c r="B848" s="115" t="s">
        <v>226</v>
      </c>
      <c r="C848" s="126" t="s">
        <v>316</v>
      </c>
      <c r="D848" s="115" t="s">
        <v>442</v>
      </c>
      <c r="E848" s="119" t="s">
        <v>166</v>
      </c>
      <c r="F848" s="118" t="s">
        <v>62</v>
      </c>
      <c r="G848" s="118" t="n">
        <v>5</v>
      </c>
      <c r="H848" s="118" t="n">
        <v>1</v>
      </c>
      <c r="I848" s="119" t="n">
        <v>3093.6</v>
      </c>
      <c r="J848" s="119" t="n">
        <v>1867</v>
      </c>
      <c r="K848" s="119" t="n">
        <v>323</v>
      </c>
      <c r="L848" s="117" t="n">
        <v>98</v>
      </c>
      <c r="M848" s="120" t="n">
        <f aca="false" ca="false" dt2D="false" dtr="false" t="normal">SUM(N848:R848)</f>
        <v>3771114.3</v>
      </c>
      <c r="N848" s="120" t="n"/>
      <c r="O848" s="120" t="n"/>
      <c r="P848" s="120" t="n"/>
      <c r="Q848" s="120" t="n">
        <v>383244</v>
      </c>
      <c r="R848" s="120" t="n">
        <v>3387870.3</v>
      </c>
      <c r="S848" s="120" t="n"/>
      <c r="T848" s="120" t="n">
        <f aca="false" ca="false" dt2D="false" dtr="false" t="normal">$M848/($J848+$K848)</f>
        <v>1721.97</v>
      </c>
      <c r="U848" s="120" t="n">
        <f aca="false" ca="false" dt2D="false" dtr="false" t="normal">$M848/($J848+$K848)</f>
        <v>1721.97</v>
      </c>
      <c r="V848" s="118" t="n">
        <v>2027</v>
      </c>
      <c r="W848" s="120" t="n"/>
      <c r="X848" s="121" t="n">
        <f aca="false" ca="false" dt2D="false" dtr="false" t="normal">AA848-R848</f>
        <v>8109449.700000002</v>
      </c>
      <c r="Y848" s="127" t="n">
        <v>0</v>
      </c>
      <c r="Z848" s="127" t="n">
        <f aca="false" ca="false" dt2D="false" dtr="false" t="normal">+(J848*12.71+K848*25.41)*12</f>
        <v>383244.00000000006</v>
      </c>
      <c r="AA848" s="127" t="n">
        <f aca="false" ca="false" dt2D="false" dtr="false" t="normal">+(J848*12.71+K848*25.41)*12*30</f>
        <v>11497320.000000002</v>
      </c>
      <c r="AB848" s="124" t="n">
        <f aca="false" ca="true" dt2D="false" dtr="false" t="normal">SUBTOTAL(9, AC848:AQ848)</f>
        <v>3771114.3000000003</v>
      </c>
      <c r="AC848" s="124" t="n"/>
      <c r="AD848" s="124" t="n">
        <v>3553279.02</v>
      </c>
      <c r="AE848" s="124" t="n"/>
      <c r="AF848" s="124" t="n"/>
      <c r="AG848" s="124" t="n"/>
      <c r="AH848" s="124" t="n"/>
      <c r="AI848" s="124" t="n">
        <v>0</v>
      </c>
      <c r="AJ848" s="124" t="n"/>
      <c r="AK848" s="124" t="n"/>
      <c r="AL848" s="124" t="n"/>
      <c r="AM848" s="124" t="n"/>
      <c r="AN848" s="124" t="n"/>
      <c r="AO848" s="124" t="n">
        <v>113133.43</v>
      </c>
      <c r="AP848" s="124" t="n">
        <v>24000</v>
      </c>
      <c r="AQ848" s="124" t="n">
        <v>80701.85</v>
      </c>
      <c r="AR848" s="128" t="n">
        <f aca="false" ca="false" dt2D="false" dtr="false" t="normal">COUNTIF(AC848:AN848, "&gt;0")</f>
        <v>1</v>
      </c>
      <c r="AS848" s="128" t="n">
        <f aca="false" ca="false" dt2D="false" dtr="false" t="normal">COUNTIF(AO848:AQ848, "&gt;0")</f>
        <v>3</v>
      </c>
      <c r="AT848" s="128" t="n">
        <f aca="false" ca="false" dt2D="false" dtr="false" t="normal">+AR848+AS848</f>
        <v>4</v>
      </c>
      <c r="AW848" s="129" t="n"/>
    </row>
    <row customHeight="true" ht="12.75" outlineLevel="0" r="849">
      <c r="A849" s="115" t="n">
        <f aca="false" ca="false" dt2D="false" dtr="false" t="normal">A848+1</f>
        <v>722</v>
      </c>
      <c r="B849" s="115" t="n">
        <f aca="false" ca="false" dt2D="false" dtr="false" t="normal">B847+1</f>
        <v>183</v>
      </c>
      <c r="C849" s="126" t="s">
        <v>316</v>
      </c>
      <c r="D849" s="115" t="s">
        <v>323</v>
      </c>
      <c r="E849" s="119" t="s">
        <v>166</v>
      </c>
      <c r="F849" s="118" t="s">
        <v>62</v>
      </c>
      <c r="G849" s="118" t="n">
        <v>5</v>
      </c>
      <c r="H849" s="118" t="n">
        <v>1</v>
      </c>
      <c r="I849" s="119" t="n">
        <v>3037</v>
      </c>
      <c r="J849" s="119" t="n">
        <v>2290.7</v>
      </c>
      <c r="K849" s="119" t="n">
        <v>275.7</v>
      </c>
      <c r="L849" s="117" t="n">
        <v>125</v>
      </c>
      <c r="M849" s="120" t="n">
        <f aca="false" ca="false" dt2D="false" dtr="false" t="normal">SUM(N849:R849)</f>
        <v>4419263.81</v>
      </c>
      <c r="N849" s="120" t="n"/>
      <c r="O849" s="120" t="n"/>
      <c r="P849" s="120" t="n"/>
      <c r="Q849" s="120" t="n">
        <v>433444.01</v>
      </c>
      <c r="R849" s="120" t="n">
        <v>3985819.8</v>
      </c>
      <c r="S849" s="120" t="n"/>
      <c r="T849" s="120" t="n">
        <f aca="false" ca="false" dt2D="false" dtr="false" t="normal">$M849/($J849+$K849)</f>
        <v>1721.970000779302</v>
      </c>
      <c r="U849" s="120" t="n">
        <f aca="false" ca="false" dt2D="false" dtr="false" t="normal">$M849/($J849+$K849)</f>
        <v>1721.970000779302</v>
      </c>
      <c r="V849" s="118" t="n">
        <v>2027</v>
      </c>
      <c r="W849" s="120" t="n"/>
      <c r="X849" s="121" t="n">
        <f aca="false" ca="false" dt2D="false" dtr="false" t="normal">AA849-R849</f>
        <v>4352392.969999999</v>
      </c>
      <c r="Y849" s="127" t="n">
        <v>0</v>
      </c>
      <c r="Z849" s="127" t="n">
        <f aca="false" ca="false" dt2D="false" dtr="false" t="normal">+(J849*12.71+K849*25.41)*12</f>
        <v>433444.0079999999</v>
      </c>
      <c r="AA849" s="127" t="n">
        <f aca="false" ca="false" dt2D="false" dtr="false" t="normal">+(J849*12.71+K849*25.41)*12*30-'[5]Лист1'!$AQ$243</f>
        <v>8338212.769999999</v>
      </c>
      <c r="AB849" s="124" t="n">
        <f aca="false" ca="true" dt2D="false" dtr="false" t="normal">SUBTOTAL(9, AC849:AQ849)</f>
        <v>4419263.81</v>
      </c>
      <c r="AC849" s="124" t="n"/>
      <c r="AD849" s="124" t="n">
        <v>4168113.65</v>
      </c>
      <c r="AE849" s="124" t="n"/>
      <c r="AF849" s="124" t="n"/>
      <c r="AG849" s="124" t="n"/>
      <c r="AH849" s="124" t="n"/>
      <c r="AI849" s="124" t="n">
        <v>0</v>
      </c>
      <c r="AJ849" s="124" t="n"/>
      <c r="AK849" s="124" t="n"/>
      <c r="AL849" s="124" t="n"/>
      <c r="AM849" s="124" t="n"/>
      <c r="AN849" s="124" t="n"/>
      <c r="AO849" s="124" t="n">
        <v>132577.91</v>
      </c>
      <c r="AP849" s="124" t="n">
        <v>24000</v>
      </c>
      <c r="AQ849" s="124" t="n">
        <v>94572.25</v>
      </c>
      <c r="AR849" s="128" t="n">
        <f aca="false" ca="false" dt2D="false" dtr="false" t="normal">COUNTIF(AC849:AN849, "&gt;0")</f>
        <v>1</v>
      </c>
      <c r="AS849" s="128" t="n">
        <f aca="false" ca="false" dt2D="false" dtr="false" t="normal">COUNTIF(AO849:AQ849, "&gt;0")</f>
        <v>3</v>
      </c>
      <c r="AT849" s="128" t="n">
        <f aca="false" ca="false" dt2D="false" dtr="false" t="normal">+AR849+AS849</f>
        <v>4</v>
      </c>
      <c r="AW849" s="129" t="n"/>
    </row>
    <row customHeight="true" ht="12.75" outlineLevel="0" r="850">
      <c r="A850" s="115" t="n">
        <f aca="false" ca="false" dt2D="false" dtr="false" t="normal">A849+1</f>
        <v>723</v>
      </c>
      <c r="B850" s="115" t="n">
        <f aca="false" ca="false" dt2D="false" dtr="false" t="normal">+B849+1</f>
        <v>184</v>
      </c>
      <c r="C850" s="126" t="s">
        <v>316</v>
      </c>
      <c r="D850" s="115" t="s">
        <v>444</v>
      </c>
      <c r="E850" s="119" t="s">
        <v>100</v>
      </c>
      <c r="F850" s="118" t="s">
        <v>62</v>
      </c>
      <c r="G850" s="118" t="n">
        <v>5</v>
      </c>
      <c r="H850" s="118" t="n">
        <v>4</v>
      </c>
      <c r="I850" s="119" t="n">
        <v>4369.1</v>
      </c>
      <c r="J850" s="119" t="n">
        <v>4221.2</v>
      </c>
      <c r="K850" s="119" t="n">
        <v>147.900000000001</v>
      </c>
      <c r="L850" s="117" t="n">
        <v>159</v>
      </c>
      <c r="M850" s="120" t="n">
        <f aca="false" ca="false" dt2D="false" dtr="false" t="normal">SUM(N850:R850)</f>
        <v>23247325.73</v>
      </c>
      <c r="N850" s="120" t="n"/>
      <c r="O850" s="120" t="n"/>
      <c r="P850" s="120" t="n"/>
      <c r="Q850" s="120" t="n">
        <v>3608841.54</v>
      </c>
      <c r="R850" s="120" t="n">
        <v>19638484.19</v>
      </c>
      <c r="S850" s="120" t="n"/>
      <c r="T850" s="120" t="n">
        <f aca="false" ca="false" dt2D="false" dtr="false" t="normal">$M850/($J850+$K850)</f>
        <v>5320.8499988556</v>
      </c>
      <c r="U850" s="120" t="n">
        <f aca="false" ca="false" dt2D="false" dtr="false" t="normal">$M850/($J850+$K850)</f>
        <v>5320.8499988556</v>
      </c>
      <c r="V850" s="118" t="n">
        <v>2027</v>
      </c>
      <c r="W850" s="120" t="n"/>
      <c r="X850" s="121" t="n">
        <f aca="false" ca="false" dt2D="false" dtr="false" t="normal">AA850-R850</f>
        <v>1028968.5700000115</v>
      </c>
      <c r="Y850" s="127" t="n">
        <v>2919926.45</v>
      </c>
      <c r="Z850" s="127" t="n">
        <f aca="false" ca="false" dt2D="false" dtr="false" t="normal">+(J850*12.71+K850*25.41)*12</f>
        <v>688915.0920000004</v>
      </c>
      <c r="AA850" s="127" t="n">
        <f aca="false" ca="false" dt2D="false" dtr="false" t="normal">+(J850*12.71+K850*25.41)*12*30</f>
        <v>20667452.760000013</v>
      </c>
      <c r="AB850" s="124" t="n">
        <f aca="false" ca="true" dt2D="false" dtr="false" t="normal">SUBTOTAL(9, AC850:AQ850)</f>
        <v>23247325.729999997</v>
      </c>
      <c r="AC850" s="124" t="n">
        <v>14903659.86</v>
      </c>
      <c r="AD850" s="124" t="n">
        <v>7124753.33</v>
      </c>
      <c r="AE850" s="124" t="n"/>
      <c r="AF850" s="124" t="n"/>
      <c r="AG850" s="124" t="n"/>
      <c r="AH850" s="124" t="n"/>
      <c r="AI850" s="124" t="n">
        <v>0</v>
      </c>
      <c r="AJ850" s="124" t="n"/>
      <c r="AK850" s="124" t="n"/>
      <c r="AL850" s="124" t="n"/>
      <c r="AM850" s="124" t="n"/>
      <c r="AN850" s="124" t="n"/>
      <c r="AO850" s="124" t="n">
        <v>697419.77</v>
      </c>
      <c r="AP850" s="124" t="n">
        <v>24000</v>
      </c>
      <c r="AQ850" s="124" t="n">
        <v>497492.77</v>
      </c>
      <c r="AR850" s="128" t="n">
        <f aca="false" ca="false" dt2D="false" dtr="false" t="normal">COUNTIF(AC850:AN850, "&gt;0")</f>
        <v>2</v>
      </c>
      <c r="AS850" s="128" t="n">
        <f aca="false" ca="false" dt2D="false" dtr="false" t="normal">COUNTIF(AO850:AQ850, "&gt;0")</f>
        <v>3</v>
      </c>
      <c r="AT850" s="128" t="n">
        <f aca="false" ca="false" dt2D="false" dtr="false" t="normal">+AR850+AS850</f>
        <v>5</v>
      </c>
      <c r="AW850" s="129" t="n"/>
    </row>
    <row customHeight="true" ht="12.75" outlineLevel="0" r="851">
      <c r="A851" s="115" t="n">
        <f aca="false" ca="false" dt2D="false" dtr="false" t="normal">A850+1</f>
        <v>724</v>
      </c>
      <c r="B851" s="115" t="n">
        <f aca="false" ca="false" dt2D="false" dtr="false" t="normal">+B850+1</f>
        <v>185</v>
      </c>
      <c r="C851" s="126" t="s">
        <v>316</v>
      </c>
      <c r="D851" s="115" t="s">
        <v>445</v>
      </c>
      <c r="E851" s="119" t="s">
        <v>128</v>
      </c>
      <c r="F851" s="118" t="s">
        <v>62</v>
      </c>
      <c r="G851" s="118" t="n">
        <v>5</v>
      </c>
      <c r="H851" s="118" t="n">
        <v>3</v>
      </c>
      <c r="I851" s="119" t="n">
        <v>2866.91</v>
      </c>
      <c r="J851" s="119" t="n">
        <v>2866.91</v>
      </c>
      <c r="K851" s="119" t="n">
        <v>0</v>
      </c>
      <c r="L851" s="117" t="n">
        <v>116</v>
      </c>
      <c r="M851" s="120" t="n">
        <f aca="false" ca="false" dt2D="false" dtr="false" t="normal">SUM(N851:R851)</f>
        <v>15600348.100000001</v>
      </c>
      <c r="N851" s="120" t="n"/>
      <c r="O851" s="120" t="n">
        <v>453981.11</v>
      </c>
      <c r="P851" s="120" t="n"/>
      <c r="Q851" s="120" t="n">
        <v>2028533.59</v>
      </c>
      <c r="R851" s="120" t="n">
        <v>13117833.4</v>
      </c>
      <c r="S851" s="120" t="n"/>
      <c r="T851" s="120" t="n">
        <f aca="false" ca="false" dt2D="false" dtr="false" t="normal">$M851/($J851+$K851)</f>
        <v>5441.519998883817</v>
      </c>
      <c r="U851" s="120" t="n">
        <f aca="false" ca="false" dt2D="false" dtr="false" t="normal">$M851/($J851+$K851)</f>
        <v>5441.519998883817</v>
      </c>
      <c r="V851" s="118" t="n">
        <v>2027</v>
      </c>
      <c r="W851" s="120" t="n"/>
      <c r="X851" s="121" t="n">
        <f aca="false" ca="false" dt2D="false" dtr="false" t="normal">AA851-R851</f>
        <v>-0.003999998793005943</v>
      </c>
      <c r="Y851" s="127" t="n">
        <v>1591272.48</v>
      </c>
      <c r="Z851" s="127" t="n">
        <f aca="false" ca="false" dt2D="false" dtr="false" t="normal">+(J851*12.71+K851*25.41)*12</f>
        <v>437261.1132</v>
      </c>
      <c r="AA851" s="127" t="n">
        <f aca="false" ca="false" dt2D="false" dtr="false" t="normal">+(J851*12.71+K851*25.41)*12*30</f>
        <v>13117833.396000002</v>
      </c>
      <c r="AB851" s="124" t="n">
        <f aca="false" ca="true" dt2D="false" dtr="false" t="normal">SUBTOTAL(9, AC851:AQ851)</f>
        <v>15600348.1</v>
      </c>
      <c r="AC851" s="124" t="n">
        <v>9775337.08</v>
      </c>
      <c r="AD851" s="124" t="n"/>
      <c r="AE851" s="124" t="n">
        <v>4999153.13</v>
      </c>
      <c r="AF851" s="124" t="n"/>
      <c r="AG851" s="124" t="n"/>
      <c r="AH851" s="124" t="n"/>
      <c r="AI851" s="124" t="n">
        <v>0</v>
      </c>
      <c r="AJ851" s="124" t="n"/>
      <c r="AK851" s="124" t="n"/>
      <c r="AL851" s="124" t="n"/>
      <c r="AM851" s="124" t="n"/>
      <c r="AN851" s="124" t="n"/>
      <c r="AO851" s="124" t="n">
        <v>468010.44</v>
      </c>
      <c r="AP851" s="124" t="n">
        <v>24000</v>
      </c>
      <c r="AQ851" s="124" t="n">
        <v>333847.45</v>
      </c>
      <c r="AR851" s="128" t="n">
        <f aca="false" ca="false" dt2D="false" dtr="false" t="normal">COUNTIF(AC851:AN851, "&gt;0")</f>
        <v>2</v>
      </c>
      <c r="AS851" s="128" t="n">
        <f aca="false" ca="false" dt2D="false" dtr="false" t="normal">COUNTIF(AO851:AQ851, "&gt;0")</f>
        <v>3</v>
      </c>
      <c r="AT851" s="128" t="n">
        <f aca="false" ca="false" dt2D="false" dtr="false" t="normal">+AR851+AS851</f>
        <v>5</v>
      </c>
      <c r="AW851" s="129" t="n"/>
    </row>
    <row customHeight="true" ht="12.75" outlineLevel="0" r="852">
      <c r="A852" s="115" t="n">
        <f aca="false" ca="false" dt2D="false" dtr="false" t="normal">A851+1</f>
        <v>725</v>
      </c>
      <c r="B852" s="115" t="n">
        <f aca="false" ca="false" dt2D="false" dtr="false" t="normal">+B851+1</f>
        <v>186</v>
      </c>
      <c r="C852" s="126" t="s">
        <v>447</v>
      </c>
      <c r="D852" s="115" t="s">
        <v>448</v>
      </c>
      <c r="E852" s="117" t="s">
        <v>265</v>
      </c>
      <c r="F852" s="118" t="s">
        <v>62</v>
      </c>
      <c r="G852" s="118" t="n">
        <v>6</v>
      </c>
      <c r="H852" s="118" t="n">
        <v>2</v>
      </c>
      <c r="I852" s="119" t="n">
        <v>4628.5</v>
      </c>
      <c r="J852" s="119" t="n">
        <v>3639.6</v>
      </c>
      <c r="K852" s="119" t="n">
        <v>0</v>
      </c>
      <c r="L852" s="117" t="n">
        <v>142</v>
      </c>
      <c r="M852" s="120" t="n">
        <f aca="false" ca="false" dt2D="false" dtr="false" t="normal">SUM(N852:R852)</f>
        <v>17807361.73</v>
      </c>
      <c r="N852" s="120" t="n"/>
      <c r="O852" s="120" t="n"/>
      <c r="P852" s="120" t="n"/>
      <c r="Q852" s="120" t="n">
        <v>4072147.04</v>
      </c>
      <c r="R852" s="120" t="n">
        <v>13735214.69</v>
      </c>
      <c r="S852" s="120" t="n"/>
      <c r="T852" s="120" t="n">
        <f aca="false" ca="false" dt2D="false" dtr="false" t="normal">$M852/($J852+$K852)</f>
        <v>4892.66999945049</v>
      </c>
      <c r="U852" s="120" t="n">
        <f aca="false" ca="false" dt2D="false" dtr="false" t="normal">$M852/($J852+$K852)</f>
        <v>4892.66999945049</v>
      </c>
      <c r="V852" s="118" t="n">
        <v>2027</v>
      </c>
      <c r="W852" s="120" t="n"/>
      <c r="X852" s="121" t="n">
        <f aca="false" ca="false" dt2D="false" dtr="false" t="normal">AA852-R852</f>
        <v>2918139.0700000003</v>
      </c>
      <c r="Y852" s="127" t="n"/>
      <c r="Z852" s="127" t="n">
        <f aca="false" ca="false" dt2D="false" dtr="false" t="normal">+(J852*12.71+K852*25.41)*12</f>
        <v>555111.792</v>
      </c>
      <c r="AA852" s="127" t="n">
        <f aca="false" ca="false" dt2D="false" dtr="false" t="normal">+(J852*12.71+K852*25.41)*12*30</f>
        <v>16653353.76</v>
      </c>
      <c r="AB852" s="124" t="n">
        <f aca="false" ca="false" dt2D="false" dtr="false" t="normal">SUM(AC852:AQ852)</f>
        <v>17807361.73</v>
      </c>
      <c r="AC852" s="124" t="n"/>
      <c r="AD852" s="124" t="n"/>
      <c r="AE852" s="124" t="n"/>
      <c r="AF852" s="124" t="n"/>
      <c r="AG852" s="124" t="n"/>
      <c r="AH852" s="124" t="n"/>
      <c r="AI852" s="124" t="n"/>
      <c r="AJ852" s="124" t="n"/>
      <c r="AK852" s="124" t="n"/>
      <c r="AL852" s="124" t="n"/>
      <c r="AM852" s="124" t="n">
        <v>16868063.34</v>
      </c>
      <c r="AN852" s="124" t="n"/>
      <c r="AO852" s="124" t="n">
        <v>534220.85</v>
      </c>
      <c r="AP852" s="124" t="n">
        <v>24000</v>
      </c>
      <c r="AQ852" s="124" t="n">
        <v>381077.54</v>
      </c>
      <c r="AR852" s="128" t="n">
        <f aca="false" ca="false" dt2D="false" dtr="false" t="normal">COUNTIF(AC852:AN852, "&gt;0")</f>
        <v>1</v>
      </c>
      <c r="AS852" s="128" t="n">
        <f aca="false" ca="false" dt2D="false" dtr="false" t="normal">COUNTIF(AO852:AQ852, "&gt;0")</f>
        <v>3</v>
      </c>
      <c r="AT852" s="128" t="n">
        <f aca="false" ca="false" dt2D="false" dtr="false" t="normal">+AR852+AS852</f>
        <v>4</v>
      </c>
    </row>
    <row customHeight="true" ht="12.75" outlineLevel="0" r="853">
      <c r="A853" s="115" t="n">
        <f aca="false" ca="false" dt2D="false" dtr="false" t="normal">A852+1</f>
        <v>726</v>
      </c>
      <c r="B853" s="115" t="n">
        <f aca="false" ca="false" dt2D="false" dtr="false" t="normal">+B852+1</f>
        <v>187</v>
      </c>
      <c r="C853" s="126" t="s">
        <v>447</v>
      </c>
      <c r="D853" s="115" t="s">
        <v>449</v>
      </c>
      <c r="E853" s="119" t="s">
        <v>83</v>
      </c>
      <c r="F853" s="118" t="s">
        <v>62</v>
      </c>
      <c r="G853" s="118" t="n">
        <v>6</v>
      </c>
      <c r="H853" s="118" t="n">
        <v>5</v>
      </c>
      <c r="I853" s="119" t="n">
        <v>6080.8</v>
      </c>
      <c r="J853" s="119" t="n">
        <v>5645.3</v>
      </c>
      <c r="K853" s="119" t="n">
        <v>435.5</v>
      </c>
      <c r="L853" s="117" t="n">
        <v>216</v>
      </c>
      <c r="M853" s="120" t="n">
        <f aca="false" ca="false" dt2D="false" dtr="false" t="normal">SUM(N853:R853)</f>
        <v>51994488.47</v>
      </c>
      <c r="N853" s="120" t="n"/>
      <c r="O853" s="120" t="n">
        <v>7245483.99</v>
      </c>
      <c r="P853" s="120" t="n"/>
      <c r="Q853" s="120" t="n">
        <v>5936278.76</v>
      </c>
      <c r="R853" s="120" t="n">
        <v>38812725.72</v>
      </c>
      <c r="S853" s="120" t="n"/>
      <c r="T853" s="120" t="n">
        <f aca="false" ca="false" dt2D="false" dtr="false" t="normal">$M853/($J853+$K853)</f>
        <v>8550.59999835548</v>
      </c>
      <c r="U853" s="120" t="n">
        <f aca="false" ca="false" dt2D="false" dtr="false" t="normal">$M853/($J853+$K853)</f>
        <v>8550.59999835548</v>
      </c>
      <c r="V853" s="118" t="n">
        <v>2027</v>
      </c>
      <c r="W853" s="120" t="n"/>
      <c r="X853" s="121" t="n">
        <f aca="false" ca="false" dt2D="false" dtr="false" t="normal">AA853-R853</f>
        <v>0</v>
      </c>
      <c r="Y853" s="127" t="n">
        <v>4642521.24</v>
      </c>
      <c r="Z853" s="127" t="n">
        <f aca="false" ca="false" dt2D="false" dtr="false" t="normal">+(J853*16.89+K853*28.62)*12</f>
        <v>1293757.5240000002</v>
      </c>
      <c r="AA853" s="127" t="n">
        <f aca="false" ca="false" dt2D="false" dtr="false" t="normal">+(J853*16.89+K853*28.62)*12*30</f>
        <v>38812725.720000006</v>
      </c>
      <c r="AB853" s="124" t="n">
        <f aca="false" ca="true" dt2D="false" dtr="false" t="normal">SUBTOTAL(9, AC853:AQ853)</f>
        <v>51994488.47</v>
      </c>
      <c r="AC853" s="124" t="n"/>
      <c r="AD853" s="124" t="n"/>
      <c r="AE853" s="124" t="n"/>
      <c r="AF853" s="124" t="n"/>
      <c r="AG853" s="124" t="n"/>
      <c r="AH853" s="124" t="n"/>
      <c r="AI853" s="124" t="n">
        <v>0</v>
      </c>
      <c r="AJ853" s="124" t="n"/>
      <c r="AK853" s="124" t="n">
        <v>49297971.77</v>
      </c>
      <c r="AL853" s="124" t="n"/>
      <c r="AM853" s="124" t="n"/>
      <c r="AN853" s="124" t="n"/>
      <c r="AO853" s="124" t="n">
        <v>1559834.65</v>
      </c>
      <c r="AP853" s="124" t="n">
        <v>24000</v>
      </c>
      <c r="AQ853" s="124" t="n">
        <v>1112682.05</v>
      </c>
      <c r="AR853" s="128" t="n">
        <f aca="false" ca="false" dt2D="false" dtr="false" t="normal">COUNTIF(AC853:AN853, "&gt;0")</f>
        <v>1</v>
      </c>
      <c r="AS853" s="128" t="n">
        <f aca="false" ca="false" dt2D="false" dtr="false" t="normal">COUNTIF(AO853:AQ853, "&gt;0")</f>
        <v>3</v>
      </c>
      <c r="AT853" s="128" t="n">
        <f aca="false" ca="false" dt2D="false" dtr="false" t="normal">+AR853+AS853</f>
        <v>4</v>
      </c>
      <c r="AW853" s="129" t="n"/>
      <c r="AY853" s="66" t="n"/>
    </row>
    <row customHeight="true" ht="12.75" outlineLevel="0" r="854">
      <c r="A854" s="115" t="n">
        <f aca="false" ca="false" dt2D="false" dtr="false" t="normal">A853+1</f>
        <v>727</v>
      </c>
      <c r="B854" s="115" t="n">
        <f aca="false" ca="false" dt2D="false" dtr="false" t="normal">+B853+1</f>
        <v>188</v>
      </c>
      <c r="C854" s="126" t="s">
        <v>451</v>
      </c>
      <c r="D854" s="115" t="s">
        <v>452</v>
      </c>
      <c r="E854" s="119" t="s">
        <v>453</v>
      </c>
      <c r="F854" s="118" t="s">
        <v>62</v>
      </c>
      <c r="G854" s="118" t="n">
        <v>3</v>
      </c>
      <c r="H854" s="118" t="n">
        <v>3</v>
      </c>
      <c r="I854" s="119" t="n">
        <v>1297.5</v>
      </c>
      <c r="J854" s="119" t="n">
        <v>1297.5</v>
      </c>
      <c r="K854" s="119" t="n">
        <v>0</v>
      </c>
      <c r="L854" s="117" t="n">
        <v>79</v>
      </c>
      <c r="M854" s="120" t="n">
        <f aca="false" ca="false" dt2D="false" dtr="false" t="normal">SUM(N854:R854)</f>
        <v>940359.71</v>
      </c>
      <c r="N854" s="120" t="n"/>
      <c r="O854" s="120" t="n"/>
      <c r="P854" s="120" t="n"/>
      <c r="Q854" s="120" t="n">
        <v>940359.71</v>
      </c>
      <c r="R854" s="120" t="n"/>
      <c r="S854" s="120" t="n"/>
      <c r="T854" s="120" t="n">
        <f aca="false" ca="false" dt2D="false" dtr="false" t="normal">$M854/($J854+$K854)</f>
        <v>724.7473680154143</v>
      </c>
      <c r="U854" s="120" t="n">
        <f aca="false" ca="false" dt2D="false" dtr="false" t="normal">$M854/($J854+$K854)</f>
        <v>724.7473680154143</v>
      </c>
      <c r="V854" s="118" t="n">
        <v>2027</v>
      </c>
      <c r="W854" s="120" t="n"/>
      <c r="X854" s="121" t="n">
        <f aca="false" ca="false" dt2D="false" dtr="false" t="normal">AA854-R854</f>
        <v>6062957.999999999</v>
      </c>
      <c r="Y854" s="127" t="n">
        <v>1132857.75</v>
      </c>
      <c r="Z854" s="127" t="n">
        <f aca="false" ca="false" dt2D="false" dtr="false" t="normal">+(J854*12.98+K854*25.97)*12</f>
        <v>202098.59999999998</v>
      </c>
      <c r="AA854" s="127" t="n">
        <f aca="false" ca="false" dt2D="false" dtr="false" t="normal">+(J854*12.98+K854*25.97)*12*30</f>
        <v>6062957.999999999</v>
      </c>
      <c r="AB854" s="124" t="n">
        <f aca="false" ca="true" dt2D="false" dtr="false" t="normal">SUBTOTAL(9, AC854:AQ854)</f>
        <v>940359.71</v>
      </c>
      <c r="AC854" s="124" t="n"/>
      <c r="AD854" s="124" t="n"/>
      <c r="AE854" s="124" t="n"/>
      <c r="AF854" s="124" t="n"/>
      <c r="AG854" s="124" t="n">
        <v>868025.22</v>
      </c>
      <c r="AH854" s="124" t="n"/>
      <c r="AI854" s="124" t="n">
        <v>0</v>
      </c>
      <c r="AJ854" s="124" t="n"/>
      <c r="AK854" s="124" t="n"/>
      <c r="AL854" s="124" t="n"/>
      <c r="AM854" s="124" t="n"/>
      <c r="AN854" s="124" t="n"/>
      <c r="AO854" s="124" t="n">
        <v>28210.79</v>
      </c>
      <c r="AP854" s="124" t="n">
        <v>24000</v>
      </c>
      <c r="AQ854" s="124" t="n">
        <v>20123.7</v>
      </c>
      <c r="AR854" s="128" t="n">
        <f aca="false" ca="false" dt2D="false" dtr="false" t="normal">COUNTIF(AC854:AN854, "&gt;0")</f>
        <v>1</v>
      </c>
      <c r="AS854" s="128" t="n">
        <f aca="false" ca="false" dt2D="false" dtr="false" t="normal">COUNTIF(AO854:AQ854, "&gt;0")</f>
        <v>3</v>
      </c>
      <c r="AT854" s="128" t="n">
        <f aca="false" ca="false" dt2D="false" dtr="false" t="normal">+AR854+AS854</f>
        <v>4</v>
      </c>
      <c r="AW854" s="129" t="n"/>
    </row>
    <row customHeight="true" ht="12.75" outlineLevel="0" r="855">
      <c r="A855" s="115" t="n">
        <f aca="false" ca="false" dt2D="false" dtr="false" t="normal">A854+1</f>
        <v>728</v>
      </c>
      <c r="B855" s="115" t="s">
        <v>226</v>
      </c>
      <c r="C855" s="126" t="s">
        <v>455</v>
      </c>
      <c r="D855" s="115" t="s">
        <v>456</v>
      </c>
      <c r="E855" s="119" t="s">
        <v>106</v>
      </c>
      <c r="F855" s="118" t="s">
        <v>62</v>
      </c>
      <c r="G855" s="118" t="n">
        <v>5</v>
      </c>
      <c r="H855" s="118" t="n">
        <v>1</v>
      </c>
      <c r="I855" s="119" t="n">
        <v>982.9</v>
      </c>
      <c r="J855" s="119" t="n">
        <v>982.9</v>
      </c>
      <c r="K855" s="119" t="n">
        <v>0</v>
      </c>
      <c r="L855" s="117" t="n">
        <v>23</v>
      </c>
      <c r="M855" s="120" t="n">
        <f aca="false" ca="false" dt2D="false" dtr="false" t="normal">SUM(N855:R855)</f>
        <v>3898289.5300000003</v>
      </c>
      <c r="N855" s="120" t="n"/>
      <c r="O855" s="120" t="n">
        <v>2845342.07</v>
      </c>
      <c r="P855" s="120" t="n"/>
      <c r="Q855" s="120" t="n">
        <v>149911.91</v>
      </c>
      <c r="R855" s="120" t="n">
        <v>903035.55</v>
      </c>
      <c r="S855" s="120" t="n"/>
      <c r="T855" s="120" t="n">
        <f aca="false" ca="false" dt2D="false" dtr="false" t="normal">$M855/($J855+$K855)</f>
        <v>3966.110011191373</v>
      </c>
      <c r="U855" s="120" t="n">
        <f aca="false" ca="false" dt2D="false" dtr="false" t="normal">$M855/($J855+$K855)</f>
        <v>3966.110011191373</v>
      </c>
      <c r="V855" s="118" t="n">
        <v>2027</v>
      </c>
      <c r="W855" s="120" t="n"/>
      <c r="X855" s="121" t="n">
        <f aca="false" ca="false" dt2D="false" dtr="false" t="normal">AA855-R855</f>
        <v>0</v>
      </c>
      <c r="Y855" s="127" t="n">
        <v>0</v>
      </c>
      <c r="Z855" s="127" t="n">
        <f aca="false" ca="false" dt2D="false" dtr="false" t="normal">+(J855*12.71+K855*25.41)*12</f>
        <v>149911.908</v>
      </c>
      <c r="AA855" s="127" t="n">
        <f aca="false" ca="false" dt2D="false" dtr="false" t="normal">+(J855*12.71+K855*25.41)*12*30-'[5]Лист1'!$AQ$442</f>
        <v>903035.5500000003</v>
      </c>
      <c r="AB855" s="124" t="n">
        <f aca="false" ca="true" dt2D="false" dtr="false" t="normal">SUBTOTAL(9, AC855:AQ855)</f>
        <v>3898289.53</v>
      </c>
      <c r="AC855" s="124" t="n">
        <v>3673917.44</v>
      </c>
      <c r="AD855" s="124" t="n"/>
      <c r="AE855" s="124" t="n"/>
      <c r="AF855" s="124" t="n"/>
      <c r="AG855" s="124" t="n"/>
      <c r="AH855" s="124" t="n"/>
      <c r="AI855" s="124" t="n">
        <v>0</v>
      </c>
      <c r="AJ855" s="124" t="n"/>
      <c r="AK855" s="124" t="n"/>
      <c r="AL855" s="124" t="n"/>
      <c r="AM855" s="124" t="n"/>
      <c r="AN855" s="124" t="n"/>
      <c r="AO855" s="124" t="n">
        <v>116948.69</v>
      </c>
      <c r="AP855" s="124" t="n">
        <v>24000</v>
      </c>
      <c r="AQ855" s="124" t="n">
        <v>83423.4</v>
      </c>
      <c r="AR855" s="128" t="n">
        <f aca="false" ca="false" dt2D="false" dtr="false" t="normal">COUNTIF(AC855:AN855, "&gt;0")</f>
        <v>1</v>
      </c>
      <c r="AS855" s="128" t="n">
        <f aca="false" ca="false" dt2D="false" dtr="false" t="normal">COUNTIF(AO855:AQ855, "&gt;0")</f>
        <v>3</v>
      </c>
      <c r="AT855" s="128" t="n">
        <f aca="false" ca="false" dt2D="false" dtr="false" t="normal">+AR855+AS855</f>
        <v>4</v>
      </c>
      <c r="AW855" s="129" t="n"/>
    </row>
    <row customHeight="true" ht="12.75" outlineLevel="0" r="856">
      <c r="A856" s="115" t="n">
        <f aca="false" ca="false" dt2D="false" dtr="false" t="normal">A855+1</f>
        <v>729</v>
      </c>
      <c r="B856" s="115" t="n">
        <f aca="false" ca="false" dt2D="false" dtr="false" t="normal">B854+1</f>
        <v>189</v>
      </c>
      <c r="C856" s="126" t="s">
        <v>455</v>
      </c>
      <c r="D856" s="115" t="s">
        <v>457</v>
      </c>
      <c r="E856" s="119" t="s">
        <v>131</v>
      </c>
      <c r="F856" s="118" t="s">
        <v>62</v>
      </c>
      <c r="G856" s="118" t="n">
        <v>5</v>
      </c>
      <c r="H856" s="118" t="n">
        <v>2</v>
      </c>
      <c r="I856" s="119" t="n">
        <v>1918.4</v>
      </c>
      <c r="J856" s="119" t="n">
        <v>1918.4</v>
      </c>
      <c r="K856" s="119" t="n">
        <v>0</v>
      </c>
      <c r="L856" s="117" t="n">
        <v>62</v>
      </c>
      <c r="M856" s="120" t="n">
        <f aca="false" ca="false" dt2D="false" dtr="false" t="normal">SUM(N856:R856)</f>
        <v>8972260.879999999</v>
      </c>
      <c r="N856" s="120" t="n"/>
      <c r="O856" s="120" t="n"/>
      <c r="P856" s="120" t="n"/>
      <c r="Q856" s="120" t="n">
        <v>1521416.95</v>
      </c>
      <c r="R856" s="120" t="n">
        <v>7450843.93</v>
      </c>
      <c r="S856" s="120" t="n"/>
      <c r="T856" s="120" t="n">
        <f aca="false" ca="false" dt2D="false" dtr="false" t="normal">$M856/($J856+$K856)</f>
        <v>4676.949999999999</v>
      </c>
      <c r="U856" s="120" t="n">
        <f aca="false" ca="false" dt2D="false" dtr="false" t="normal">$M856/($J856+$K856)</f>
        <v>4676.949999999999</v>
      </c>
      <c r="V856" s="118" t="n">
        <v>2027</v>
      </c>
      <c r="W856" s="120" t="n"/>
      <c r="X856" s="121" t="n">
        <f aca="false" ca="false" dt2D="false" dtr="false" t="normal">AA856-R856</f>
        <v>1326987.1100000013</v>
      </c>
      <c r="Y856" s="127" t="n">
        <v>1228822.58</v>
      </c>
      <c r="Z856" s="127" t="n">
        <f aca="false" ca="false" dt2D="false" dtr="false" t="normal">+(J856*12.71+K856*25.41)*12</f>
        <v>292594.368</v>
      </c>
      <c r="AA856" s="127" t="n">
        <f aca="false" ca="false" dt2D="false" dtr="false" t="normal">+(J856*12.71+K856*25.41)*12*30</f>
        <v>8777831.040000001</v>
      </c>
      <c r="AB856" s="124" t="n">
        <f aca="false" ca="true" dt2D="false" dtr="false" t="normal">SUBTOTAL(9, AC856:AQ856)</f>
        <v>8972260.88</v>
      </c>
      <c r="AC856" s="124" t="n"/>
      <c r="AD856" s="124" t="n"/>
      <c r="AE856" s="124" t="n">
        <v>4745142.32</v>
      </c>
      <c r="AF856" s="124" t="n">
        <v>3741944.35</v>
      </c>
      <c r="AG856" s="124" t="n"/>
      <c r="AH856" s="124" t="n"/>
      <c r="AI856" s="124" t="n">
        <v>0</v>
      </c>
      <c r="AJ856" s="124" t="n"/>
      <c r="AK856" s="124" t="n"/>
      <c r="AL856" s="124" t="n"/>
      <c r="AM856" s="124" t="n"/>
      <c r="AN856" s="124" t="n"/>
      <c r="AO856" s="124" t="n">
        <v>269167.83</v>
      </c>
      <c r="AP856" s="124" t="n">
        <v>24000</v>
      </c>
      <c r="AQ856" s="124" t="n">
        <v>192006.38</v>
      </c>
      <c r="AR856" s="128" t="n">
        <f aca="false" ca="false" dt2D="false" dtr="false" t="normal">COUNTIF(AC856:AN856, "&gt;0")</f>
        <v>2</v>
      </c>
      <c r="AS856" s="128" t="n">
        <f aca="false" ca="false" dt2D="false" dtr="false" t="normal">COUNTIF(AO856:AQ856, "&gt;0")</f>
        <v>3</v>
      </c>
      <c r="AT856" s="128" t="n">
        <f aca="false" ca="false" dt2D="false" dtr="false" t="normal">+AR856+AS856</f>
        <v>5</v>
      </c>
      <c r="AW856" s="129" t="n"/>
    </row>
    <row customHeight="true" ht="12.75" outlineLevel="0" r="857">
      <c r="A857" s="115" t="n">
        <f aca="false" ca="false" dt2D="false" dtr="false" t="normal">A856+1</f>
        <v>730</v>
      </c>
      <c r="B857" s="115" t="n">
        <f aca="false" ca="false" dt2D="false" dtr="false" t="normal">B856+1</f>
        <v>190</v>
      </c>
      <c r="C857" s="126" t="s">
        <v>455</v>
      </c>
      <c r="D857" s="115" t="s">
        <v>459</v>
      </c>
      <c r="E857" s="119" t="s">
        <v>100</v>
      </c>
      <c r="F857" s="118" t="s">
        <v>62</v>
      </c>
      <c r="G857" s="118" t="n">
        <v>5</v>
      </c>
      <c r="H857" s="118" t="n">
        <v>3</v>
      </c>
      <c r="I857" s="119" t="n">
        <v>2865.8</v>
      </c>
      <c r="J857" s="119" t="n">
        <v>2865.8</v>
      </c>
      <c r="K857" s="119" t="n">
        <v>0</v>
      </c>
      <c r="L857" s="117" t="n">
        <v>95</v>
      </c>
      <c r="M857" s="120" t="n">
        <f aca="false" ca="false" dt2D="false" dtr="false" t="normal">SUM(N857:R857)</f>
        <v>12998752.959999999</v>
      </c>
      <c r="N857" s="120" t="n"/>
      <c r="O857" s="120" t="n"/>
      <c r="P857" s="120" t="n"/>
      <c r="Q857" s="120" t="n">
        <v>1537994.02</v>
      </c>
      <c r="R857" s="120" t="n">
        <v>11460758.94</v>
      </c>
      <c r="S857" s="120" t="n"/>
      <c r="T857" s="120" t="n">
        <f aca="false" ca="false" dt2D="false" dtr="false" t="normal">$M857/($J857+$K857)</f>
        <v>4535.82000139577</v>
      </c>
      <c r="U857" s="120" t="n">
        <f aca="false" ca="false" dt2D="false" dtr="false" t="normal">$M857/($J857+$K857)</f>
        <v>4535.82000139577</v>
      </c>
      <c r="V857" s="118" t="n">
        <v>2027</v>
      </c>
      <c r="W857" s="120" t="n"/>
      <c r="X857" s="121" t="n">
        <f aca="false" ca="false" dt2D="false" dtr="false" t="normal">AA857-R857</f>
        <v>1651995.5400000047</v>
      </c>
      <c r="Y857" s="127" t="n">
        <v>1100902.2</v>
      </c>
      <c r="Z857" s="127" t="n">
        <f aca="false" ca="false" dt2D="false" dtr="false" t="normal">+(J857*12.71+K857*25.41)*12</f>
        <v>437091.8160000001</v>
      </c>
      <c r="AA857" s="127" t="n">
        <f aca="false" ca="false" dt2D="false" dtr="false" t="normal">+(J857*12.71+K857*25.41)*12*30</f>
        <v>13112754.480000004</v>
      </c>
      <c r="AB857" s="124" t="n">
        <f aca="false" ca="true" dt2D="false" dtr="false" t="normal">SUBTOTAL(9, AC857:AQ857)</f>
        <v>12998752.959999999</v>
      </c>
      <c r="AC857" s="124" t="n"/>
      <c r="AD857" s="124" t="n">
        <v>6710790.89</v>
      </c>
      <c r="AE857" s="124" t="n"/>
      <c r="AF857" s="124" t="n">
        <v>5595826.17</v>
      </c>
      <c r="AG857" s="124" t="n"/>
      <c r="AH857" s="124" t="n"/>
      <c r="AI857" s="124" t="n">
        <v>0</v>
      </c>
      <c r="AJ857" s="124" t="n"/>
      <c r="AK857" s="124" t="n"/>
      <c r="AL857" s="124" t="n"/>
      <c r="AM857" s="124" t="n"/>
      <c r="AN857" s="124" t="n"/>
      <c r="AO857" s="124" t="n">
        <v>389962.59</v>
      </c>
      <c r="AP857" s="124" t="n">
        <v>24000</v>
      </c>
      <c r="AQ857" s="124" t="n">
        <v>278173.31</v>
      </c>
      <c r="AR857" s="128" t="n">
        <f aca="false" ca="false" dt2D="false" dtr="false" t="normal">COUNTIF(AC857:AN857, "&gt;0")</f>
        <v>2</v>
      </c>
      <c r="AS857" s="128" t="n">
        <f aca="false" ca="false" dt2D="false" dtr="false" t="normal">COUNTIF(AO857:AQ857, "&gt;0")</f>
        <v>3</v>
      </c>
      <c r="AT857" s="128" t="n">
        <f aca="false" ca="false" dt2D="false" dtr="false" t="normal">+AR857+AS857</f>
        <v>5</v>
      </c>
      <c r="AW857" s="129" t="n"/>
    </row>
    <row customHeight="true" ht="12.75" outlineLevel="0" r="858">
      <c r="A858" s="115" t="n">
        <f aca="false" ca="false" dt2D="false" dtr="false" t="normal">A857+1</f>
        <v>731</v>
      </c>
      <c r="B858" s="115" t="n">
        <f aca="false" ca="false" dt2D="false" dtr="false" t="normal">B857+1</f>
        <v>191</v>
      </c>
      <c r="C858" s="126" t="s">
        <v>455</v>
      </c>
      <c r="D858" s="115" t="s">
        <v>460</v>
      </c>
      <c r="E858" s="119" t="s">
        <v>166</v>
      </c>
      <c r="F858" s="118" t="s">
        <v>62</v>
      </c>
      <c r="G858" s="118" t="n">
        <v>5</v>
      </c>
      <c r="H858" s="118" t="n">
        <v>2</v>
      </c>
      <c r="I858" s="119" t="n">
        <v>1542.1</v>
      </c>
      <c r="J858" s="119" t="n">
        <v>1542.1</v>
      </c>
      <c r="K858" s="119" t="n">
        <v>0</v>
      </c>
      <c r="L858" s="117" t="n">
        <v>24</v>
      </c>
      <c r="M858" s="120" t="n">
        <f aca="false" ca="false" dt2D="false" dtr="false" t="normal">SUM(N858:R858)</f>
        <v>7212324.6</v>
      </c>
      <c r="N858" s="120" t="n"/>
      <c r="O858" s="120" t="n"/>
      <c r="P858" s="120" t="n"/>
      <c r="Q858" s="120" t="n">
        <v>1322571.85</v>
      </c>
      <c r="R858" s="120" t="n">
        <v>5889752.75</v>
      </c>
      <c r="S858" s="120" t="n"/>
      <c r="T858" s="120" t="n">
        <f aca="false" ca="false" dt2D="false" dtr="false" t="normal">$M858/($J858+$K858)</f>
        <v>4676.950003242332</v>
      </c>
      <c r="U858" s="120" t="n">
        <f aca="false" ca="false" dt2D="false" dtr="false" t="normal">$M858/($J858+$K858)</f>
        <v>4676.950003242332</v>
      </c>
      <c r="V858" s="118" t="n">
        <v>2027</v>
      </c>
      <c r="W858" s="120" t="n"/>
      <c r="X858" s="121" t="n">
        <f aca="false" ca="false" dt2D="false" dtr="false" t="normal">AA858-R858</f>
        <v>1166280.0099999998</v>
      </c>
      <c r="Y858" s="127" t="n">
        <v>1087370.76</v>
      </c>
      <c r="Z858" s="127" t="n">
        <f aca="false" ca="false" dt2D="false" dtr="false" t="normal">+(J858*12.71+K858*25.41)*12</f>
        <v>235201.092</v>
      </c>
      <c r="AA858" s="127" t="n">
        <f aca="false" ca="false" dt2D="false" dtr="false" t="normal">+(J858*12.71+K858*25.41)*12*30</f>
        <v>7056032.76</v>
      </c>
      <c r="AB858" s="124" t="n">
        <f aca="false" ca="true" dt2D="false" dtr="false" t="normal">SUBTOTAL(9, AC858:AQ858)</f>
        <v>7212324.600000001</v>
      </c>
      <c r="AC858" s="124" t="n"/>
      <c r="AD858" s="124" t="n"/>
      <c r="AE858" s="124" t="n">
        <v>3812014.37</v>
      </c>
      <c r="AF858" s="124" t="n">
        <v>3005596.74</v>
      </c>
      <c r="AG858" s="124" t="n"/>
      <c r="AH858" s="124" t="n"/>
      <c r="AI858" s="124" t="n">
        <v>0</v>
      </c>
      <c r="AJ858" s="124" t="n"/>
      <c r="AK858" s="124" t="n"/>
      <c r="AL858" s="124" t="n"/>
      <c r="AM858" s="124" t="n"/>
      <c r="AN858" s="124" t="n"/>
      <c r="AO858" s="124" t="n">
        <v>216369.74</v>
      </c>
      <c r="AP858" s="124" t="n">
        <v>24000</v>
      </c>
      <c r="AQ858" s="124" t="n">
        <v>154343.75</v>
      </c>
      <c r="AR858" s="128" t="n">
        <f aca="false" ca="false" dt2D="false" dtr="false" t="normal">COUNTIF(AC858:AN858, "&gt;0")</f>
        <v>2</v>
      </c>
      <c r="AS858" s="128" t="n">
        <f aca="false" ca="false" dt2D="false" dtr="false" t="normal">COUNTIF(AO858:AQ858, "&gt;0")</f>
        <v>3</v>
      </c>
      <c r="AT858" s="128" t="n">
        <f aca="false" ca="false" dt2D="false" dtr="false" t="normal">+AR858+AS858</f>
        <v>5</v>
      </c>
      <c r="AW858" s="129" t="n"/>
    </row>
    <row customHeight="true" ht="12.75" outlineLevel="0" r="859">
      <c r="A859" s="115" t="n">
        <f aca="false" ca="false" dt2D="false" dtr="false" t="normal">A858+1</f>
        <v>732</v>
      </c>
      <c r="B859" s="115" t="n">
        <f aca="false" ca="false" dt2D="false" dtr="false" t="normal">B858+1</f>
        <v>192</v>
      </c>
      <c r="C859" s="126" t="s">
        <v>455</v>
      </c>
      <c r="D859" s="115" t="s">
        <v>462</v>
      </c>
      <c r="E859" s="119" t="s">
        <v>90</v>
      </c>
      <c r="F859" s="118" t="s">
        <v>62</v>
      </c>
      <c r="G859" s="118" t="n">
        <v>5</v>
      </c>
      <c r="H859" s="118" t="n">
        <v>2</v>
      </c>
      <c r="I859" s="119" t="n">
        <v>1539.59</v>
      </c>
      <c r="J859" s="119" t="n">
        <v>1539.59</v>
      </c>
      <c r="K859" s="119" t="n">
        <v>0</v>
      </c>
      <c r="L859" s="117" t="n">
        <v>31</v>
      </c>
      <c r="M859" s="120" t="n">
        <f aca="false" ca="false" dt2D="false" dtr="false" t="normal">SUM(N859:R859)</f>
        <v>7200585.44</v>
      </c>
      <c r="N859" s="120" t="n"/>
      <c r="O859" s="120" t="n">
        <v>75662.85</v>
      </c>
      <c r="P859" s="120" t="n"/>
      <c r="Q859" s="120" t="n">
        <v>234818.27</v>
      </c>
      <c r="R859" s="120" t="n">
        <v>6890104.32</v>
      </c>
      <c r="S859" s="120" t="n"/>
      <c r="T859" s="120" t="n">
        <f aca="false" ca="false" dt2D="false" dtr="false" t="normal">$M859/($J859+$K859)</f>
        <v>4676.949993180003</v>
      </c>
      <c r="U859" s="120" t="n">
        <f aca="false" ca="false" dt2D="false" dtr="false" t="normal">$M859/($J859+$K859)</f>
        <v>4676.949993180003</v>
      </c>
      <c r="V859" s="118" t="n">
        <v>2027</v>
      </c>
      <c r="W859" s="120" t="n"/>
      <c r="X859" s="121" t="n">
        <f aca="false" ca="false" dt2D="false" dtr="false" t="normal">AA859-R859</f>
        <v>0.0040000006556510925</v>
      </c>
      <c r="Y859" s="127" t="n">
        <v>0</v>
      </c>
      <c r="Z859" s="127" t="n">
        <f aca="false" ca="false" dt2D="false" dtr="false" t="normal">+(J859*12.71+K859*25.41)*12</f>
        <v>234818.2668</v>
      </c>
      <c r="AA859" s="127" t="n">
        <f aca="false" ca="false" dt2D="false" dtr="false" t="normal">+(J859*12.71+K859*25.41)*12*30-'[5]Лист1'!$AQ$447</f>
        <v>6890104.324000001</v>
      </c>
      <c r="AB859" s="124" t="n">
        <f aca="false" ca="true" dt2D="false" dtr="false" t="normal">SUBTOTAL(9, AC859:AQ859)</f>
        <v>7200585.4399999995</v>
      </c>
      <c r="AC859" s="124" t="n"/>
      <c r="AD859" s="124" t="n"/>
      <c r="AE859" s="124" t="n">
        <v>3805790.21</v>
      </c>
      <c r="AF859" s="124" t="n">
        <v>3000685.14</v>
      </c>
      <c r="AG859" s="124" t="n"/>
      <c r="AH859" s="124" t="n"/>
      <c r="AI859" s="124" t="n">
        <v>0</v>
      </c>
      <c r="AJ859" s="124" t="n"/>
      <c r="AK859" s="124" t="n"/>
      <c r="AL859" s="124" t="n"/>
      <c r="AM859" s="124" t="n"/>
      <c r="AN859" s="124" t="n"/>
      <c r="AO859" s="124" t="n">
        <v>216017.56</v>
      </c>
      <c r="AP859" s="124" t="n">
        <v>24000</v>
      </c>
      <c r="AQ859" s="124" t="n">
        <v>154092.53</v>
      </c>
      <c r="AR859" s="128" t="n">
        <f aca="false" ca="false" dt2D="false" dtr="false" t="normal">COUNTIF(AC859:AN859, "&gt;0")</f>
        <v>2</v>
      </c>
      <c r="AS859" s="128" t="n">
        <f aca="false" ca="false" dt2D="false" dtr="false" t="normal">COUNTIF(AO859:AQ859, "&gt;0")</f>
        <v>3</v>
      </c>
      <c r="AT859" s="128" t="n">
        <f aca="false" ca="false" dt2D="false" dtr="false" t="normal">+AR859+AS859</f>
        <v>5</v>
      </c>
      <c r="AW859" s="129" t="n"/>
    </row>
    <row customHeight="true" ht="12.75" outlineLevel="0" r="860">
      <c r="A860" s="115" t="n">
        <f aca="false" ca="false" dt2D="false" dtr="false" t="normal">A859+1</f>
        <v>733</v>
      </c>
      <c r="B860" s="115" t="n">
        <f aca="false" ca="false" dt2D="false" dtr="false" t="normal">B859+1</f>
        <v>193</v>
      </c>
      <c r="C860" s="126" t="s">
        <v>455</v>
      </c>
      <c r="D860" s="115" t="s">
        <v>463</v>
      </c>
      <c r="E860" s="119" t="s">
        <v>94</v>
      </c>
      <c r="F860" s="118" t="s">
        <v>62</v>
      </c>
      <c r="G860" s="118" t="n">
        <v>5</v>
      </c>
      <c r="H860" s="118" t="n">
        <v>3</v>
      </c>
      <c r="I860" s="119" t="n">
        <v>2816.8</v>
      </c>
      <c r="J860" s="119" t="n">
        <v>2816.8</v>
      </c>
      <c r="K860" s="119" t="n">
        <v>0</v>
      </c>
      <c r="L860" s="117" t="n">
        <v>91</v>
      </c>
      <c r="M860" s="120" t="n">
        <f aca="false" ca="false" dt2D="false" dtr="false" t="normal">SUM(N860:R860)</f>
        <v>13174032.760000002</v>
      </c>
      <c r="N860" s="120" t="n"/>
      <c r="O860" s="120" t="n"/>
      <c r="P860" s="120" t="n"/>
      <c r="Q860" s="120" t="n">
        <v>2088749.88</v>
      </c>
      <c r="R860" s="120" t="n">
        <v>11085282.88</v>
      </c>
      <c r="S860" s="120" t="n"/>
      <c r="T860" s="120" t="n">
        <f aca="false" ca="false" dt2D="false" dtr="false" t="normal">$M860/($J860+$K860)</f>
        <v>4676.950000000001</v>
      </c>
      <c r="U860" s="120" t="n">
        <f aca="false" ca="false" dt2D="false" dtr="false" t="normal">$M860/($J860+$K860)</f>
        <v>4676.950000000001</v>
      </c>
      <c r="V860" s="118" t="n">
        <v>2027</v>
      </c>
      <c r="W860" s="120" t="n"/>
      <c r="X860" s="121" t="n">
        <f aca="false" ca="false" dt2D="false" dtr="false" t="normal">AA860-R860</f>
        <v>1803267.2000000011</v>
      </c>
      <c r="Y860" s="127" t="n">
        <v>1659131.54</v>
      </c>
      <c r="Z860" s="127" t="n">
        <f aca="false" ca="false" dt2D="false" dtr="false" t="normal">+(J860*12.71+K860*25.41)*12</f>
        <v>429618.33600000007</v>
      </c>
      <c r="AA860" s="127" t="n">
        <f aca="false" ca="false" dt2D="false" dtr="false" t="normal">+(J860*12.71+K860*25.41)*12*30</f>
        <v>12888550.080000002</v>
      </c>
      <c r="AB860" s="124" t="n">
        <f aca="false" ca="true" dt2D="false" dtr="false" t="normal">SUBTOTAL(9, AC860:AQ860)</f>
        <v>13174032.760000002</v>
      </c>
      <c r="AC860" s="124" t="n"/>
      <c r="AD860" s="124" t="n"/>
      <c r="AE860" s="124" t="n">
        <v>6972945</v>
      </c>
      <c r="AF860" s="124" t="n">
        <v>5499942.48</v>
      </c>
      <c r="AG860" s="124" t="n"/>
      <c r="AH860" s="124" t="n"/>
      <c r="AI860" s="124" t="n">
        <v>0</v>
      </c>
      <c r="AJ860" s="124" t="n"/>
      <c r="AK860" s="124" t="n"/>
      <c r="AL860" s="124" t="n"/>
      <c r="AM860" s="124" t="n"/>
      <c r="AN860" s="124" t="n"/>
      <c r="AO860" s="124" t="n">
        <v>395220.98</v>
      </c>
      <c r="AP860" s="124" t="n">
        <v>24000</v>
      </c>
      <c r="AQ860" s="124" t="n">
        <v>281924.3</v>
      </c>
      <c r="AR860" s="128" t="n">
        <f aca="false" ca="false" dt2D="false" dtr="false" t="normal">COUNTIF(AC860:AN860, "&gt;0")</f>
        <v>2</v>
      </c>
      <c r="AS860" s="128" t="n">
        <f aca="false" ca="false" dt2D="false" dtr="false" t="normal">COUNTIF(AO860:AQ860, "&gt;0")</f>
        <v>3</v>
      </c>
      <c r="AT860" s="128" t="n">
        <f aca="false" ca="false" dt2D="false" dtr="false" t="normal">+AR860+AS860</f>
        <v>5</v>
      </c>
      <c r="AW860" s="129" t="n"/>
    </row>
    <row customHeight="true" ht="12.75" outlineLevel="0" r="861">
      <c r="A861" s="115" t="n">
        <f aca="false" ca="false" dt2D="false" dtr="false" t="normal">A860+1</f>
        <v>734</v>
      </c>
      <c r="B861" s="115" t="n">
        <f aca="false" ca="false" dt2D="false" dtr="false" t="normal">B860+1</f>
        <v>194</v>
      </c>
      <c r="C861" s="126" t="s">
        <v>455</v>
      </c>
      <c r="D861" s="115" t="s">
        <v>465</v>
      </c>
      <c r="E861" s="119" t="s">
        <v>133</v>
      </c>
      <c r="F861" s="118" t="s">
        <v>62</v>
      </c>
      <c r="G861" s="118" t="n">
        <v>5</v>
      </c>
      <c r="H861" s="118" t="n">
        <v>2</v>
      </c>
      <c r="I861" s="119" t="n">
        <v>1587.4</v>
      </c>
      <c r="J861" s="119" t="n">
        <v>1531.6</v>
      </c>
      <c r="K861" s="119" t="n">
        <v>55.8000000000002</v>
      </c>
      <c r="L861" s="117" t="n">
        <v>40</v>
      </c>
      <c r="M861" s="120" t="n">
        <f aca="false" ca="false" dt2D="false" dtr="false" t="normal">SUM(N861:R861)</f>
        <v>7424190.430000001</v>
      </c>
      <c r="N861" s="120" t="n"/>
      <c r="O861" s="120" t="n"/>
      <c r="P861" s="120" t="n"/>
      <c r="Q861" s="120" t="n">
        <v>447480.69</v>
      </c>
      <c r="R861" s="120" t="n">
        <v>6976709.74</v>
      </c>
      <c r="S861" s="120" t="n"/>
      <c r="T861" s="120" t="n">
        <f aca="false" ca="false" dt2D="false" dtr="false" t="normal">$M861/($J861+$K861)</f>
        <v>4676.95</v>
      </c>
      <c r="U861" s="120" t="n">
        <f aca="false" ca="false" dt2D="false" dtr="false" t="normal">$M861/($J861+$K861)</f>
        <v>4676.95</v>
      </c>
      <c r="V861" s="118" t="n">
        <v>2027</v>
      </c>
      <c r="W861" s="120" t="n"/>
      <c r="X861" s="121" t="n">
        <f aca="false" ca="false" dt2D="false" dtr="false" t="normal">AA861-R861</f>
        <v>541715.3000000007</v>
      </c>
      <c r="Y861" s="127" t="n">
        <v>196866.52</v>
      </c>
      <c r="Z861" s="127" t="n">
        <f aca="false" ca="false" dt2D="false" dtr="false" t="normal">+(J861*12.71+K861*25.41)*12</f>
        <v>250614.16800000003</v>
      </c>
      <c r="AA861" s="127" t="n">
        <f aca="false" ca="false" dt2D="false" dtr="false" t="normal">+(J861*12.71+K861*25.41)*12*30</f>
        <v>7518425.040000001</v>
      </c>
      <c r="AB861" s="124" t="n">
        <f aca="false" ca="true" dt2D="false" dtr="false" t="normal">SUBTOTAL(9, AC861:AQ861)</f>
        <v>7424190.43</v>
      </c>
      <c r="AC861" s="124" t="n"/>
      <c r="AD861" s="124" t="n"/>
      <c r="AE861" s="124" t="n">
        <v>3924346.81</v>
      </c>
      <c r="AF861" s="124" t="n">
        <v>3094240.23</v>
      </c>
      <c r="AG861" s="124" t="n"/>
      <c r="AH861" s="124" t="n"/>
      <c r="AI861" s="124" t="n">
        <v>0</v>
      </c>
      <c r="AJ861" s="124" t="n"/>
      <c r="AK861" s="124" t="n"/>
      <c r="AL861" s="124" t="n"/>
      <c r="AM861" s="124" t="n"/>
      <c r="AN861" s="124" t="n"/>
      <c r="AO861" s="124" t="n">
        <v>222725.71</v>
      </c>
      <c r="AP861" s="124" t="n">
        <v>24000</v>
      </c>
      <c r="AQ861" s="124" t="n">
        <v>158877.68</v>
      </c>
      <c r="AR861" s="128" t="n">
        <f aca="false" ca="false" dt2D="false" dtr="false" t="normal">COUNTIF(AC861:AN861, "&gt;0")</f>
        <v>2</v>
      </c>
      <c r="AS861" s="128" t="n">
        <f aca="false" ca="false" dt2D="false" dtr="false" t="normal">COUNTIF(AO861:AQ861, "&gt;0")</f>
        <v>3</v>
      </c>
      <c r="AT861" s="128" t="n">
        <f aca="false" ca="false" dt2D="false" dtr="false" t="normal">+AR861+AS861</f>
        <v>5</v>
      </c>
      <c r="AW861" s="129" t="n"/>
    </row>
    <row customHeight="true" ht="12.75" outlineLevel="0" r="862">
      <c r="A862" s="115" t="n">
        <f aca="false" ca="false" dt2D="false" dtr="false" t="normal">A861+1</f>
        <v>735</v>
      </c>
      <c r="B862" s="115" t="n">
        <f aca="false" ca="false" dt2D="false" dtr="false" t="normal">B861+1</f>
        <v>195</v>
      </c>
      <c r="C862" s="126" t="s">
        <v>455</v>
      </c>
      <c r="D862" s="115" t="s">
        <v>467</v>
      </c>
      <c r="E862" s="119" t="s">
        <v>126</v>
      </c>
      <c r="F862" s="118" t="s">
        <v>62</v>
      </c>
      <c r="G862" s="118" t="n">
        <v>5</v>
      </c>
      <c r="H862" s="118" t="n">
        <v>3</v>
      </c>
      <c r="I862" s="119" t="n">
        <v>2924.4</v>
      </c>
      <c r="J862" s="119" t="n">
        <v>2924.4</v>
      </c>
      <c r="K862" s="119" t="n">
        <v>0</v>
      </c>
      <c r="L862" s="117" t="n">
        <v>76</v>
      </c>
      <c r="M862" s="120" t="n">
        <f aca="false" ca="false" dt2D="false" dtr="false" t="normal">SUM(N862:R862)</f>
        <v>13677272.58</v>
      </c>
      <c r="N862" s="120" t="n"/>
      <c r="O862" s="120" t="n"/>
      <c r="P862" s="120" t="n"/>
      <c r="Q862" s="120" t="n">
        <v>2163297.51</v>
      </c>
      <c r="R862" s="120" t="n">
        <v>11513975.07</v>
      </c>
      <c r="S862" s="120" t="n"/>
      <c r="T862" s="120" t="n">
        <f aca="false" ca="false" dt2D="false" dtr="false" t="normal">$M862/($J862+$K862)</f>
        <v>4676.95</v>
      </c>
      <c r="U862" s="120" t="n">
        <f aca="false" ca="false" dt2D="false" dtr="false" t="normal">$M862/($J862+$K862)</f>
        <v>4676.95</v>
      </c>
      <c r="V862" s="118" t="n">
        <v>2027</v>
      </c>
      <c r="W862" s="120" t="n"/>
      <c r="X862" s="121" t="n">
        <f aca="false" ca="false" dt2D="false" dtr="false" t="normal">AA862-R862</f>
        <v>1866909.5700000003</v>
      </c>
      <c r="Y862" s="127" t="n">
        <v>1717268.02</v>
      </c>
      <c r="Z862" s="127" t="n">
        <f aca="false" ca="false" dt2D="false" dtr="false" t="normal">+(J862*12.71+K862*25.41)*12</f>
        <v>446029.488</v>
      </c>
      <c r="AA862" s="127" t="n">
        <f aca="false" ca="false" dt2D="false" dtr="false" t="normal">+(J862*12.71+K862*25.41)*12*30</f>
        <v>13380884.64</v>
      </c>
      <c r="AB862" s="124" t="n">
        <f aca="false" ca="true" dt2D="false" dtr="false" t="normal">SUBTOTAL(9, AC862:AQ862)</f>
        <v>13677272.58</v>
      </c>
      <c r="AC862" s="124" t="n"/>
      <c r="AD862" s="124" t="n"/>
      <c r="AE862" s="124" t="n">
        <v>7239765.54</v>
      </c>
      <c r="AF862" s="124" t="n">
        <v>5710495.23</v>
      </c>
      <c r="AG862" s="124" t="n"/>
      <c r="AH862" s="124" t="n"/>
      <c r="AI862" s="124" t="n">
        <v>0</v>
      </c>
      <c r="AJ862" s="124" t="n"/>
      <c r="AK862" s="124" t="n"/>
      <c r="AL862" s="124" t="n"/>
      <c r="AM862" s="124" t="n"/>
      <c r="AN862" s="124" t="n"/>
      <c r="AO862" s="124" t="n">
        <v>410318.18</v>
      </c>
      <c r="AP862" s="124" t="n">
        <v>24000</v>
      </c>
      <c r="AQ862" s="124" t="n">
        <v>292693.63</v>
      </c>
      <c r="AR862" s="128" t="n">
        <f aca="false" ca="false" dt2D="false" dtr="false" t="normal">COUNTIF(AC862:AN862, "&gt;0")</f>
        <v>2</v>
      </c>
      <c r="AS862" s="128" t="n">
        <f aca="false" ca="false" dt2D="false" dtr="false" t="normal">COUNTIF(AO862:AQ862, "&gt;0")</f>
        <v>3</v>
      </c>
      <c r="AT862" s="128" t="n">
        <f aca="false" ca="false" dt2D="false" dtr="false" t="normal">+AR862+AS862</f>
        <v>5</v>
      </c>
      <c r="AW862" s="129" t="n"/>
    </row>
    <row customHeight="true" ht="12.75" outlineLevel="0" r="863">
      <c r="A863" s="115" t="n">
        <f aca="false" ca="false" dt2D="false" dtr="false" t="normal">A862+1</f>
        <v>736</v>
      </c>
      <c r="B863" s="115" t="n">
        <f aca="false" ca="false" dt2D="false" dtr="false" t="normal">B862+1</f>
        <v>196</v>
      </c>
      <c r="C863" s="126" t="s">
        <v>455</v>
      </c>
      <c r="D863" s="115" t="s">
        <v>468</v>
      </c>
      <c r="E863" s="119" t="s">
        <v>90</v>
      </c>
      <c r="F863" s="118" t="s">
        <v>62</v>
      </c>
      <c r="G863" s="118" t="n">
        <v>5</v>
      </c>
      <c r="H863" s="118" t="n">
        <v>2</v>
      </c>
      <c r="I863" s="119" t="n">
        <v>1709.6</v>
      </c>
      <c r="J863" s="119" t="n">
        <v>1550.4</v>
      </c>
      <c r="K863" s="119" t="n">
        <v>159.2</v>
      </c>
      <c r="L863" s="117" t="n">
        <v>60</v>
      </c>
      <c r="M863" s="120" t="n">
        <f aca="false" ca="false" dt2D="false" dtr="false" t="normal">SUM(N863:R863)</f>
        <v>7995713.72</v>
      </c>
      <c r="N863" s="120" t="n"/>
      <c r="O863" s="120" t="n"/>
      <c r="P863" s="120" t="n"/>
      <c r="Q863" s="120" t="n">
        <v>551092.47</v>
      </c>
      <c r="R863" s="120" t="n">
        <v>7444621.25</v>
      </c>
      <c r="S863" s="120" t="n"/>
      <c r="T863" s="120" t="n">
        <f aca="false" ca="false" dt2D="false" dtr="false" t="normal">$M863/($J863+$K863)</f>
        <v>4676.95</v>
      </c>
      <c r="U863" s="120" t="n">
        <f aca="false" ca="false" dt2D="false" dtr="false" t="normal">$M863/($J863+$K863)</f>
        <v>4676.95</v>
      </c>
      <c r="V863" s="118" t="n">
        <v>2027</v>
      </c>
      <c r="W863" s="120" t="n"/>
      <c r="X863" s="121" t="n">
        <f aca="false" ca="false" dt2D="false" dtr="false" t="normal">AA863-R863</f>
        <v>1105686.910000002</v>
      </c>
      <c r="Y863" s="127" t="n">
        <v>266082.2</v>
      </c>
      <c r="Z863" s="127" t="n">
        <f aca="false" ca="false" dt2D="false" dtr="false" t="normal">+(J863*12.71+K863*25.41)*12</f>
        <v>285010.27200000006</v>
      </c>
      <c r="AA863" s="127" t="n">
        <f aca="false" ca="false" dt2D="false" dtr="false" t="normal">+(J863*12.71+K863*25.41)*12*30</f>
        <v>8550308.160000002</v>
      </c>
      <c r="AB863" s="124" t="n">
        <f aca="false" ca="true" dt2D="false" dtr="false" t="normal">SUBTOTAL(9, AC863:AQ863)</f>
        <v>7995713.72</v>
      </c>
      <c r="AC863" s="124" t="n"/>
      <c r="AD863" s="124" t="n"/>
      <c r="AE863" s="124" t="n">
        <v>4227371.62</v>
      </c>
      <c r="AF863" s="124" t="n">
        <v>3333362.42</v>
      </c>
      <c r="AG863" s="124" t="n"/>
      <c r="AH863" s="124" t="n"/>
      <c r="AI863" s="124" t="n">
        <v>0</v>
      </c>
      <c r="AJ863" s="124" t="n"/>
      <c r="AK863" s="124" t="n"/>
      <c r="AL863" s="124" t="n"/>
      <c r="AM863" s="124" t="n"/>
      <c r="AN863" s="124" t="n"/>
      <c r="AO863" s="124" t="n">
        <v>239871.41</v>
      </c>
      <c r="AP863" s="124" t="n">
        <v>24000</v>
      </c>
      <c r="AQ863" s="124" t="n">
        <v>171108.27</v>
      </c>
      <c r="AR863" s="128" t="n">
        <f aca="false" ca="false" dt2D="false" dtr="false" t="normal">COUNTIF(AC863:AN863, "&gt;0")</f>
        <v>2</v>
      </c>
      <c r="AS863" s="128" t="n">
        <f aca="false" ca="false" dt2D="false" dtr="false" t="normal">COUNTIF(AO863:AQ863, "&gt;0")</f>
        <v>3</v>
      </c>
      <c r="AT863" s="128" t="n">
        <f aca="false" ca="false" dt2D="false" dtr="false" t="normal">+AR863+AS863</f>
        <v>5</v>
      </c>
      <c r="AW863" s="129" t="n"/>
    </row>
    <row customHeight="true" ht="12.75" outlineLevel="0" r="864">
      <c r="A864" s="115" t="n">
        <f aca="false" ca="false" dt2D="false" dtr="false" t="normal">A863+1</f>
        <v>737</v>
      </c>
      <c r="B864" s="115" t="n">
        <f aca="false" ca="false" dt2D="false" dtr="false" t="normal">B863+1</f>
        <v>197</v>
      </c>
      <c r="C864" s="126" t="s">
        <v>455</v>
      </c>
      <c r="D864" s="115" t="s">
        <v>470</v>
      </c>
      <c r="E864" s="119" t="s">
        <v>166</v>
      </c>
      <c r="F864" s="118" t="s">
        <v>62</v>
      </c>
      <c r="G864" s="118" t="n">
        <v>5</v>
      </c>
      <c r="H864" s="118" t="n">
        <v>2</v>
      </c>
      <c r="I864" s="119" t="n">
        <v>1555</v>
      </c>
      <c r="J864" s="119" t="n">
        <v>1555</v>
      </c>
      <c r="K864" s="119" t="n">
        <v>0</v>
      </c>
      <c r="L864" s="117" t="n">
        <v>50</v>
      </c>
      <c r="M864" s="120" t="n">
        <f aca="false" ca="false" dt2D="false" dtr="false" t="normal">SUM(N864:R864)</f>
        <v>7272657.260000001</v>
      </c>
      <c r="N864" s="120" t="n"/>
      <c r="O864" s="120" t="n"/>
      <c r="P864" s="120" t="n"/>
      <c r="Q864" s="120" t="n">
        <v>1261458.53</v>
      </c>
      <c r="R864" s="120" t="n">
        <v>6011198.73</v>
      </c>
      <c r="S864" s="120" t="n"/>
      <c r="T864" s="120" t="n">
        <f aca="false" ca="false" dt2D="false" dtr="false" t="normal">$M864/($J864+$K864)</f>
        <v>4676.950006430869</v>
      </c>
      <c r="U864" s="120" t="n">
        <f aca="false" ca="false" dt2D="false" dtr="false" t="normal">$M864/($J864+$K864)</f>
        <v>4676.950006430869</v>
      </c>
      <c r="V864" s="118" t="n">
        <v>2027</v>
      </c>
      <c r="W864" s="120" t="n"/>
      <c r="X864" s="121" t="n">
        <f aca="false" ca="false" dt2D="false" dtr="false" t="normal">AA864-R864</f>
        <v>1103859.2700000005</v>
      </c>
      <c r="Y864" s="127" t="n">
        <v>1024289.93</v>
      </c>
      <c r="Z864" s="127" t="n">
        <f aca="false" ca="false" dt2D="false" dtr="false" t="normal">+(J864*12.71+K864*25.41)*12</f>
        <v>237168.60000000003</v>
      </c>
      <c r="AA864" s="127" t="n">
        <f aca="false" ca="false" dt2D="false" dtr="false" t="normal">+(J864*12.71+K864*25.41)*12*30</f>
        <v>7115058.000000001</v>
      </c>
      <c r="AB864" s="124" t="n">
        <f aca="false" ca="true" dt2D="false" dtr="false" t="normal">SUBTOTAL(9, AC864:AQ864)</f>
        <v>7272657.26</v>
      </c>
      <c r="AC864" s="124" t="n"/>
      <c r="AD864" s="124" t="n"/>
      <c r="AE864" s="124" t="n">
        <v>3844003.08</v>
      </c>
      <c r="AF864" s="124" t="n">
        <v>3030839.59</v>
      </c>
      <c r="AG864" s="124" t="n"/>
      <c r="AH864" s="124" t="n"/>
      <c r="AI864" s="124" t="n">
        <v>0</v>
      </c>
      <c r="AJ864" s="124" t="n"/>
      <c r="AK864" s="124" t="n"/>
      <c r="AL864" s="124" t="n"/>
      <c r="AM864" s="124" t="n"/>
      <c r="AN864" s="124" t="n"/>
      <c r="AO864" s="124" t="n">
        <v>218179.72</v>
      </c>
      <c r="AP864" s="124" t="n">
        <v>24000</v>
      </c>
      <c r="AQ864" s="124" t="n">
        <v>155634.87</v>
      </c>
      <c r="AR864" s="128" t="n">
        <f aca="false" ca="false" dt2D="false" dtr="false" t="normal">COUNTIF(AC864:AN864, "&gt;0")</f>
        <v>2</v>
      </c>
      <c r="AS864" s="128" t="n">
        <f aca="false" ca="false" dt2D="false" dtr="false" t="normal">COUNTIF(AO864:AQ864, "&gt;0")</f>
        <v>3</v>
      </c>
      <c r="AT864" s="128" t="n">
        <f aca="false" ca="false" dt2D="false" dtr="false" t="normal">+AR864+AS864</f>
        <v>5</v>
      </c>
      <c r="AW864" s="129" t="n"/>
    </row>
    <row customHeight="true" ht="12.75" outlineLevel="0" r="865">
      <c r="A865" s="115" t="n">
        <f aca="false" ca="false" dt2D="false" dtr="false" t="normal">A864+1</f>
        <v>738</v>
      </c>
      <c r="B865" s="115" t="n">
        <f aca="false" ca="false" dt2D="false" dtr="false" t="normal">B864+1</f>
        <v>198</v>
      </c>
      <c r="C865" s="126" t="s">
        <v>455</v>
      </c>
      <c r="D865" s="115" t="s">
        <v>471</v>
      </c>
      <c r="E865" s="119" t="s">
        <v>90</v>
      </c>
      <c r="F865" s="118" t="s">
        <v>62</v>
      </c>
      <c r="G865" s="118" t="n">
        <v>5</v>
      </c>
      <c r="H865" s="118" t="n">
        <v>3</v>
      </c>
      <c r="I865" s="119" t="n">
        <v>2779.63</v>
      </c>
      <c r="J865" s="119" t="n">
        <v>2416.53</v>
      </c>
      <c r="K865" s="119" t="n">
        <v>363.1</v>
      </c>
      <c r="L865" s="117" t="n">
        <v>72</v>
      </c>
      <c r="M865" s="120" t="n">
        <f aca="false" ca="false" dt2D="false" dtr="false" t="normal">SUM(N865:R865)</f>
        <v>12607901.35</v>
      </c>
      <c r="N865" s="120" t="n"/>
      <c r="O865" s="120" t="n"/>
      <c r="P865" s="120" t="n"/>
      <c r="Q865" s="120" t="n">
        <v>629964.06</v>
      </c>
      <c r="R865" s="120" t="n">
        <v>11977937.29</v>
      </c>
      <c r="S865" s="120" t="n"/>
      <c r="T865" s="120" t="n">
        <f aca="false" ca="false" dt2D="false" dtr="false" t="normal">$M865/($J865+$K865)</f>
        <v>4535.820001223184</v>
      </c>
      <c r="U865" s="120" t="n">
        <f aca="false" ca="false" dt2D="false" dtr="false" t="normal">$M865/($J865+$K865)</f>
        <v>4535.820001223184</v>
      </c>
      <c r="V865" s="118" t="n">
        <v>2027</v>
      </c>
      <c r="W865" s="120" t="n"/>
      <c r="X865" s="121" t="n">
        <f aca="false" ca="false" dt2D="false" dtr="false" t="normal">AA865-R865</f>
        <v>2400630.938000003</v>
      </c>
      <c r="Y865" s="127" t="n">
        <v>150678.45</v>
      </c>
      <c r="Z865" s="127" t="n">
        <f aca="false" ca="false" dt2D="false" dtr="false" t="normal">+(J865*12.71+K865*25.41)*12</f>
        <v>479285.60760000005</v>
      </c>
      <c r="AA865" s="127" t="n">
        <f aca="false" ca="false" dt2D="false" dtr="false" t="normal">+(J865*12.71+K865*25.41)*12*30</f>
        <v>14378568.228000002</v>
      </c>
      <c r="AB865" s="124" t="n">
        <f aca="false" ca="true" dt2D="false" dtr="false" t="normal">SUBTOTAL(9, AC865:AQ865)</f>
        <v>12607901.349999998</v>
      </c>
      <c r="AC865" s="124" t="n"/>
      <c r="AD865" s="124" t="n">
        <v>6508647.37</v>
      </c>
      <c r="AE865" s="124" t="n"/>
      <c r="AF865" s="124" t="n">
        <v>5427207.85</v>
      </c>
      <c r="AG865" s="124" t="n"/>
      <c r="AH865" s="124" t="n"/>
      <c r="AI865" s="124" t="n">
        <v>0</v>
      </c>
      <c r="AJ865" s="124" t="n"/>
      <c r="AK865" s="124" t="n"/>
      <c r="AL865" s="124" t="n"/>
      <c r="AM865" s="124" t="n"/>
      <c r="AN865" s="124" t="n"/>
      <c r="AO865" s="124" t="n">
        <v>378237.04</v>
      </c>
      <c r="AP865" s="124" t="n">
        <v>24000</v>
      </c>
      <c r="AQ865" s="124" t="n">
        <v>269809.09</v>
      </c>
      <c r="AR865" s="128" t="n">
        <f aca="false" ca="false" dt2D="false" dtr="false" t="normal">COUNTIF(AC865:AN865, "&gt;0")</f>
        <v>2</v>
      </c>
      <c r="AS865" s="128" t="n">
        <f aca="false" ca="false" dt2D="false" dtr="false" t="normal">COUNTIF(AO865:AQ865, "&gt;0")</f>
        <v>3</v>
      </c>
      <c r="AT865" s="128" t="n">
        <f aca="false" ca="false" dt2D="false" dtr="false" t="normal">+AR865+AS865</f>
        <v>5</v>
      </c>
      <c r="AW865" s="129" t="n"/>
    </row>
    <row customHeight="true" ht="12.75" outlineLevel="0" r="866">
      <c r="A866" s="115" t="n">
        <f aca="false" ca="false" dt2D="false" dtr="false" t="normal">A865+1</f>
        <v>739</v>
      </c>
      <c r="B866" s="115" t="n">
        <f aca="false" ca="false" dt2D="false" dtr="false" t="normal">B865+1</f>
        <v>199</v>
      </c>
      <c r="C866" s="126" t="s">
        <v>455</v>
      </c>
      <c r="D866" s="115" t="s">
        <v>473</v>
      </c>
      <c r="E866" s="117" t="n">
        <v>1987</v>
      </c>
      <c r="F866" s="118" t="s">
        <v>62</v>
      </c>
      <c r="G866" s="118" t="n">
        <v>5</v>
      </c>
      <c r="H866" s="118" t="n">
        <v>2</v>
      </c>
      <c r="I866" s="119" t="n">
        <v>2282.8</v>
      </c>
      <c r="J866" s="119" t="n">
        <v>1163.2</v>
      </c>
      <c r="K866" s="119" t="n">
        <v>0</v>
      </c>
      <c r="L866" s="117" t="n">
        <v>52</v>
      </c>
      <c r="M866" s="120" t="n">
        <f aca="false" ca="false" dt2D="false" dtr="false" t="normal">SUM(N866:R866)</f>
        <v>8328798.58</v>
      </c>
      <c r="N866" s="120" t="n"/>
      <c r="O866" s="133" t="n">
        <v>2188491.15</v>
      </c>
      <c r="P866" s="120" t="n"/>
      <c r="Q866" s="120" t="n">
        <v>817969.51</v>
      </c>
      <c r="R866" s="120" t="n">
        <v>5322337.92</v>
      </c>
      <c r="S866" s="120" t="n"/>
      <c r="T866" s="120" t="n">
        <f aca="false" ca="false" dt2D="false" dtr="false" t="normal">$M866/($J866+$K866)</f>
        <v>7160.246372077028</v>
      </c>
      <c r="U866" s="120" t="n">
        <f aca="false" ca="false" dt2D="false" dtr="false" t="normal">$M866/($J866+$K866)</f>
        <v>7160.246372077028</v>
      </c>
      <c r="V866" s="118" t="n">
        <v>2027</v>
      </c>
      <c r="W866" s="120" t="n"/>
      <c r="X866" s="121" t="n">
        <f aca="false" ca="false" dt2D="false" dtr="false" t="normal">AA866-R866</f>
        <v>0</v>
      </c>
      <c r="Y866" s="125" t="n">
        <v>640558.25</v>
      </c>
      <c r="Z866" s="127" t="n">
        <f aca="false" ca="false" dt2D="false" dtr="false" t="normal">+(J866*12.71+K866*25.41)*12</f>
        <v>177411.26400000002</v>
      </c>
      <c r="AA866" s="127" t="n">
        <f aca="false" ca="false" dt2D="false" dtr="false" t="normal">+(J866*12.71+K866*25.41)*12*30</f>
        <v>5322337.920000001</v>
      </c>
      <c r="AB866" s="124" t="n">
        <f aca="false" ca="true" dt2D="false" dtr="false" t="normal">SUBTOTAL(9, AC866:AQ866)</f>
        <v>8328798.58</v>
      </c>
      <c r="AC866" s="124" t="n"/>
      <c r="AD866" s="124" t="n">
        <v>2724714.62</v>
      </c>
      <c r="AE866" s="124" t="n">
        <v>2880439.09</v>
      </c>
      <c r="AF866" s="124" t="n">
        <v>2272161.42</v>
      </c>
      <c r="AG866" s="124" t="n"/>
      <c r="AH866" s="124" t="n"/>
      <c r="AI866" s="124" t="n"/>
      <c r="AJ866" s="124" t="n"/>
      <c r="AK866" s="124" t="n"/>
      <c r="AL866" s="124" t="n"/>
      <c r="AM866" s="124" t="n"/>
      <c r="AN866" s="124" t="n"/>
      <c r="AO866" s="124" t="n">
        <v>249503.96</v>
      </c>
      <c r="AP866" s="124" t="n">
        <v>24000</v>
      </c>
      <c r="AQ866" s="124" t="n">
        <v>177979.49</v>
      </c>
      <c r="AR866" s="128" t="n"/>
      <c r="AS866" s="128" t="n"/>
      <c r="AT866" s="128" t="n"/>
      <c r="AW866" s="129" t="n"/>
    </row>
    <row customHeight="true" ht="12.75" outlineLevel="0" r="867">
      <c r="A867" s="115" t="n">
        <f aca="false" ca="false" dt2D="false" dtr="false" t="normal">A866+1</f>
        <v>740</v>
      </c>
      <c r="B867" s="115" t="s">
        <v>226</v>
      </c>
      <c r="C867" s="126" t="s">
        <v>455</v>
      </c>
      <c r="D867" s="115" t="s">
        <v>474</v>
      </c>
      <c r="E867" s="119" t="s">
        <v>73</v>
      </c>
      <c r="F867" s="118" t="s">
        <v>62</v>
      </c>
      <c r="G867" s="118" t="n">
        <v>4</v>
      </c>
      <c r="H867" s="118" t="n">
        <v>2</v>
      </c>
      <c r="I867" s="119" t="n">
        <v>1312.5</v>
      </c>
      <c r="J867" s="119" t="n">
        <v>1312.5</v>
      </c>
      <c r="K867" s="119" t="n">
        <v>0</v>
      </c>
      <c r="L867" s="117" t="n">
        <v>60</v>
      </c>
      <c r="M867" s="120" t="n">
        <f aca="false" ca="false" dt2D="false" dtr="false" t="normal">SUM(N867:R867)</f>
        <v>11158783.129999999</v>
      </c>
      <c r="N867" s="120" t="n"/>
      <c r="O867" s="120" t="n">
        <v>5076111</v>
      </c>
      <c r="P867" s="120" t="n"/>
      <c r="Q867" s="120" t="n">
        <v>200182.5</v>
      </c>
      <c r="R867" s="120" t="n">
        <v>5882489.63</v>
      </c>
      <c r="S867" s="120" t="n"/>
      <c r="T867" s="120" t="n">
        <f aca="false" ca="false" dt2D="false" dtr="false" t="normal">$M867/($J867+$K867)</f>
        <v>8501.930003809523</v>
      </c>
      <c r="U867" s="120" t="n">
        <f aca="false" ca="false" dt2D="false" dtr="false" t="normal">$M867/($J867+$K867)</f>
        <v>8501.930003809523</v>
      </c>
      <c r="V867" s="118" t="n">
        <v>2027</v>
      </c>
      <c r="W867" s="120" t="n"/>
      <c r="X867" s="121" t="n">
        <f aca="false" ca="false" dt2D="false" dtr="false" t="normal">AA867-R867</f>
        <v>0</v>
      </c>
      <c r="Y867" s="127" t="n">
        <v>0</v>
      </c>
      <c r="Z867" s="127" t="n">
        <f aca="false" ca="false" dt2D="false" dtr="false" t="normal">+(J867*12.71+K867*25.41)*12</f>
        <v>200182.5</v>
      </c>
      <c r="AA867" s="127" t="n">
        <f aca="false" ca="false" dt2D="false" dtr="false" t="normal">+(J867*12.71+K867*25.41)*12*30-'[5]Лист1'!$AQ$455</f>
        <v>5882489.63</v>
      </c>
      <c r="AB867" s="124" t="n">
        <f aca="false" ca="true" dt2D="false" dtr="false" t="normal">SUBTOTAL(9, AC867:AQ867)</f>
        <v>11158783.13</v>
      </c>
      <c r="AC867" s="124" t="n">
        <v>4929955.68</v>
      </c>
      <c r="AD867" s="124" t="n">
        <v>3070952.84</v>
      </c>
      <c r="AE867" s="124" t="n"/>
      <c r="AF867" s="124" t="n">
        <v>2560313.16</v>
      </c>
      <c r="AG867" s="124" t="n"/>
      <c r="AH867" s="124" t="n"/>
      <c r="AI867" s="124" t="n">
        <v>0</v>
      </c>
      <c r="AJ867" s="124" t="n"/>
      <c r="AK867" s="124" t="n"/>
      <c r="AL867" s="124" t="n"/>
      <c r="AM867" s="124" t="n"/>
      <c r="AN867" s="124" t="n"/>
      <c r="AO867" s="124" t="n">
        <v>334763.49</v>
      </c>
      <c r="AP867" s="124" t="n">
        <v>24000</v>
      </c>
      <c r="AQ867" s="124" t="n">
        <v>238797.96</v>
      </c>
      <c r="AR867" s="128" t="n">
        <f aca="false" ca="false" dt2D="false" dtr="false" t="normal">COUNTIF(AC867:AN867, "&gt;0")</f>
        <v>3</v>
      </c>
      <c r="AS867" s="128" t="n">
        <f aca="false" ca="false" dt2D="false" dtr="false" t="normal">COUNTIF(AO867:AQ867, "&gt;0")</f>
        <v>3</v>
      </c>
      <c r="AT867" s="128" t="n">
        <f aca="false" ca="false" dt2D="false" dtr="false" t="normal">+AR867+AS867</f>
        <v>6</v>
      </c>
      <c r="AW867" s="129" t="n"/>
    </row>
    <row customHeight="true" ht="12.75" outlineLevel="0" r="868">
      <c r="A868" s="115" t="n">
        <f aca="false" ca="false" dt2D="false" dtr="false" t="normal">A867+1</f>
        <v>741</v>
      </c>
      <c r="B868" s="115" t="n">
        <f aca="false" ca="false" dt2D="false" dtr="false" t="normal">B866+1</f>
        <v>200</v>
      </c>
      <c r="C868" s="126" t="s">
        <v>455</v>
      </c>
      <c r="D868" s="116" t="s">
        <v>476</v>
      </c>
      <c r="E868" s="119" t="s">
        <v>73</v>
      </c>
      <c r="F868" s="118" t="s">
        <v>62</v>
      </c>
      <c r="G868" s="118" t="n">
        <v>5</v>
      </c>
      <c r="H868" s="118" t="n">
        <v>2</v>
      </c>
      <c r="I868" s="118" t="n">
        <v>1808.3</v>
      </c>
      <c r="J868" s="118" t="n">
        <v>1648</v>
      </c>
      <c r="K868" s="119" t="n">
        <v>160.3</v>
      </c>
      <c r="L868" s="117" t="n">
        <v>49</v>
      </c>
      <c r="M868" s="120" t="n">
        <f aca="false" ca="false" dt2D="false" dtr="false" t="normal">SUM(N868:R868)</f>
        <v>8457328.68</v>
      </c>
      <c r="N868" s="120" t="n"/>
      <c r="O868" s="120" t="n"/>
      <c r="P868" s="120" t="n"/>
      <c r="Q868" s="120" t="n">
        <v>300231.64</v>
      </c>
      <c r="R868" s="120" t="n">
        <v>8157097.04</v>
      </c>
      <c r="S868" s="120" t="n"/>
      <c r="T868" s="120" t="n">
        <f aca="false" ca="false" dt2D="false" dtr="false" t="normal">$M868/($J868+$K868)</f>
        <v>4676.949997234972</v>
      </c>
      <c r="U868" s="120" t="n">
        <f aca="false" ca="false" dt2D="false" dtr="false" t="normal">$M868/($J868+$K868)</f>
        <v>4676.949997234972</v>
      </c>
      <c r="V868" s="118" t="n">
        <v>2027</v>
      </c>
      <c r="W868" s="120" t="n"/>
      <c r="X868" s="121" t="n">
        <f aca="false" ca="false" dt2D="false" dtr="false" t="normal">AA868-R868</f>
        <v>836887.1600000011</v>
      </c>
      <c r="Y868" s="127" t="n">
        <v>0</v>
      </c>
      <c r="Z868" s="127" t="n">
        <f aca="false" ca="false" dt2D="false" dtr="false" t="normal">+(J868*12.71+K868*25.41)*12</f>
        <v>300231.63600000006</v>
      </c>
      <c r="AA868" s="127" t="n">
        <f aca="false" ca="false" dt2D="false" dtr="false" t="normal">+(J868*12.71+K868*25.41)*12*30-'[5]Лист1'!$AQ$456</f>
        <v>8993984.200000001</v>
      </c>
      <c r="AB868" s="124" t="n">
        <f aca="false" ca="true" dt2D="false" dtr="false" t="normal">SUBTOTAL(9, AC868:AQ868)</f>
        <v>8457328.68</v>
      </c>
      <c r="AC868" s="124" t="n"/>
      <c r="AD868" s="124" t="n"/>
      <c r="AE868" s="124" t="n">
        <v>4472122.42</v>
      </c>
      <c r="AF868" s="124" t="n">
        <v>3526499.57</v>
      </c>
      <c r="AG868" s="124" t="n"/>
      <c r="AH868" s="124" t="n"/>
      <c r="AI868" s="124" t="n">
        <v>0</v>
      </c>
      <c r="AJ868" s="124" t="n"/>
      <c r="AK868" s="124" t="n"/>
      <c r="AL868" s="124" t="n"/>
      <c r="AM868" s="124" t="n"/>
      <c r="AN868" s="124" t="n"/>
      <c r="AO868" s="124" t="n">
        <v>253719.86</v>
      </c>
      <c r="AP868" s="124" t="n">
        <v>24000</v>
      </c>
      <c r="AQ868" s="124" t="n">
        <v>180986.83</v>
      </c>
      <c r="AR868" s="128" t="n">
        <f aca="false" ca="false" dt2D="false" dtr="false" t="normal">COUNTIF(AC868:AN868, "&gt;0")</f>
        <v>2</v>
      </c>
      <c r="AS868" s="128" t="n">
        <f aca="false" ca="false" dt2D="false" dtr="false" t="normal">COUNTIF(AO868:AQ868, "&gt;0")</f>
        <v>3</v>
      </c>
      <c r="AT868" s="128" t="n">
        <f aca="false" ca="false" dt2D="false" dtr="false" t="normal">+AR868+AS868</f>
        <v>5</v>
      </c>
      <c r="AW868" s="129" t="n"/>
    </row>
    <row customHeight="true" ht="12.75" outlineLevel="0" r="869">
      <c r="A869" s="115" t="n">
        <f aca="false" ca="false" dt2D="false" dtr="false" t="normal">A868+1</f>
        <v>742</v>
      </c>
      <c r="B869" s="115" t="n">
        <f aca="false" ca="false" dt2D="false" dtr="false" t="normal">B868+1</f>
        <v>201</v>
      </c>
      <c r="C869" s="126" t="s">
        <v>455</v>
      </c>
      <c r="D869" s="116" t="s">
        <v>478</v>
      </c>
      <c r="E869" s="119" t="s">
        <v>106</v>
      </c>
      <c r="F869" s="118" t="s">
        <v>62</v>
      </c>
      <c r="G869" s="118" t="n">
        <v>5</v>
      </c>
      <c r="H869" s="118" t="n">
        <v>3</v>
      </c>
      <c r="I869" s="118" t="n">
        <v>2361.2</v>
      </c>
      <c r="J869" s="118" t="n">
        <v>2361.2</v>
      </c>
      <c r="K869" s="119" t="n">
        <v>0</v>
      </c>
      <c r="L869" s="117" t="n">
        <v>62</v>
      </c>
      <c r="M869" s="120" t="n">
        <f aca="false" ca="false" dt2D="false" dtr="false" t="normal">SUM(N869:R869)</f>
        <v>11043214.34</v>
      </c>
      <c r="N869" s="120" t="n"/>
      <c r="O869" s="120" t="n"/>
      <c r="P869" s="120" t="n"/>
      <c r="Q869" s="120" t="n">
        <v>791123.11</v>
      </c>
      <c r="R869" s="120" t="n">
        <v>10252091.23</v>
      </c>
      <c r="S869" s="120" t="n"/>
      <c r="T869" s="120" t="n">
        <f aca="false" ca="false" dt2D="false" dtr="false" t="normal">$M869/($J869+$K869)</f>
        <v>4676.950000000001</v>
      </c>
      <c r="U869" s="120" t="n">
        <f aca="false" ca="false" dt2D="false" dtr="false" t="normal">$M869/($J869+$K869)</f>
        <v>4676.950000000001</v>
      </c>
      <c r="V869" s="118" t="n">
        <v>2027</v>
      </c>
      <c r="W869" s="120" t="n"/>
      <c r="X869" s="121" t="n">
        <f aca="false" ca="false" dt2D="false" dtr="false" t="normal">AA869-R869</f>
        <v>551815.4899999984</v>
      </c>
      <c r="Y869" s="127" t="n">
        <v>430992.89</v>
      </c>
      <c r="Z869" s="127" t="n">
        <f aca="false" ca="false" dt2D="false" dtr="false" t="normal">+(J869*12.71+K869*25.41)*12</f>
        <v>360130.224</v>
      </c>
      <c r="AA869" s="127" t="n">
        <f aca="false" ca="false" dt2D="false" dtr="false" t="normal">+(J869*12.71+K869*25.41)*12*30</f>
        <v>10803906.719999999</v>
      </c>
      <c r="AB869" s="124" t="n">
        <f aca="false" ca="false" dt2D="false" dtr="false" t="normal">SUM(AC869:AQ869)</f>
        <v>11043214.34</v>
      </c>
      <c r="AC869" s="151" t="n"/>
      <c r="AD869" s="151" t="n"/>
      <c r="AE869" s="151" t="n">
        <v>5843173.29</v>
      </c>
      <c r="AF869" s="151" t="n">
        <v>4608419.83</v>
      </c>
      <c r="AG869" s="151" t="n"/>
      <c r="AH869" s="151" t="n"/>
      <c r="AI869" s="151" t="n">
        <v>0</v>
      </c>
      <c r="AJ869" s="151" t="n"/>
      <c r="AK869" s="151" t="n"/>
      <c r="AL869" s="151" t="n"/>
      <c r="AM869" s="124" t="n"/>
      <c r="AN869" s="151" t="n"/>
      <c r="AO869" s="124" t="n">
        <v>331296.43</v>
      </c>
      <c r="AP869" s="124" t="n">
        <v>24000</v>
      </c>
      <c r="AQ869" s="124" t="n">
        <v>236324.79</v>
      </c>
      <c r="AR869" s="128" t="n">
        <f aca="false" ca="false" dt2D="false" dtr="false" t="normal">COUNTIF(AC869:AN869, "&gt;0")</f>
        <v>2</v>
      </c>
      <c r="AS869" s="128" t="n">
        <f aca="false" ca="false" dt2D="false" dtr="false" t="normal">COUNTIF(AO869:AQ869, "&gt;0")</f>
        <v>3</v>
      </c>
      <c r="AT869" s="128" t="n">
        <f aca="false" ca="false" dt2D="false" dtr="false" t="normal">+AR869+AS869</f>
        <v>5</v>
      </c>
      <c r="AW869" s="129" t="n"/>
    </row>
    <row customHeight="true" ht="12.75" outlineLevel="0" r="870">
      <c r="A870" s="115" t="n">
        <f aca="false" ca="false" dt2D="false" dtr="false" t="normal">A869+1</f>
        <v>743</v>
      </c>
      <c r="B870" s="115" t="s">
        <v>226</v>
      </c>
      <c r="C870" s="126" t="s">
        <v>455</v>
      </c>
      <c r="D870" s="115" t="s">
        <v>479</v>
      </c>
      <c r="E870" s="119" t="s">
        <v>194</v>
      </c>
      <c r="F870" s="118" t="s">
        <v>62</v>
      </c>
      <c r="G870" s="118" t="n">
        <v>4</v>
      </c>
      <c r="H870" s="118" t="n">
        <v>2</v>
      </c>
      <c r="I870" s="119" t="n">
        <v>1304.3</v>
      </c>
      <c r="J870" s="119" t="n">
        <v>1304.3</v>
      </c>
      <c r="K870" s="119" t="n">
        <v>0</v>
      </c>
      <c r="L870" s="117" t="n">
        <v>47</v>
      </c>
      <c r="M870" s="120" t="n">
        <f aca="false" ca="false" dt2D="false" dtr="false" t="normal">SUM(N870:R870)</f>
        <v>2690562.21</v>
      </c>
      <c r="N870" s="120" t="n"/>
      <c r="O870" s="120" t="n"/>
      <c r="P870" s="120" t="n"/>
      <c r="Q870" s="120" t="n">
        <v>198931.84</v>
      </c>
      <c r="R870" s="120" t="n">
        <v>2491630.37</v>
      </c>
      <c r="S870" s="120" t="n"/>
      <c r="T870" s="120" t="n">
        <f aca="false" ca="false" dt2D="false" dtr="false" t="normal">$M870/($J870+$K870)</f>
        <v>2062.8399984666103</v>
      </c>
      <c r="U870" s="120" t="n">
        <f aca="false" ca="false" dt2D="false" dtr="false" t="normal">$M870/($J870+$K870)</f>
        <v>2062.8399984666103</v>
      </c>
      <c r="V870" s="118" t="n">
        <v>2027</v>
      </c>
      <c r="W870" s="120" t="n"/>
      <c r="X870" s="121" t="n">
        <f aca="false" ca="false" dt2D="false" dtr="false" t="normal">AA870-R870</f>
        <v>381723.6000000001</v>
      </c>
      <c r="Y870" s="127" t="n"/>
      <c r="Z870" s="127" t="n">
        <f aca="false" ca="false" dt2D="false" dtr="false" t="normal">+(J870*12.71+K870*25.41)*12</f>
        <v>198931.836</v>
      </c>
      <c r="AA870" s="127" t="n">
        <f aca="false" ca="false" dt2D="false" dtr="false" t="normal">+(J870*12.71+K870*25.41)*12*30-'[5]Лист1'!$AQ$458</f>
        <v>2873353.97</v>
      </c>
      <c r="AB870" s="124" t="n">
        <f aca="false" ca="true" dt2D="false" dtr="false" t="normal">SUBTOTAL(9, AC870:AQ870)</f>
        <v>2690562.21</v>
      </c>
      <c r="AC870" s="124" t="n"/>
      <c r="AD870" s="124" t="n"/>
      <c r="AE870" s="124" t="n"/>
      <c r="AF870" s="124" t="n">
        <v>2528267.31</v>
      </c>
      <c r="AG870" s="124" t="n"/>
      <c r="AH870" s="124" t="n"/>
      <c r="AI870" s="124" t="n">
        <v>0</v>
      </c>
      <c r="AJ870" s="124" t="n"/>
      <c r="AK870" s="124" t="n"/>
      <c r="AL870" s="124" t="n"/>
      <c r="AM870" s="124" t="n"/>
      <c r="AN870" s="124" t="n"/>
      <c r="AO870" s="124" t="n">
        <v>80716.87</v>
      </c>
      <c r="AP870" s="124" t="n">
        <v>24000</v>
      </c>
      <c r="AQ870" s="124" t="n">
        <v>57578.03</v>
      </c>
      <c r="AR870" s="128" t="n">
        <f aca="false" ca="false" dt2D="false" dtr="false" t="normal">COUNTIF(AC870:AN870, "&gt;0")</f>
        <v>1</v>
      </c>
      <c r="AS870" s="128" t="n">
        <f aca="false" ca="false" dt2D="false" dtr="false" t="normal">COUNTIF(AO870:AQ870, "&gt;0")</f>
        <v>3</v>
      </c>
      <c r="AT870" s="128" t="n">
        <f aca="false" ca="false" dt2D="false" dtr="false" t="normal">+AR870+AS870</f>
        <v>4</v>
      </c>
      <c r="AW870" s="129" t="n"/>
    </row>
    <row customHeight="true" ht="12.75" outlineLevel="0" r="871">
      <c r="A871" s="115" t="n">
        <f aca="false" ca="false" dt2D="false" dtr="false" t="normal">A870+1</f>
        <v>744</v>
      </c>
      <c r="B871" s="115" t="s">
        <v>226</v>
      </c>
      <c r="C871" s="126" t="s">
        <v>455</v>
      </c>
      <c r="D871" s="115" t="s">
        <v>481</v>
      </c>
      <c r="E871" s="119" t="s">
        <v>170</v>
      </c>
      <c r="F871" s="118" t="s">
        <v>62</v>
      </c>
      <c r="G871" s="118" t="n">
        <v>4</v>
      </c>
      <c r="H871" s="118" t="n">
        <v>2</v>
      </c>
      <c r="I871" s="119" t="n">
        <v>1415.4</v>
      </c>
      <c r="J871" s="119" t="n">
        <v>1415.4</v>
      </c>
      <c r="K871" s="119" t="n">
        <v>0</v>
      </c>
      <c r="L871" s="117" t="n">
        <v>39</v>
      </c>
      <c r="M871" s="120" t="n">
        <f aca="false" ca="false" dt2D="false" dtr="false" t="normal">SUM(N871:R871)</f>
        <v>2919743.74</v>
      </c>
      <c r="N871" s="120" t="n"/>
      <c r="O871" s="120" t="n"/>
      <c r="P871" s="120" t="n"/>
      <c r="Q871" s="120" t="n">
        <v>215876.81</v>
      </c>
      <c r="R871" s="120" t="n">
        <v>2703866.93</v>
      </c>
      <c r="S871" s="120" t="n"/>
      <c r="T871" s="120" t="n">
        <f aca="false" ca="false" dt2D="false" dtr="false" t="normal">$M871/($J871+$K871)</f>
        <v>2062.840002826056</v>
      </c>
      <c r="U871" s="120" t="n">
        <f aca="false" ca="false" dt2D="false" dtr="false" t="normal">$M871/($J871+$K871)</f>
        <v>2062.840002826056</v>
      </c>
      <c r="V871" s="118" t="n">
        <v>2027</v>
      </c>
      <c r="W871" s="120" t="n"/>
      <c r="X871" s="121" t="n">
        <f aca="false" ca="false" dt2D="false" dtr="false" t="normal">AA871-R871</f>
        <v>1641211.4600000004</v>
      </c>
      <c r="Y871" s="127" t="n"/>
      <c r="Z871" s="127" t="n">
        <f aca="false" ca="false" dt2D="false" dtr="false" t="normal">+(J871*12.71+K871*25.41)*12</f>
        <v>215876.80800000005</v>
      </c>
      <c r="AA871" s="127" t="n">
        <f aca="false" ca="false" dt2D="false" dtr="false" t="normal">+(J871*12.71+K871*25.41)*12*30-'[5]Лист1'!$AQ$459</f>
        <v>4345078.390000001</v>
      </c>
      <c r="AB871" s="124" t="n">
        <f aca="false" ca="true" dt2D="false" dtr="false" t="normal">SUBTOTAL(9, AC871:AQ871)</f>
        <v>2919743.74</v>
      </c>
      <c r="AC871" s="124" t="n"/>
      <c r="AD871" s="124" t="n"/>
      <c r="AE871" s="124" t="n"/>
      <c r="AF871" s="124" t="n">
        <v>2745668.91</v>
      </c>
      <c r="AG871" s="124" t="n"/>
      <c r="AH871" s="124" t="n"/>
      <c r="AI871" s="124" t="n">
        <v>0</v>
      </c>
      <c r="AJ871" s="124" t="n"/>
      <c r="AK871" s="124" t="n"/>
      <c r="AL871" s="124" t="n"/>
      <c r="AM871" s="124" t="n"/>
      <c r="AN871" s="124" t="n"/>
      <c r="AO871" s="124" t="n">
        <v>87592.31</v>
      </c>
      <c r="AP871" s="124" t="n">
        <v>24000</v>
      </c>
      <c r="AQ871" s="124" t="n">
        <v>62482.52</v>
      </c>
      <c r="AR871" s="128" t="n">
        <f aca="false" ca="false" dt2D="false" dtr="false" t="normal">COUNTIF(AC871:AN871, "&gt;0")</f>
        <v>1</v>
      </c>
      <c r="AS871" s="128" t="n">
        <f aca="false" ca="false" dt2D="false" dtr="false" t="normal">COUNTIF(AO871:AQ871, "&gt;0")</f>
        <v>3</v>
      </c>
      <c r="AT871" s="128" t="n">
        <f aca="false" ca="false" dt2D="false" dtr="false" t="normal">+AR871+AS871</f>
        <v>4</v>
      </c>
    </row>
    <row customHeight="true" ht="12.75" outlineLevel="0" r="872">
      <c r="A872" s="115" t="n">
        <f aca="false" ca="false" dt2D="false" dtr="false" t="normal">A871+1</f>
        <v>745</v>
      </c>
      <c r="B872" s="115" t="n">
        <f aca="false" ca="false" dt2D="false" dtr="false" t="normal">B869+1</f>
        <v>202</v>
      </c>
      <c r="C872" s="126" t="s">
        <v>455</v>
      </c>
      <c r="D872" s="115" t="s">
        <v>482</v>
      </c>
      <c r="E872" s="119" t="s">
        <v>243</v>
      </c>
      <c r="F872" s="118" t="s">
        <v>62</v>
      </c>
      <c r="G872" s="118" t="n">
        <v>4</v>
      </c>
      <c r="H872" s="118" t="n">
        <v>2</v>
      </c>
      <c r="I872" s="119" t="n">
        <v>1281.6</v>
      </c>
      <c r="J872" s="119" t="n">
        <v>1223.3</v>
      </c>
      <c r="K872" s="119" t="n">
        <v>58.3</v>
      </c>
      <c r="L872" s="117" t="n">
        <v>50</v>
      </c>
      <c r="M872" s="120" t="n">
        <f aca="false" ca="false" dt2D="false" dtr="false" t="normal">SUM(N872:R872)</f>
        <v>6970186.649999999</v>
      </c>
      <c r="N872" s="120" t="n"/>
      <c r="O872" s="120" t="n">
        <v>1998684.08</v>
      </c>
      <c r="P872" s="120" t="n"/>
      <c r="Q872" s="120" t="n">
        <v>204354.55</v>
      </c>
      <c r="R872" s="120" t="n">
        <v>4767148.02</v>
      </c>
      <c r="S872" s="120" t="n"/>
      <c r="T872" s="120" t="n">
        <f aca="false" ca="false" dt2D="false" dtr="false" t="normal">$M872/($J872+$K872)</f>
        <v>5438.659995318352</v>
      </c>
      <c r="U872" s="120" t="n">
        <f aca="false" ca="false" dt2D="false" dtr="false" t="normal">$M872/($J872+$K872)</f>
        <v>5438.659995318352</v>
      </c>
      <c r="V872" s="118" t="n">
        <v>2027</v>
      </c>
      <c r="W872" s="120" t="n"/>
      <c r="X872" s="121" t="n">
        <f aca="false" ca="false" dt2D="false" dtr="false" t="normal">AA872-R872</f>
        <v>0</v>
      </c>
      <c r="Y872" s="127" t="n">
        <v>0</v>
      </c>
      <c r="Z872" s="127" t="n">
        <f aca="false" ca="false" dt2D="false" dtr="false" t="normal">+(J872*12.71+K872*25.41)*12</f>
        <v>204354.55199999997</v>
      </c>
      <c r="AA872" s="127" t="n">
        <f aca="false" ca="false" dt2D="false" dtr="false" t="normal">+(J872*12.71+K872*25.41)*12*30-'[5]Лист1'!$AQ$461</f>
        <v>4767148.019999999</v>
      </c>
      <c r="AB872" s="124" t="n">
        <f aca="false" ca="false" dt2D="false" dtr="false" t="normal">SUM(AC872:AQ872)</f>
        <v>6970186.649999999</v>
      </c>
      <c r="AC872" s="151" t="n"/>
      <c r="AD872" s="151" t="n"/>
      <c r="AE872" s="151" t="n"/>
      <c r="AF872" s="151" t="n"/>
      <c r="AG872" s="151" t="n"/>
      <c r="AH872" s="151" t="n"/>
      <c r="AI872" s="151" t="n">
        <v>0</v>
      </c>
      <c r="AJ872" s="151" t="n"/>
      <c r="AK872" s="151" t="n"/>
      <c r="AL872" s="151" t="n"/>
      <c r="AM872" s="151" t="n"/>
      <c r="AN872" s="151" t="n">
        <v>6587919.06</v>
      </c>
      <c r="AO872" s="124" t="n">
        <v>209105.6</v>
      </c>
      <c r="AP872" s="124" t="n">
        <v>24000</v>
      </c>
      <c r="AQ872" s="124" t="n">
        <v>149161.99</v>
      </c>
      <c r="AR872" s="128" t="n">
        <f aca="false" ca="false" dt2D="false" dtr="false" t="normal">COUNTIF(AC872:AN872, "&gt;0")</f>
        <v>1</v>
      </c>
      <c r="AS872" s="128" t="n">
        <f aca="false" ca="false" dt2D="false" dtr="false" t="normal">COUNTIF(AO872:AQ872, "&gt;0")</f>
        <v>3</v>
      </c>
      <c r="AT872" s="128" t="n">
        <f aca="false" ca="false" dt2D="false" dtr="false" t="normal">+AR872+AS872</f>
        <v>4</v>
      </c>
      <c r="AW872" s="129" t="n"/>
    </row>
    <row customHeight="true" ht="12.75" outlineLevel="0" r="873">
      <c r="A873" s="115" t="n">
        <f aca="false" ca="false" dt2D="false" dtr="false" t="normal">A872+1</f>
        <v>746</v>
      </c>
      <c r="B873" s="115" t="s">
        <v>226</v>
      </c>
      <c r="C873" s="126" t="s">
        <v>484</v>
      </c>
      <c r="D873" s="116" t="s">
        <v>485</v>
      </c>
      <c r="E873" s="119" t="s">
        <v>320</v>
      </c>
      <c r="F873" s="118" t="s">
        <v>62</v>
      </c>
      <c r="G873" s="118" t="n">
        <v>4</v>
      </c>
      <c r="H873" s="118" t="n">
        <v>2</v>
      </c>
      <c r="I873" s="118" t="n">
        <v>1782.2</v>
      </c>
      <c r="J873" s="118" t="n">
        <v>1782.2</v>
      </c>
      <c r="K873" s="119" t="n">
        <v>0</v>
      </c>
      <c r="L873" s="117" t="n">
        <v>51</v>
      </c>
      <c r="M873" s="120" t="n">
        <f aca="false" ca="false" dt2D="false" dtr="false" t="normal">SUM(N873:R873)</f>
        <v>2218126.12</v>
      </c>
      <c r="N873" s="120" t="n"/>
      <c r="O873" s="120" t="n"/>
      <c r="P873" s="120" t="n"/>
      <c r="Q873" s="120" t="n">
        <v>271821.14</v>
      </c>
      <c r="R873" s="120" t="n">
        <v>1946304.98</v>
      </c>
      <c r="S873" s="120" t="n"/>
      <c r="T873" s="120" t="n">
        <f aca="false" ca="false" dt2D="false" dtr="false" t="normal">$M873/($J873+$K873)</f>
        <v>1244.6000000000001</v>
      </c>
      <c r="U873" s="120" t="n">
        <f aca="false" ca="false" dt2D="false" dtr="false" t="normal">$M873/($J873+$K873)</f>
        <v>1244.6000000000001</v>
      </c>
      <c r="V873" s="118" t="n">
        <v>2027</v>
      </c>
      <c r="W873" s="120" t="n"/>
      <c r="X873" s="121" t="n">
        <f aca="false" ca="false" dt2D="false" dtr="false" t="normal">AA873-R873</f>
        <v>6208329.340000002</v>
      </c>
      <c r="Y873" s="127" t="n">
        <v>0</v>
      </c>
      <c r="Z873" s="127" t="n">
        <f aca="false" ca="false" dt2D="false" dtr="false" t="normal">+(J873*12.71+K873*25.41)*12</f>
        <v>271821.14400000003</v>
      </c>
      <c r="AA873" s="127" t="n">
        <f aca="false" ca="false" dt2D="false" dtr="false" t="normal">+(J873*12.71+K873*25.41)*12*30</f>
        <v>8154634.320000001</v>
      </c>
      <c r="AB873" s="124" t="n">
        <f aca="false" ca="false" dt2D="false" dtr="false" t="normal">SUM(AC873:AQ873)</f>
        <v>2218126.1199999996</v>
      </c>
      <c r="AC873" s="151" t="n"/>
      <c r="AD873" s="151" t="n"/>
      <c r="AE873" s="151" t="n"/>
      <c r="AF873" s="151" t="n">
        <v>2080114.44</v>
      </c>
      <c r="AG873" s="151" t="n"/>
      <c r="AH873" s="151" t="n"/>
      <c r="AI873" s="151" t="n">
        <v>0</v>
      </c>
      <c r="AJ873" s="151" t="n"/>
      <c r="AK873" s="151" t="n"/>
      <c r="AL873" s="151" t="n"/>
      <c r="AM873" s="151" t="n"/>
      <c r="AN873" s="151" t="n"/>
      <c r="AO873" s="124" t="n">
        <v>66543.78</v>
      </c>
      <c r="AP873" s="124" t="n">
        <v>24000</v>
      </c>
      <c r="AQ873" s="124" t="n">
        <v>47467.9</v>
      </c>
      <c r="AR873" s="128" t="n">
        <f aca="false" ca="false" dt2D="false" dtr="false" t="normal">COUNTIF(AC873:AN873, "&gt;0")</f>
        <v>1</v>
      </c>
      <c r="AS873" s="128" t="n">
        <f aca="false" ca="false" dt2D="false" dtr="false" t="normal">COUNTIF(AO873:AQ873, "&gt;0")</f>
        <v>3</v>
      </c>
      <c r="AT873" s="128" t="n">
        <f aca="false" ca="false" dt2D="false" dtr="false" t="normal">+AR873+AS873</f>
        <v>4</v>
      </c>
      <c r="AW873" s="129" t="n"/>
    </row>
    <row customHeight="true" ht="12.75" outlineLevel="0" r="874">
      <c r="A874" s="115" t="n">
        <f aca="false" ca="false" dt2D="false" dtr="false" t="normal">A873+1</f>
        <v>747</v>
      </c>
      <c r="B874" s="115" t="n">
        <f aca="false" ca="false" dt2D="false" dtr="false" t="normal">B872+1</f>
        <v>203</v>
      </c>
      <c r="C874" s="126" t="s">
        <v>486</v>
      </c>
      <c r="D874" s="115" t="s">
        <v>487</v>
      </c>
      <c r="E874" s="119" t="s">
        <v>159</v>
      </c>
      <c r="F874" s="118" t="s">
        <v>62</v>
      </c>
      <c r="G874" s="118" t="n">
        <v>2</v>
      </c>
      <c r="H874" s="118" t="n">
        <v>1</v>
      </c>
      <c r="I874" s="119" t="n">
        <v>382.3</v>
      </c>
      <c r="J874" s="119" t="n">
        <v>363.7</v>
      </c>
      <c r="K874" s="119" t="n">
        <v>18.6</v>
      </c>
      <c r="L874" s="117" t="n">
        <v>9</v>
      </c>
      <c r="M874" s="120" t="n">
        <f aca="false" ca="false" dt2D="false" dtr="false" t="normal">SUM(N874:R874)</f>
        <v>3972026.43</v>
      </c>
      <c r="N874" s="120" t="n"/>
      <c r="O874" s="120" t="n">
        <v>1770667.57</v>
      </c>
      <c r="P874" s="120" t="n"/>
      <c r="Q874" s="120" t="n">
        <v>367067.78</v>
      </c>
      <c r="R874" s="120" t="n">
        <v>1834291.08</v>
      </c>
      <c r="S874" s="120" t="n"/>
      <c r="T874" s="120" t="n">
        <f aca="false" ca="false" dt2D="false" dtr="false" t="normal">$M874/($J874+$K874)</f>
        <v>10389.815406748627</v>
      </c>
      <c r="U874" s="120" t="n">
        <f aca="false" ca="false" dt2D="false" dtr="false" t="normal">$M874/($J874+$K874)</f>
        <v>10389.815406748627</v>
      </c>
      <c r="V874" s="118" t="n">
        <v>2027</v>
      </c>
      <c r="W874" s="120" t="n"/>
      <c r="X874" s="121" t="n">
        <f aca="false" ca="false" dt2D="false" dtr="false" t="normal">AA874-R874</f>
        <v>0</v>
      </c>
      <c r="Y874" s="127" t="n">
        <v>305924.74</v>
      </c>
      <c r="Z874" s="127" t="n">
        <f aca="false" ca="false" dt2D="false" dtr="false" t="normal">+(J874*12.71+K874*25.41)*12</f>
        <v>61143.03600000001</v>
      </c>
      <c r="AA874" s="127" t="n">
        <f aca="false" ca="false" dt2D="false" dtr="false" t="normal">+(J874*12.71+K874*25.41)*12*30</f>
        <v>1834291.0800000003</v>
      </c>
      <c r="AB874" s="124" t="n">
        <f aca="false" ca="true" dt2D="false" dtr="false" t="normal">SUBTOTAL(9, AC874:AQ874)</f>
        <v>3972026.43</v>
      </c>
      <c r="AC874" s="124" t="n">
        <v>1994709.44</v>
      </c>
      <c r="AD874" s="124" t="n">
        <v>1239132.44</v>
      </c>
      <c r="AE874" s="124" t="n"/>
      <c r="AF874" s="124" t="n">
        <v>510022.39</v>
      </c>
      <c r="AG874" s="124" t="n"/>
      <c r="AH874" s="124" t="n"/>
      <c r="AI874" s="124" t="n">
        <v>0</v>
      </c>
      <c r="AJ874" s="124" t="n"/>
      <c r="AK874" s="124" t="n"/>
      <c r="AL874" s="124" t="n"/>
      <c r="AM874" s="124" t="n"/>
      <c r="AN874" s="124" t="n"/>
      <c r="AO874" s="124" t="n">
        <v>119160.79</v>
      </c>
      <c r="AP874" s="124" t="n">
        <v>24000</v>
      </c>
      <c r="AQ874" s="124" t="n">
        <v>85001.37</v>
      </c>
      <c r="AR874" s="128" t="n">
        <f aca="false" ca="false" dt2D="false" dtr="false" t="normal">COUNTIF(AC874:AN874, "&gt;0")</f>
        <v>3</v>
      </c>
      <c r="AS874" s="128" t="n">
        <f aca="false" ca="false" dt2D="false" dtr="false" t="normal">COUNTIF(AO874:AQ874, "&gt;0")</f>
        <v>3</v>
      </c>
      <c r="AT874" s="128" t="n">
        <f aca="false" ca="false" dt2D="false" dtr="false" t="normal">+AR874+AS874</f>
        <v>6</v>
      </c>
      <c r="AW874" s="129" t="n"/>
    </row>
    <row customHeight="true" ht="12.75" outlineLevel="0" r="875">
      <c r="A875" s="115" t="n">
        <f aca="false" ca="false" dt2D="false" dtr="false" t="normal">A874+1</f>
        <v>748</v>
      </c>
      <c r="B875" s="115" t="n">
        <f aca="false" ca="false" dt2D="false" dtr="false" t="normal">+B874+1</f>
        <v>204</v>
      </c>
      <c r="C875" s="126" t="s">
        <v>486</v>
      </c>
      <c r="D875" s="115" t="s">
        <v>489</v>
      </c>
      <c r="E875" s="119" t="s">
        <v>133</v>
      </c>
      <c r="F875" s="118" t="s">
        <v>62</v>
      </c>
      <c r="G875" s="118" t="n">
        <v>4</v>
      </c>
      <c r="H875" s="118" t="n">
        <v>2</v>
      </c>
      <c r="I875" s="119" t="n">
        <v>1082.5</v>
      </c>
      <c r="J875" s="119" t="n">
        <v>683.7</v>
      </c>
      <c r="K875" s="119" t="n">
        <v>398.8</v>
      </c>
      <c r="L875" s="117" t="n">
        <v>48</v>
      </c>
      <c r="M875" s="120" t="n">
        <f aca="false" ca="false" dt2D="false" dtr="false" t="normal">SUM(N875:R875)</f>
        <v>9426604.85</v>
      </c>
      <c r="N875" s="120" t="n"/>
      <c r="O875" s="120" t="n">
        <v>1590644.48</v>
      </c>
      <c r="P875" s="120" t="n"/>
      <c r="Q875" s="120" t="n">
        <v>1059559.77</v>
      </c>
      <c r="R875" s="120" t="n">
        <v>6776400.6</v>
      </c>
      <c r="S875" s="120" t="n"/>
      <c r="T875" s="120" t="n">
        <f aca="false" ca="false" dt2D="false" dtr="false" t="normal">$M875/($J875+$K875)</f>
        <v>8708.18</v>
      </c>
      <c r="U875" s="120" t="n">
        <f aca="false" ca="false" dt2D="false" dtr="false" t="normal">$M875/($J875+$K875)</f>
        <v>8708.18</v>
      </c>
      <c r="V875" s="118" t="n">
        <v>2027</v>
      </c>
      <c r="W875" s="120" t="n"/>
      <c r="X875" s="121" t="n">
        <f aca="false" ca="false" dt2D="false" dtr="false" t="normal">AA875-R875</f>
        <v>0</v>
      </c>
      <c r="Y875" s="127" t="n">
        <v>833679.75</v>
      </c>
      <c r="Z875" s="127" t="n">
        <f aca="false" ca="false" dt2D="false" dtr="false" t="normal">+(J875*12.71+K875*25.41)*12</f>
        <v>225880.02</v>
      </c>
      <c r="AA875" s="127" t="n">
        <f aca="false" ca="false" dt2D="false" dtr="false" t="normal">+(J875*12.71+K875*25.41)*12*30</f>
        <v>6776400.6</v>
      </c>
      <c r="AB875" s="124" t="n">
        <f aca="false" ca="true" dt2D="false" dtr="false" t="normal">SUBTOTAL(9, AC875:AQ875)</f>
        <v>9426604.85</v>
      </c>
      <c r="AC875" s="124" t="n">
        <v>3516600.44</v>
      </c>
      <c r="AD875" s="124" t="n">
        <v>1868460.14</v>
      </c>
      <c r="AE875" s="124" t="n">
        <v>1975438.36</v>
      </c>
      <c r="AF875" s="124" t="n">
        <v>1557578.42</v>
      </c>
      <c r="AG875" s="124" t="n"/>
      <c r="AH875" s="124" t="n"/>
      <c r="AI875" s="124" t="n">
        <v>0</v>
      </c>
      <c r="AJ875" s="124" t="n"/>
      <c r="AK875" s="124" t="n"/>
      <c r="AL875" s="124" t="n"/>
      <c r="AM875" s="124" t="n"/>
      <c r="AN875" s="124" t="n"/>
      <c r="AO875" s="124" t="n">
        <v>282798.15</v>
      </c>
      <c r="AP875" s="124" t="n">
        <v>24000</v>
      </c>
      <c r="AQ875" s="124" t="n">
        <v>201729.34</v>
      </c>
      <c r="AR875" s="128" t="n">
        <f aca="false" ca="false" dt2D="false" dtr="false" t="normal">COUNTIF(AC875:AN875, "&gt;0")</f>
        <v>4</v>
      </c>
      <c r="AS875" s="128" t="n">
        <f aca="false" ca="false" dt2D="false" dtr="false" t="normal">COUNTIF(AO875:AQ875, "&gt;0")</f>
        <v>3</v>
      </c>
      <c r="AT875" s="128" t="n">
        <f aca="false" ca="false" dt2D="false" dtr="false" t="normal">+AR875+AS875</f>
        <v>7</v>
      </c>
      <c r="AW875" s="129" t="n"/>
    </row>
    <row customHeight="true" ht="12.75" outlineLevel="0" r="876">
      <c r="A876" s="115" t="n">
        <f aca="false" ca="false" dt2D="false" dtr="false" t="normal">A875+1</f>
        <v>749</v>
      </c>
      <c r="B876" s="115" t="n">
        <f aca="false" ca="false" dt2D="false" dtr="false" t="normal">+B875+1</f>
        <v>205</v>
      </c>
      <c r="C876" s="126" t="s">
        <v>490</v>
      </c>
      <c r="D876" s="116" t="s">
        <v>491</v>
      </c>
      <c r="E876" s="119" t="s">
        <v>243</v>
      </c>
      <c r="F876" s="118" t="s">
        <v>62</v>
      </c>
      <c r="G876" s="118" t="n">
        <v>4</v>
      </c>
      <c r="H876" s="118" t="n">
        <v>2</v>
      </c>
      <c r="I876" s="118" t="n">
        <v>1800.4</v>
      </c>
      <c r="J876" s="118" t="n">
        <v>1800.4</v>
      </c>
      <c r="K876" s="119" t="n">
        <v>0</v>
      </c>
      <c r="L876" s="117" t="n">
        <v>51</v>
      </c>
      <c r="M876" s="120" t="n">
        <f aca="false" ca="false" dt2D="false" dtr="false" t="normal">SUM(N876:R876)</f>
        <v>2315584.46</v>
      </c>
      <c r="N876" s="120" t="n"/>
      <c r="O876" s="120" t="n"/>
      <c r="P876" s="120" t="n"/>
      <c r="Q876" s="120" t="n">
        <v>274597.01</v>
      </c>
      <c r="R876" s="120" t="n">
        <v>2040987.45</v>
      </c>
      <c r="S876" s="120" t="n"/>
      <c r="T876" s="120" t="n">
        <f aca="false" ca="false" dt2D="false" dtr="false" t="normal">$M876/($J876+$K876)</f>
        <v>1286.1499999999999</v>
      </c>
      <c r="U876" s="120" t="n">
        <f aca="false" ca="false" dt2D="false" dtr="false" t="normal">$M876/($J876+$K876)</f>
        <v>1286.1499999999999</v>
      </c>
      <c r="V876" s="118" t="n">
        <v>2027</v>
      </c>
      <c r="W876" s="120" t="n"/>
      <c r="X876" s="121" t="n">
        <f aca="false" ca="false" dt2D="false" dtr="false" t="normal">AA876-R876</f>
        <v>71712.85000000079</v>
      </c>
      <c r="Y876" s="127" t="n">
        <v>0</v>
      </c>
      <c r="Z876" s="127" t="n">
        <f aca="false" ca="false" dt2D="false" dtr="false" t="normal">+(J876*12.71+K876*25.41)*12</f>
        <v>274597.00800000003</v>
      </c>
      <c r="AA876" s="127" t="n">
        <f aca="false" ca="false" dt2D="false" dtr="false" t="normal">+(J876*12.71+K876*25.41)*12*30-'[4]Лист1'!$AQ$16</f>
        <v>2112700.3000000007</v>
      </c>
      <c r="AB876" s="124" t="n">
        <f aca="false" ca="true" dt2D="false" dtr="false" t="normal">SUBTOTAL(9, AC876:AQ876)</f>
        <v>2315584.4599999995</v>
      </c>
      <c r="AC876" s="124" t="n"/>
      <c r="AD876" s="124" t="n"/>
      <c r="AE876" s="124" t="n"/>
      <c r="AF876" s="124" t="n">
        <v>2172563.42</v>
      </c>
      <c r="AG876" s="124" t="n"/>
      <c r="AH876" s="124" t="n"/>
      <c r="AI876" s="124" t="n">
        <v>0</v>
      </c>
      <c r="AJ876" s="124" t="n"/>
      <c r="AK876" s="124" t="n"/>
      <c r="AL876" s="124" t="n"/>
      <c r="AM876" s="124" t="n"/>
      <c r="AN876" s="124" t="n"/>
      <c r="AO876" s="124" t="n">
        <v>69467.53</v>
      </c>
      <c r="AP876" s="124" t="n">
        <v>24000</v>
      </c>
      <c r="AQ876" s="124" t="n">
        <v>49553.51</v>
      </c>
      <c r="AR876" s="128" t="n">
        <f aca="false" ca="false" dt2D="false" dtr="false" t="normal">COUNTIF(AC876:AN876, "&gt;0")</f>
        <v>1</v>
      </c>
      <c r="AS876" s="128" t="n">
        <f aca="false" ca="false" dt2D="false" dtr="false" t="normal">COUNTIF(AO876:AQ876, "&gt;0")</f>
        <v>3</v>
      </c>
      <c r="AT876" s="128" t="n">
        <f aca="false" ca="false" dt2D="false" dtr="false" t="normal">+AR876+AS876</f>
        <v>4</v>
      </c>
      <c r="AW876" s="129" t="n"/>
    </row>
    <row customHeight="true" ht="12.75" outlineLevel="0" r="877">
      <c r="A877" s="115" t="n">
        <f aca="false" ca="false" dt2D="false" dtr="false" t="normal">A876+1</f>
        <v>750</v>
      </c>
      <c r="B877" s="115" t="n">
        <f aca="false" ca="false" dt2D="false" dtr="false" t="normal">+B876+1</f>
        <v>206</v>
      </c>
      <c r="C877" s="126" t="s">
        <v>493</v>
      </c>
      <c r="D877" s="116" t="s">
        <v>494</v>
      </c>
      <c r="E877" s="119" t="s">
        <v>70</v>
      </c>
      <c r="F877" s="118" t="s">
        <v>62</v>
      </c>
      <c r="G877" s="118" t="n">
        <v>5</v>
      </c>
      <c r="H877" s="118" t="n">
        <v>2</v>
      </c>
      <c r="I877" s="118" t="n">
        <v>1668.6</v>
      </c>
      <c r="J877" s="118" t="n">
        <v>1384.9</v>
      </c>
      <c r="K877" s="119" t="n">
        <v>0</v>
      </c>
      <c r="L877" s="117" t="n">
        <v>57</v>
      </c>
      <c r="M877" s="120" t="n">
        <f aca="false" ca="false" dt2D="false" dtr="false" t="normal">SUM(N877:R877)</f>
        <v>2560084.59</v>
      </c>
      <c r="N877" s="120" t="n"/>
      <c r="O877" s="120" t="n"/>
      <c r="P877" s="120" t="n"/>
      <c r="Q877" s="120" t="n">
        <v>1072948.91</v>
      </c>
      <c r="R877" s="120" t="n">
        <v>1487135.68</v>
      </c>
      <c r="S877" s="120" t="n"/>
      <c r="T877" s="120" t="n">
        <f aca="false" ca="false" dt2D="false" dtr="false" t="normal">$M877/($J877+$K877)</f>
        <v>1848.5699978337784</v>
      </c>
      <c r="U877" s="120" t="n">
        <f aca="false" ca="false" dt2D="false" dtr="false" t="normal">$M877/($J877+$K877)</f>
        <v>1848.5699978337784</v>
      </c>
      <c r="V877" s="118" t="n">
        <v>2027</v>
      </c>
      <c r="W877" s="120" t="n"/>
      <c r="X877" s="121" t="n">
        <f aca="false" ca="false" dt2D="false" dtr="false" t="normal">AA877-R877</f>
        <v>4849612.760000002</v>
      </c>
      <c r="Y877" s="127" t="n">
        <v>861723.96</v>
      </c>
      <c r="Z877" s="127" t="n">
        <f aca="false" ca="false" dt2D="false" dtr="false" t="normal">+(J877*12.71+K877*25.41)*12</f>
        <v>211224.94800000003</v>
      </c>
      <c r="AA877" s="127" t="n">
        <f aca="false" ca="false" dt2D="false" dtr="false" t="normal">+(J877*12.71+K877*25.41)*12*30</f>
        <v>6336748.440000001</v>
      </c>
      <c r="AB877" s="124" t="n">
        <f aca="false" ca="true" dt2D="false" dtr="false" t="normal">SUBTOTAL(9, AC877:AQ877)</f>
        <v>2560084.5900000003</v>
      </c>
      <c r="AC877" s="124" t="n"/>
      <c r="AD877" s="124" t="n">
        <v>2404496.24</v>
      </c>
      <c r="AE877" s="124" t="n"/>
      <c r="AF877" s="124" t="n"/>
      <c r="AG877" s="124" t="n"/>
      <c r="AH877" s="124" t="n"/>
      <c r="AI877" s="124" t="n">
        <v>0</v>
      </c>
      <c r="AJ877" s="124" t="n"/>
      <c r="AK877" s="124" t="n"/>
      <c r="AL877" s="124" t="n"/>
      <c r="AM877" s="124" t="n"/>
      <c r="AN877" s="124" t="n"/>
      <c r="AO877" s="124" t="n">
        <v>76802.54</v>
      </c>
      <c r="AP877" s="124" t="n">
        <v>24000</v>
      </c>
      <c r="AQ877" s="124" t="n">
        <v>54785.81</v>
      </c>
      <c r="AR877" s="128" t="n">
        <f aca="false" ca="false" dt2D="false" dtr="false" t="normal">COUNTIF(AC877:AN877, "&gt;0")</f>
        <v>1</v>
      </c>
      <c r="AS877" s="128" t="n">
        <f aca="false" ca="false" dt2D="false" dtr="false" t="normal">COUNTIF(AO877:AQ877, "&gt;0")</f>
        <v>3</v>
      </c>
      <c r="AT877" s="128" t="n">
        <f aca="false" ca="false" dt2D="false" dtr="false" t="normal">+AR877+AS877</f>
        <v>4</v>
      </c>
      <c r="AW877" s="129" t="n"/>
    </row>
    <row customHeight="true" ht="12.75" outlineLevel="0" r="878">
      <c r="A878" s="115" t="n">
        <f aca="false" ca="false" dt2D="false" dtr="false" t="normal">A877+1</f>
        <v>751</v>
      </c>
      <c r="B878" s="115" t="n">
        <f aca="false" ca="false" dt2D="false" dtr="false" t="normal">+B877+1</f>
        <v>207</v>
      </c>
      <c r="C878" s="156" t="s">
        <v>493</v>
      </c>
      <c r="D878" s="157" t="s">
        <v>496</v>
      </c>
      <c r="E878" s="158" t="s">
        <v>194</v>
      </c>
      <c r="F878" s="159" t="s">
        <v>62</v>
      </c>
      <c r="G878" s="159" t="n">
        <v>5</v>
      </c>
      <c r="H878" s="159" t="n">
        <v>2</v>
      </c>
      <c r="I878" s="159" t="n">
        <v>1657.5</v>
      </c>
      <c r="J878" s="159" t="n">
        <v>1371.6</v>
      </c>
      <c r="K878" s="160" t="n">
        <v>0</v>
      </c>
      <c r="L878" s="161" t="n">
        <v>60</v>
      </c>
      <c r="M878" s="162" t="n">
        <f aca="false" ca="false" dt2D="false" dtr="false" t="normal">SUM(N878:R878)</f>
        <v>2535498.61</v>
      </c>
      <c r="N878" s="162" t="n"/>
      <c r="O878" s="162" t="n"/>
      <c r="P878" s="162" t="n"/>
      <c r="Q878" s="162" t="n">
        <v>1135277.14</v>
      </c>
      <c r="R878" s="162" t="n">
        <v>1400221.47</v>
      </c>
      <c r="S878" s="120" t="n"/>
      <c r="T878" s="162" t="n">
        <f aca="false" ca="false" dt2D="false" dtr="false" t="normal">$M878/($J878+$K878)</f>
        <v>1848.569998541849</v>
      </c>
      <c r="U878" s="162" t="n">
        <f aca="false" ca="false" dt2D="false" dtr="false" t="normal">$M878/($J878+$K878)</f>
        <v>1848.569998541849</v>
      </c>
      <c r="V878" s="118" t="n">
        <v>2027</v>
      </c>
      <c r="W878" s="120" t="n"/>
      <c r="X878" s="121" t="n">
        <f aca="false" ca="false" dt2D="false" dtr="false" t="normal">AA878-R878</f>
        <v>4875671.49</v>
      </c>
      <c r="Y878" s="127" t="n">
        <v>926080.71</v>
      </c>
      <c r="Z878" s="127" t="n">
        <f aca="false" ca="false" dt2D="false" dtr="false" t="normal">+(J878*12.71+K878*25.41)*12</f>
        <v>209196.432</v>
      </c>
      <c r="AA878" s="127" t="n">
        <f aca="false" ca="false" dt2D="false" dtr="false" t="normal">+(J878*12.71+K878*25.41)*12*30</f>
        <v>6275892.96</v>
      </c>
      <c r="AB878" s="124" t="n">
        <f aca="false" ca="true" dt2D="false" dtr="false" t="normal">SUBTOTAL(9, AC878:AQ878)</f>
        <v>2535498.61</v>
      </c>
      <c r="AC878" s="124" t="n"/>
      <c r="AD878" s="124" t="n">
        <v>2381173.98</v>
      </c>
      <c r="AE878" s="124" t="n"/>
      <c r="AF878" s="124" t="n"/>
      <c r="AG878" s="124" t="n"/>
      <c r="AH878" s="124" t="n"/>
      <c r="AI878" s="124" t="n">
        <v>0</v>
      </c>
      <c r="AJ878" s="124" t="n"/>
      <c r="AK878" s="124" t="n"/>
      <c r="AL878" s="124" t="n"/>
      <c r="AM878" s="124" t="n"/>
      <c r="AN878" s="124" t="n"/>
      <c r="AO878" s="124" t="n">
        <v>76064.96</v>
      </c>
      <c r="AP878" s="124" t="n">
        <v>24000</v>
      </c>
      <c r="AQ878" s="124" t="n">
        <v>54259.67</v>
      </c>
      <c r="AR878" s="128" t="n">
        <f aca="false" ca="false" dt2D="false" dtr="false" t="normal">COUNTIF(AC878:AN878, "&gt;0")</f>
        <v>1</v>
      </c>
      <c r="AS878" s="128" t="n">
        <f aca="false" ca="false" dt2D="false" dtr="false" t="normal">COUNTIF(AO878:AQ878, "&gt;0")</f>
        <v>3</v>
      </c>
      <c r="AT878" s="128" t="n">
        <f aca="false" ca="false" dt2D="false" dtr="false" t="normal">+AR878+AS878</f>
        <v>4</v>
      </c>
    </row>
    <row customHeight="true" ht="12.75" outlineLevel="0" r="879">
      <c r="A879" s="115" t="n">
        <f aca="false" ca="false" dt2D="false" dtr="false" t="normal">A878+1</f>
        <v>752</v>
      </c>
      <c r="B879" s="115" t="n">
        <f aca="false" ca="false" dt2D="false" dtr="false" t="normal">+B878+1</f>
        <v>208</v>
      </c>
      <c r="C879" s="126" t="s">
        <v>497</v>
      </c>
      <c r="D879" s="115" t="s">
        <v>498</v>
      </c>
      <c r="E879" s="119" t="s">
        <v>94</v>
      </c>
      <c r="F879" s="118" t="s">
        <v>62</v>
      </c>
      <c r="G879" s="118" t="n">
        <v>5</v>
      </c>
      <c r="H879" s="118" t="n">
        <v>4</v>
      </c>
      <c r="I879" s="119" t="n">
        <v>4303</v>
      </c>
      <c r="J879" s="119" t="n">
        <v>4089.7</v>
      </c>
      <c r="K879" s="119" t="n">
        <v>213.3</v>
      </c>
      <c r="L879" s="117" t="n">
        <v>80</v>
      </c>
      <c r="M879" s="120" t="n">
        <f aca="false" ca="false" dt2D="false" dtr="false" t="normal">SUM(N879:R879)</f>
        <v>25140062.34</v>
      </c>
      <c r="N879" s="120" t="n"/>
      <c r="O879" s="120" t="n">
        <v>319316.48</v>
      </c>
      <c r="P879" s="120" t="n"/>
      <c r="Q879" s="120" t="n">
        <v>3716211.34</v>
      </c>
      <c r="R879" s="120" t="n">
        <v>21104534.52</v>
      </c>
      <c r="S879" s="120" t="n"/>
      <c r="T879" s="120" t="n">
        <f aca="false" ca="false" dt2D="false" dtr="false" t="normal">$M879/($J879+$K879)</f>
        <v>5842.44999767604</v>
      </c>
      <c r="U879" s="120" t="n">
        <f aca="false" ca="false" dt2D="false" dtr="false" t="normal">$M879/($J879+$K879)</f>
        <v>5842.44999767604</v>
      </c>
      <c r="V879" s="118" t="n">
        <v>2027</v>
      </c>
      <c r="W879" s="120" t="n"/>
      <c r="X879" s="121" t="n">
        <f aca="false" ca="false" dt2D="false" dtr="false" t="normal">AA879-R879</f>
        <v>0</v>
      </c>
      <c r="Y879" s="127" t="n">
        <v>3012726.86</v>
      </c>
      <c r="Z879" s="127" t="n">
        <f aca="false" ca="false" dt2D="false" dtr="false" t="normal">+(J879*12.98+K879*25.97)*12</f>
        <v>703484.4839999999</v>
      </c>
      <c r="AA879" s="127" t="n">
        <f aca="false" ca="false" dt2D="false" dtr="false" t="normal">+(J879*12.98+K879*25.97)*12*30</f>
        <v>21104534.52</v>
      </c>
      <c r="AB879" s="124" t="n">
        <f aca="false" ca="true" dt2D="false" dtr="false" t="normal">SUBTOTAL(9, AC879:AQ879)</f>
        <v>25140062.34</v>
      </c>
      <c r="AC879" s="124" t="n"/>
      <c r="AD879" s="124" t="n"/>
      <c r="AE879" s="124" t="n">
        <v>5588754.53</v>
      </c>
      <c r="AF879" s="124" t="n">
        <v>4408861.97</v>
      </c>
      <c r="AG879" s="124" t="n">
        <v>2192267.28</v>
      </c>
      <c r="AH879" s="124" t="n"/>
      <c r="AI879" s="124" t="n">
        <v>0</v>
      </c>
      <c r="AJ879" s="124" t="n"/>
      <c r="AK879" s="124" t="n"/>
      <c r="AL879" s="124" t="n"/>
      <c r="AM879" s="124" t="n"/>
      <c r="AN879" s="124" t="n">
        <v>11633979.36</v>
      </c>
      <c r="AO879" s="124" t="n">
        <v>754201.87</v>
      </c>
      <c r="AP879" s="124" t="n">
        <v>24000</v>
      </c>
      <c r="AQ879" s="124" t="n">
        <v>537997.33</v>
      </c>
      <c r="AR879" s="128" t="n">
        <f aca="false" ca="false" dt2D="false" dtr="false" t="normal">COUNTIF(AC879:AN879, "&gt;0")</f>
        <v>4</v>
      </c>
      <c r="AS879" s="128" t="n">
        <f aca="false" ca="false" dt2D="false" dtr="false" t="normal">COUNTIF(AO879:AQ879, "&gt;0")</f>
        <v>3</v>
      </c>
      <c r="AT879" s="128" t="n">
        <f aca="false" ca="false" dt2D="false" dtr="false" t="normal">+AR879+AS879</f>
        <v>7</v>
      </c>
      <c r="AW879" s="129" t="n"/>
    </row>
    <row customHeight="true" ht="12.75" outlineLevel="0" r="880">
      <c r="A880" s="115" t="n">
        <f aca="false" ca="false" dt2D="false" dtr="false" t="normal">A879+1</f>
        <v>753</v>
      </c>
      <c r="B880" s="115" t="n">
        <f aca="false" ca="false" dt2D="false" dtr="false" t="normal">+B879+1</f>
        <v>209</v>
      </c>
      <c r="C880" s="126" t="s">
        <v>497</v>
      </c>
      <c r="D880" s="115" t="s">
        <v>500</v>
      </c>
      <c r="E880" s="119" t="s">
        <v>73</v>
      </c>
      <c r="F880" s="118" t="s">
        <v>62</v>
      </c>
      <c r="G880" s="118" t="n">
        <v>2</v>
      </c>
      <c r="H880" s="118" t="n">
        <v>1</v>
      </c>
      <c r="I880" s="119" t="n">
        <v>592.7</v>
      </c>
      <c r="J880" s="119" t="n">
        <v>592.7</v>
      </c>
      <c r="K880" s="119" t="n">
        <v>0</v>
      </c>
      <c r="L880" s="117" t="n">
        <v>13</v>
      </c>
      <c r="M880" s="120" t="n">
        <f aca="false" ca="false" dt2D="false" dtr="false" t="normal">SUM(N880:R880)</f>
        <v>410425.92</v>
      </c>
      <c r="N880" s="120" t="n"/>
      <c r="O880" s="120" t="n"/>
      <c r="P880" s="120" t="n"/>
      <c r="Q880" s="120" t="n">
        <v>92318.95</v>
      </c>
      <c r="R880" s="120" t="n">
        <v>318106.97</v>
      </c>
      <c r="S880" s="120" t="n"/>
      <c r="T880" s="120" t="n">
        <f aca="false" ca="false" dt2D="false" dtr="false" t="normal">$M880/($J880+$K880)</f>
        <v>692.4682301332882</v>
      </c>
      <c r="U880" s="120" t="n">
        <f aca="false" ca="false" dt2D="false" dtr="false" t="normal">$M880/($J880+$K880)</f>
        <v>692.4682301332882</v>
      </c>
      <c r="V880" s="118" t="n">
        <v>2027</v>
      </c>
      <c r="W880" s="120" t="n"/>
      <c r="X880" s="121" t="n">
        <f aca="false" ca="false" dt2D="false" dtr="false" t="normal">AA880-R880</f>
        <v>526974.4600000007</v>
      </c>
      <c r="Y880" s="127" t="n">
        <v>0</v>
      </c>
      <c r="Z880" s="127" t="n">
        <f aca="false" ca="false" dt2D="false" dtr="false" t="normal">+(J880*12.98+K880*25.97)*12</f>
        <v>92318.95200000002</v>
      </c>
      <c r="AA880" s="127" t="n">
        <f aca="false" ca="false" dt2D="false" dtr="false" t="normal">+(J880*12.98+K880*25.97)*12*30-'[5]Лист1'!$AQ$485</f>
        <v>845081.4300000006</v>
      </c>
      <c r="AB880" s="124" t="n">
        <f aca="false" ca="true" dt2D="false" dtr="false" t="normal">SUBTOTAL(9, AC880:AQ880)</f>
        <v>410425.92000000004</v>
      </c>
      <c r="AC880" s="124" t="n"/>
      <c r="AD880" s="124" t="n"/>
      <c r="AE880" s="124" t="n"/>
      <c r="AF880" s="124" t="n"/>
      <c r="AG880" s="124" t="n">
        <v>365330.03</v>
      </c>
      <c r="AH880" s="124" t="n"/>
      <c r="AI880" s="124" t="n">
        <v>0</v>
      </c>
      <c r="AJ880" s="124" t="n"/>
      <c r="AK880" s="124" t="n"/>
      <c r="AL880" s="124" t="n"/>
      <c r="AM880" s="124" t="n"/>
      <c r="AN880" s="124" t="n"/>
      <c r="AO880" s="124" t="n">
        <v>12312.78</v>
      </c>
      <c r="AP880" s="124" t="n">
        <v>24000</v>
      </c>
      <c r="AQ880" s="124" t="n">
        <v>8783.11</v>
      </c>
      <c r="AR880" s="128" t="n">
        <f aca="false" ca="false" dt2D="false" dtr="false" t="normal">COUNTIF(AC880:AN880, "&gt;0")</f>
        <v>1</v>
      </c>
      <c r="AS880" s="128" t="n">
        <f aca="false" ca="false" dt2D="false" dtr="false" t="normal">COUNTIF(AO880:AQ880, "&gt;0")</f>
        <v>3</v>
      </c>
      <c r="AT880" s="128" t="n">
        <f aca="false" ca="false" dt2D="false" dtr="false" t="normal">+AR880+AS880</f>
        <v>4</v>
      </c>
      <c r="AW880" s="129" t="n"/>
    </row>
    <row customHeight="true" ht="12.75" outlineLevel="0" r="881">
      <c r="A881" s="115" t="n">
        <f aca="false" ca="false" dt2D="false" dtr="false" t="normal">A880+1</f>
        <v>754</v>
      </c>
      <c r="B881" s="115" t="n">
        <f aca="false" ca="false" dt2D="false" dtr="false" t="normal">+B880+1</f>
        <v>210</v>
      </c>
      <c r="C881" s="126" t="s">
        <v>497</v>
      </c>
      <c r="D881" s="116" t="s">
        <v>501</v>
      </c>
      <c r="E881" s="119" t="s">
        <v>170</v>
      </c>
      <c r="F881" s="118" t="s">
        <v>62</v>
      </c>
      <c r="G881" s="118" t="n">
        <v>5</v>
      </c>
      <c r="H881" s="118" t="n">
        <v>6</v>
      </c>
      <c r="I881" s="118" t="n">
        <v>2691.5</v>
      </c>
      <c r="J881" s="118" t="n">
        <v>2691.5</v>
      </c>
      <c r="K881" s="119" t="n">
        <v>0</v>
      </c>
      <c r="L881" s="117" t="n">
        <v>110</v>
      </c>
      <c r="M881" s="120" t="n">
        <f aca="false" ca="false" dt2D="false" dtr="false" t="normal">SUM(N881:R881)</f>
        <v>23126336.939999998</v>
      </c>
      <c r="N881" s="120" t="n"/>
      <c r="O881" s="120" t="n">
        <v>7895351.09</v>
      </c>
      <c r="P881" s="120" t="n"/>
      <c r="Q881" s="120" t="n">
        <v>2654144.65</v>
      </c>
      <c r="R881" s="120" t="n">
        <v>12576841.2</v>
      </c>
      <c r="S881" s="120" t="n"/>
      <c r="T881" s="120" t="n">
        <f aca="false" ca="false" dt2D="false" dtr="false" t="normal">$M881/($J881+$K881)</f>
        <v>8592.359999999999</v>
      </c>
      <c r="U881" s="120" t="n">
        <f aca="false" ca="false" dt2D="false" dtr="false" t="normal">$M881/($J881+$K881)</f>
        <v>8592.359999999999</v>
      </c>
      <c r="V881" s="118" t="n">
        <v>2027</v>
      </c>
      <c r="W881" s="120" t="n"/>
      <c r="X881" s="121" t="n">
        <f aca="false" ca="false" dt2D="false" dtr="false" t="normal">AA881-R881</f>
        <v>0</v>
      </c>
      <c r="Y881" s="127" t="n">
        <v>2234916.61</v>
      </c>
      <c r="Z881" s="127" t="n">
        <f aca="false" ca="false" dt2D="false" dtr="false" t="normal">+(J881*12.98+K881*25.97)*12</f>
        <v>419228.04</v>
      </c>
      <c r="AA881" s="127" t="n">
        <f aca="false" ca="false" dt2D="false" dtr="false" t="normal">+(J881*12.98+K881*25.97)*12*30</f>
        <v>12576841.2</v>
      </c>
      <c r="AB881" s="124" t="n">
        <f aca="false" ca="true" dt2D="false" dtr="false" t="normal">SUBTOTAL(9, AC881:AQ881)</f>
        <v>23126336.939999998</v>
      </c>
      <c r="AC881" s="124" t="n">
        <v>9577197.85</v>
      </c>
      <c r="AD881" s="124" t="n">
        <v>4714889.25</v>
      </c>
      <c r="AE881" s="124" t="n">
        <v>3494684.5</v>
      </c>
      <c r="AF881" s="124" t="n">
        <v>2756668.97</v>
      </c>
      <c r="AG881" s="124" t="n">
        <v>1370202.65</v>
      </c>
      <c r="AH881" s="124" t="n"/>
      <c r="AI881" s="124" t="n">
        <v>0</v>
      </c>
      <c r="AJ881" s="124" t="n"/>
      <c r="AK881" s="124" t="n"/>
      <c r="AL881" s="124" t="n"/>
      <c r="AM881" s="124" t="n"/>
      <c r="AN881" s="124" t="n"/>
      <c r="AO881" s="124" t="n">
        <v>693790.11</v>
      </c>
      <c r="AP881" s="124" t="n">
        <v>24000</v>
      </c>
      <c r="AQ881" s="124" t="n">
        <v>494903.61</v>
      </c>
      <c r="AR881" s="128" t="n">
        <f aca="false" ca="false" dt2D="false" dtr="false" t="normal">COUNTIF(AC881:AN881, "&gt;0")</f>
        <v>5</v>
      </c>
      <c r="AS881" s="128" t="n">
        <f aca="false" ca="false" dt2D="false" dtr="false" t="normal">COUNTIF(AO881:AQ881, "&gt;0")</f>
        <v>3</v>
      </c>
      <c r="AT881" s="128" t="n">
        <f aca="false" ca="false" dt2D="false" dtr="false" t="normal">+AR881+AS881</f>
        <v>8</v>
      </c>
      <c r="AW881" s="129" t="n"/>
    </row>
    <row customHeight="true" ht="12.75" outlineLevel="0" r="882">
      <c r="A882" s="115" t="n">
        <f aca="false" ca="false" dt2D="false" dtr="false" t="normal">A881+1</f>
        <v>755</v>
      </c>
      <c r="B882" s="115" t="n">
        <f aca="false" ca="false" dt2D="false" dtr="false" t="normal">+B881+1</f>
        <v>211</v>
      </c>
      <c r="C882" s="126" t="s">
        <v>497</v>
      </c>
      <c r="D882" s="115" t="s">
        <v>503</v>
      </c>
      <c r="E882" s="119" t="s">
        <v>187</v>
      </c>
      <c r="F882" s="118" t="s">
        <v>62</v>
      </c>
      <c r="G882" s="118" t="n">
        <v>4</v>
      </c>
      <c r="H882" s="118" t="n">
        <v>4</v>
      </c>
      <c r="I882" s="119" t="n">
        <v>3840.1</v>
      </c>
      <c r="J882" s="119" t="n">
        <v>3427.4</v>
      </c>
      <c r="K882" s="119" t="n">
        <v>412.7</v>
      </c>
      <c r="L882" s="117" t="n">
        <v>110</v>
      </c>
      <c r="M882" s="120" t="n">
        <f aca="false" ca="false" dt2D="false" dtr="false" t="normal">SUM(N882:R882)</f>
        <v>2068085.8599999999</v>
      </c>
      <c r="N882" s="120" t="n"/>
      <c r="O882" s="120" t="n"/>
      <c r="P882" s="120" t="n"/>
      <c r="Q882" s="120" t="n">
        <v>662465.65</v>
      </c>
      <c r="R882" s="120" t="n">
        <v>1405620.21</v>
      </c>
      <c r="S882" s="120" t="n"/>
      <c r="T882" s="120" t="n">
        <f aca="false" ca="false" dt2D="false" dtr="false" t="normal">$M882/($J882+$K882)</f>
        <v>538.5500013020494</v>
      </c>
      <c r="U882" s="120" t="n">
        <f aca="false" ca="false" dt2D="false" dtr="false" t="normal">$M882/($J882+$K882)</f>
        <v>538.5500013020494</v>
      </c>
      <c r="V882" s="118" t="n">
        <v>2027</v>
      </c>
      <c r="W882" s="120" t="n"/>
      <c r="X882" s="121" t="n">
        <f aca="false" ca="false" dt2D="false" dtr="false" t="normal">AA882-R882</f>
        <v>15367641.439999998</v>
      </c>
      <c r="Y882" s="127" t="n">
        <v>0</v>
      </c>
      <c r="Z882" s="127" t="n">
        <f aca="false" ca="false" dt2D="false" dtr="false" t="normal">+(J882*12.98+K882*25.97)*12</f>
        <v>662465.652</v>
      </c>
      <c r="AA882" s="127" t="n">
        <f aca="false" ca="false" dt2D="false" dtr="false" t="normal">+(J882*12.98+K882*25.97)*12*30-'[5]Лист1'!$AQ$488</f>
        <v>16773261.649999999</v>
      </c>
      <c r="AB882" s="124" t="n">
        <f aca="false" ca="true" dt2D="false" dtr="false" t="normal">SUBTOTAL(9, AC882:AQ882)</f>
        <v>2068085.86</v>
      </c>
      <c r="AC882" s="124" t="n"/>
      <c r="AD882" s="124" t="n"/>
      <c r="AE882" s="124" t="n"/>
      <c r="AF882" s="124" t="n"/>
      <c r="AG882" s="124" t="n">
        <v>1937786.24</v>
      </c>
      <c r="AH882" s="124" t="n"/>
      <c r="AI882" s="124" t="n">
        <v>0</v>
      </c>
      <c r="AJ882" s="124" t="n"/>
      <c r="AK882" s="124" t="n"/>
      <c r="AL882" s="124" t="n"/>
      <c r="AM882" s="124" t="n"/>
      <c r="AN882" s="124" t="n"/>
      <c r="AO882" s="124" t="n">
        <v>62042.58</v>
      </c>
      <c r="AP882" s="124" t="n">
        <v>24000</v>
      </c>
      <c r="AQ882" s="124" t="n">
        <v>44257.04</v>
      </c>
      <c r="AR882" s="128" t="n">
        <f aca="false" ca="false" dt2D="false" dtr="false" t="normal">COUNTIF(AC882:AN882, "&gt;0")</f>
        <v>1</v>
      </c>
      <c r="AS882" s="128" t="n">
        <f aca="false" ca="false" dt2D="false" dtr="false" t="normal">COUNTIF(AO882:AQ882, "&gt;0")</f>
        <v>3</v>
      </c>
      <c r="AT882" s="128" t="n">
        <f aca="false" ca="false" dt2D="false" dtr="false" t="normal">+AR882+AS882</f>
        <v>4</v>
      </c>
      <c r="AW882" s="129" t="n"/>
    </row>
    <row customHeight="true" ht="12.75" outlineLevel="0" r="883">
      <c r="A883" s="115" t="n">
        <f aca="false" ca="false" dt2D="false" dtr="false" t="normal">A882+1</f>
        <v>756</v>
      </c>
      <c r="B883" s="115" t="n">
        <f aca="false" ca="false" dt2D="false" dtr="false" t="normal">+B882+1</f>
        <v>212</v>
      </c>
      <c r="C883" s="126" t="s">
        <v>497</v>
      </c>
      <c r="D883" s="115" t="s">
        <v>504</v>
      </c>
      <c r="E883" s="119" t="s">
        <v>128</v>
      </c>
      <c r="F883" s="118" t="s">
        <v>62</v>
      </c>
      <c r="G883" s="118" t="n">
        <v>4</v>
      </c>
      <c r="H883" s="118" t="n">
        <v>2</v>
      </c>
      <c r="I883" s="119" t="n">
        <v>1193.4</v>
      </c>
      <c r="J883" s="119" t="n">
        <v>1193.4</v>
      </c>
      <c r="K883" s="119" t="n">
        <v>0</v>
      </c>
      <c r="L883" s="117" t="n">
        <v>41</v>
      </c>
      <c r="M883" s="120" t="n">
        <f aca="false" ca="false" dt2D="false" dtr="false" t="normal">SUM(N883:R883)</f>
        <v>6089126.930000001</v>
      </c>
      <c r="N883" s="120" t="n"/>
      <c r="O883" s="120" t="n"/>
      <c r="P883" s="120" t="n"/>
      <c r="Q883" s="120" t="n">
        <v>927823.82</v>
      </c>
      <c r="R883" s="120" t="n">
        <v>5161303.11</v>
      </c>
      <c r="S883" s="120" t="n"/>
      <c r="T883" s="120" t="n">
        <f aca="false" ca="false" dt2D="false" dtr="false" t="normal">$M883/($J883+$K883)</f>
        <v>5102.335285738227</v>
      </c>
      <c r="U883" s="120" t="n">
        <f aca="false" ca="false" dt2D="false" dtr="false" t="normal">$M883/($J883+$K883)</f>
        <v>5102.335285738227</v>
      </c>
      <c r="V883" s="118" t="n">
        <v>2027</v>
      </c>
      <c r="W883" s="120" t="n"/>
      <c r="X883" s="121" t="n">
        <f aca="false" ca="false" dt2D="false" dtr="false" t="normal">AA883-R883</f>
        <v>299217.93000000063</v>
      </c>
      <c r="Y883" s="127" t="n">
        <v>745806.45</v>
      </c>
      <c r="Z883" s="127" t="n">
        <f aca="false" ca="false" dt2D="false" dtr="false" t="normal">+(J883*12.71+K883*25.41)*12</f>
        <v>182017.36800000002</v>
      </c>
      <c r="AA883" s="127" t="n">
        <f aca="false" ca="false" dt2D="false" dtr="false" t="normal">+(J883*12.71+K883*25.41)*12*30</f>
        <v>5460521.040000001</v>
      </c>
      <c r="AB883" s="124" t="n">
        <f aca="false" ca="true" dt2D="false" dtr="false" t="normal">SUBTOTAL(9, AC883:AQ883)</f>
        <v>6089126.930000001</v>
      </c>
      <c r="AC883" s="124" t="n"/>
      <c r="AD883" s="124" t="n"/>
      <c r="AE883" s="124" t="n">
        <v>1543657</v>
      </c>
      <c r="AF883" s="124" t="n">
        <v>1216423.95</v>
      </c>
      <c r="AG883" s="124" t="n"/>
      <c r="AH883" s="124" t="n"/>
      <c r="AI883" s="124" t="n">
        <v>0</v>
      </c>
      <c r="AJ883" s="124" t="n"/>
      <c r="AK883" s="124" t="n"/>
      <c r="AL883" s="124" t="n"/>
      <c r="AM883" s="124" t="n"/>
      <c r="AN883" s="124" t="n">
        <v>2992064.85</v>
      </c>
      <c r="AO883" s="124" t="n">
        <v>182673.81</v>
      </c>
      <c r="AP883" s="124" t="n">
        <v>24000</v>
      </c>
      <c r="AQ883" s="124" t="n">
        <v>130307.32</v>
      </c>
      <c r="AR883" s="128" t="n">
        <f aca="false" ca="false" dt2D="false" dtr="false" t="normal">COUNTIF(AC883:AN883, "&gt;0")</f>
        <v>3</v>
      </c>
      <c r="AS883" s="128" t="n">
        <f aca="false" ca="false" dt2D="false" dtr="false" t="normal">COUNTIF(AO883:AQ883, "&gt;0")</f>
        <v>3</v>
      </c>
      <c r="AT883" s="128" t="n">
        <f aca="false" ca="false" dt2D="false" dtr="false" t="normal">+AR883+AS883</f>
        <v>6</v>
      </c>
      <c r="AW883" s="129" t="n"/>
    </row>
    <row customHeight="true" ht="12.75" outlineLevel="0" r="884">
      <c r="A884" s="115" t="n">
        <f aca="false" ca="false" dt2D="false" dtr="false" t="normal">A883+1</f>
        <v>757</v>
      </c>
      <c r="B884" s="115" t="n">
        <f aca="false" ca="false" dt2D="false" dtr="false" t="normal">+B883+1</f>
        <v>213</v>
      </c>
      <c r="C884" s="126" t="s">
        <v>497</v>
      </c>
      <c r="D884" s="115" t="s">
        <v>506</v>
      </c>
      <c r="E884" s="119" t="s">
        <v>137</v>
      </c>
      <c r="F884" s="118" t="s">
        <v>62</v>
      </c>
      <c r="G884" s="118" t="n">
        <v>2</v>
      </c>
      <c r="H884" s="118" t="n">
        <v>2</v>
      </c>
      <c r="I884" s="119" t="n">
        <v>769.8</v>
      </c>
      <c r="J884" s="119" t="n">
        <v>769.8</v>
      </c>
      <c r="K884" s="119" t="n">
        <v>0</v>
      </c>
      <c r="L884" s="117" t="n">
        <v>34</v>
      </c>
      <c r="M884" s="120" t="n">
        <f aca="false" ca="false" dt2D="false" dtr="false" t="normal">SUM(N884:R884)</f>
        <v>1699454.7600000002</v>
      </c>
      <c r="N884" s="120" t="n"/>
      <c r="O884" s="120" t="n"/>
      <c r="P884" s="120" t="n"/>
      <c r="Q884" s="120" t="n">
        <v>396069.89</v>
      </c>
      <c r="R884" s="120" t="n">
        <v>1303384.87</v>
      </c>
      <c r="S884" s="120" t="n"/>
      <c r="T884" s="120" t="n">
        <f aca="false" ca="false" dt2D="false" dtr="false" t="normal">$M884/($J884+$K884)</f>
        <v>2207.657521434139</v>
      </c>
      <c r="U884" s="120" t="n">
        <f aca="false" ca="false" dt2D="false" dtr="false" t="normal">$M884/($J884+$K884)</f>
        <v>2207.657521434139</v>
      </c>
      <c r="V884" s="118" t="n">
        <v>2027</v>
      </c>
      <c r="W884" s="120" t="n"/>
      <c r="X884" s="121" t="n">
        <f aca="false" ca="false" dt2D="false" dtr="false" t="normal">AA884-R884</f>
        <v>2218912.01</v>
      </c>
      <c r="Y884" s="127" t="n">
        <v>278659.99</v>
      </c>
      <c r="Z884" s="127" t="n">
        <f aca="false" ca="false" dt2D="false" dtr="false" t="normal">+(J884*12.71+K884*25.41)*12</f>
        <v>117409.896</v>
      </c>
      <c r="AA884" s="127" t="n">
        <f aca="false" ca="false" dt2D="false" dtr="false" t="normal">+(J884*12.71+K884*25.41)*12*30</f>
        <v>3522296.88</v>
      </c>
      <c r="AB884" s="124" t="n">
        <f aca="false" ca="true" dt2D="false" dtr="false" t="normal">SUBTOTAL(9, AC884:AQ884)</f>
        <v>1699454.76</v>
      </c>
      <c r="AC884" s="124" t="n"/>
      <c r="AD884" s="124" t="n"/>
      <c r="AE884" s="124" t="n">
        <v>844822.99</v>
      </c>
      <c r="AF884" s="124" t="n">
        <v>743279.8</v>
      </c>
      <c r="AG884" s="124" t="n"/>
      <c r="AH884" s="124" t="n"/>
      <c r="AI884" s="124" t="n">
        <v>0</v>
      </c>
      <c r="AJ884" s="124" t="n"/>
      <c r="AK884" s="124" t="n"/>
      <c r="AL884" s="124" t="n"/>
      <c r="AM884" s="124" t="n"/>
      <c r="AN884" s="124" t="n"/>
      <c r="AO884" s="124" t="n">
        <v>50983.64</v>
      </c>
      <c r="AP884" s="124" t="n">
        <v>24000</v>
      </c>
      <c r="AQ884" s="124" t="n">
        <v>36368.33</v>
      </c>
      <c r="AR884" s="128" t="n">
        <f aca="false" ca="false" dt2D="false" dtr="false" t="normal">COUNTIF(AC884:AN884, "&gt;0")</f>
        <v>2</v>
      </c>
      <c r="AS884" s="128" t="n">
        <f aca="false" ca="false" dt2D="false" dtr="false" t="normal">COUNTIF(AO884:AQ884, "&gt;0")</f>
        <v>3</v>
      </c>
      <c r="AT884" s="128" t="n">
        <f aca="false" ca="false" dt2D="false" dtr="false" t="normal">+AR884+AS884</f>
        <v>5</v>
      </c>
      <c r="AW884" s="129" t="n"/>
    </row>
    <row customHeight="true" ht="12.75" outlineLevel="0" r="885">
      <c r="A885" s="115" t="n">
        <f aca="false" ca="false" dt2D="false" dtr="false" t="normal">A884+1</f>
        <v>758</v>
      </c>
      <c r="B885" s="115" t="n">
        <f aca="false" ca="false" dt2D="false" dtr="false" t="normal">+B884+1</f>
        <v>214</v>
      </c>
      <c r="C885" s="126" t="s">
        <v>507</v>
      </c>
      <c r="D885" s="115" t="s">
        <v>508</v>
      </c>
      <c r="E885" s="117" t="s">
        <v>126</v>
      </c>
      <c r="F885" s="118" t="s">
        <v>62</v>
      </c>
      <c r="G885" s="118" t="n">
        <v>2</v>
      </c>
      <c r="H885" s="118" t="n">
        <v>2</v>
      </c>
      <c r="I885" s="119" t="n">
        <v>944.9</v>
      </c>
      <c r="J885" s="119" t="n">
        <v>864.8</v>
      </c>
      <c r="K885" s="119" t="n">
        <v>80.1</v>
      </c>
      <c r="L885" s="117" t="n">
        <v>31</v>
      </c>
      <c r="M885" s="120" t="n">
        <f aca="false" ca="false" dt2D="false" dtr="false" t="normal">SUM(N885:R885)</f>
        <v>441815.67</v>
      </c>
      <c r="N885" s="120" t="n"/>
      <c r="O885" s="120" t="n"/>
      <c r="P885" s="120" t="n"/>
      <c r="Q885" s="120" t="n">
        <v>159663.61</v>
      </c>
      <c r="R885" s="120" t="n">
        <v>282152.06</v>
      </c>
      <c r="S885" s="120" t="n"/>
      <c r="T885" s="120" t="n">
        <f aca="false" ca="false" dt2D="false" dtr="false" t="normal">$M885/($J885+$K885)</f>
        <v>467.5792888136311</v>
      </c>
      <c r="U885" s="120" t="n">
        <f aca="false" ca="false" dt2D="false" dtr="false" t="normal">$M885/($J885+$K885)</f>
        <v>467.5792888136311</v>
      </c>
      <c r="V885" s="118" t="n">
        <v>2027</v>
      </c>
      <c r="W885" s="120" t="n"/>
      <c r="X885" s="121" t="n">
        <f aca="false" ca="false" dt2D="false" dtr="false" t="normal">AA885-R885</f>
        <v>1540557.6299999994</v>
      </c>
      <c r="Y885" s="127" t="n">
        <v>0</v>
      </c>
      <c r="Z885" s="127" t="n">
        <f aca="false" ca="false" dt2D="false" dtr="false" t="normal">+(J885*12.98+K885*25.97)*12</f>
        <v>159663.612</v>
      </c>
      <c r="AA885" s="127" t="n">
        <f aca="false" ca="false" dt2D="false" dtr="false" t="normal">+(J885*12.98+K885*25.97)*12*30-'[5]Лист1'!$AQ$519</f>
        <v>1822709.6899999995</v>
      </c>
      <c r="AB885" s="124" t="n">
        <f aca="false" ca="true" dt2D="false" dtr="false" t="normal">SUBTOTAL(9, AC885:AQ885)</f>
        <v>441815.67</v>
      </c>
      <c r="AC885" s="124" t="n">
        <v>0</v>
      </c>
      <c r="AD885" s="124" t="n"/>
      <c r="AE885" s="124" t="n"/>
      <c r="AF885" s="124" t="n"/>
      <c r="AG885" s="124" t="n">
        <v>441815.67</v>
      </c>
      <c r="AH885" s="124" t="n"/>
      <c r="AI885" s="124" t="n"/>
      <c r="AJ885" s="124" t="n"/>
      <c r="AK885" s="124" t="n"/>
      <c r="AL885" s="124" t="n"/>
      <c r="AM885" s="124" t="n"/>
      <c r="AN885" s="124" t="n"/>
      <c r="AO885" s="124" t="n"/>
      <c r="AP885" s="124" t="n"/>
      <c r="AQ885" s="124" t="n"/>
      <c r="AR885" s="128" t="n">
        <f aca="false" ca="false" dt2D="false" dtr="false" t="normal">COUNTIF(AC885:AN885, "&gt;0")</f>
        <v>1</v>
      </c>
      <c r="AS885" s="128" t="n">
        <f aca="false" ca="false" dt2D="false" dtr="false" t="normal">COUNTIF(AO885:AQ885, "&gt;0")</f>
        <v>0</v>
      </c>
      <c r="AT885" s="128" t="n">
        <f aca="false" ca="false" dt2D="false" dtr="false" t="normal">+AR885+AS885</f>
        <v>1</v>
      </c>
      <c r="AZ885" s="66" t="n"/>
    </row>
    <row customHeight="true" ht="12.75" outlineLevel="0" r="886">
      <c r="A886" s="115" t="n">
        <f aca="false" ca="false" dt2D="false" dtr="false" t="normal">A885+1</f>
        <v>759</v>
      </c>
      <c r="B886" s="115" t="n">
        <f aca="false" ca="false" dt2D="false" dtr="false" t="normal">+B885+1</f>
        <v>215</v>
      </c>
      <c r="C886" s="126" t="s">
        <v>510</v>
      </c>
      <c r="D886" s="115" t="s">
        <v>511</v>
      </c>
      <c r="E886" s="119" t="s">
        <v>131</v>
      </c>
      <c r="F886" s="118" t="s">
        <v>62</v>
      </c>
      <c r="G886" s="118" t="n">
        <v>2</v>
      </c>
      <c r="H886" s="118" t="n">
        <v>2</v>
      </c>
      <c r="I886" s="119" t="n">
        <v>783.4</v>
      </c>
      <c r="J886" s="119" t="n">
        <v>783.4</v>
      </c>
      <c r="K886" s="119" t="n">
        <v>0</v>
      </c>
      <c r="L886" s="117" t="n">
        <v>32</v>
      </c>
      <c r="M886" s="120" t="n">
        <f aca="false" ca="false" dt2D="false" dtr="false" t="normal">SUM(N886:R886)</f>
        <v>810271.2100000001</v>
      </c>
      <c r="N886" s="120" t="n"/>
      <c r="O886" s="120" t="n"/>
      <c r="P886" s="120" t="n"/>
      <c r="Q886" s="120" t="n">
        <v>119484.17</v>
      </c>
      <c r="R886" s="120" t="n">
        <v>690787.04</v>
      </c>
      <c r="S886" s="120" t="n"/>
      <c r="T886" s="120" t="n">
        <f aca="false" ca="false" dt2D="false" dtr="false" t="normal">$M886/($J886+$K886)</f>
        <v>1034.3007531273936</v>
      </c>
      <c r="U886" s="120" t="n">
        <f aca="false" ca="false" dt2D="false" dtr="false" t="normal">$M886/($J886+$K886)</f>
        <v>1034.3007531273936</v>
      </c>
      <c r="V886" s="118" t="n">
        <v>2027</v>
      </c>
      <c r="W886" s="120" t="n"/>
      <c r="X886" s="121" t="n">
        <f aca="false" ca="false" dt2D="false" dtr="false" t="normal">AA886-R886</f>
        <v>1659932.1100000003</v>
      </c>
      <c r="Y886" s="127" t="n">
        <v>0</v>
      </c>
      <c r="Z886" s="127" t="n">
        <f aca="false" ca="false" dt2D="false" dtr="false" t="normal">+(J886*12.71+K886*25.41)*12</f>
        <v>119484.168</v>
      </c>
      <c r="AA886" s="127" t="n">
        <f aca="false" ca="false" dt2D="false" dtr="false" t="normal">+(J886*12.71+K886*25.41)*12*30-'[5]Лист1'!$AQ$495</f>
        <v>2350719.1500000004</v>
      </c>
      <c r="AB886" s="124" t="n">
        <f aca="false" ca="true" dt2D="false" dtr="false" t="normal">SUBTOTAL(9, AC886:AQ886)</f>
        <v>810271.2100000001</v>
      </c>
      <c r="AC886" s="124" t="n"/>
      <c r="AD886" s="124" t="n"/>
      <c r="AE886" s="124" t="n"/>
      <c r="AF886" s="124" t="n">
        <v>744623.27</v>
      </c>
      <c r="AG886" s="124" t="n"/>
      <c r="AH886" s="124" t="n"/>
      <c r="AI886" s="124" t="n">
        <v>0</v>
      </c>
      <c r="AJ886" s="124" t="n"/>
      <c r="AK886" s="124" t="n"/>
      <c r="AL886" s="124" t="n"/>
      <c r="AM886" s="124" t="n"/>
      <c r="AN886" s="124" t="n"/>
      <c r="AO886" s="124" t="n">
        <v>24308.14</v>
      </c>
      <c r="AP886" s="124" t="n">
        <v>24000</v>
      </c>
      <c r="AQ886" s="124" t="n">
        <v>17339.8</v>
      </c>
      <c r="AR886" s="128" t="n">
        <f aca="false" ca="false" dt2D="false" dtr="false" t="normal">COUNTIF(AC886:AN886, "&gt;0")</f>
        <v>1</v>
      </c>
      <c r="AS886" s="128" t="n">
        <f aca="false" ca="false" dt2D="false" dtr="false" t="normal">COUNTIF(AO886:AQ886, "&gt;0")</f>
        <v>3</v>
      </c>
      <c r="AT886" s="128" t="n">
        <f aca="false" ca="false" dt2D="false" dtr="false" t="normal">+AR886+AS886</f>
        <v>4</v>
      </c>
      <c r="AW886" s="129" t="n"/>
    </row>
    <row customHeight="true" ht="12.75" outlineLevel="0" r="887">
      <c r="A887" s="115" t="n">
        <f aca="false" ca="false" dt2D="false" dtr="false" t="normal">A886+1</f>
        <v>760</v>
      </c>
      <c r="B887" s="115" t="s">
        <v>226</v>
      </c>
      <c r="C887" s="126" t="s">
        <v>510</v>
      </c>
      <c r="D887" s="116" t="s">
        <v>512</v>
      </c>
      <c r="E887" s="119" t="s">
        <v>159</v>
      </c>
      <c r="F887" s="118" t="s">
        <v>62</v>
      </c>
      <c r="G887" s="118" t="n">
        <v>2</v>
      </c>
      <c r="H887" s="118" t="n">
        <v>3</v>
      </c>
      <c r="I887" s="118" t="n">
        <v>1039.5</v>
      </c>
      <c r="J887" s="118" t="n">
        <v>915.4</v>
      </c>
      <c r="K887" s="119" t="n">
        <v>0</v>
      </c>
      <c r="L887" s="117" t="n">
        <v>39</v>
      </c>
      <c r="M887" s="120" t="n">
        <f aca="false" ca="false" dt2D="false" dtr="false" t="normal">SUM(N887:R887)</f>
        <v>3660395.48</v>
      </c>
      <c r="N887" s="120" t="n"/>
      <c r="O887" s="120" t="n"/>
      <c r="P887" s="120" t="n"/>
      <c r="Q887" s="120" t="n">
        <v>142582.7</v>
      </c>
      <c r="R887" s="120" t="n">
        <v>3517812.78</v>
      </c>
      <c r="S887" s="120" t="n"/>
      <c r="T887" s="120" t="n">
        <f aca="false" ca="false" dt2D="false" dtr="false" t="normal">$M887/($J887+$K887)</f>
        <v>3998.684159930085</v>
      </c>
      <c r="U887" s="120" t="n">
        <f aca="false" ca="false" dt2D="false" dtr="false" t="normal">$M887/($J887+$K887)</f>
        <v>3998.684159930085</v>
      </c>
      <c r="V887" s="118" t="n">
        <v>2027</v>
      </c>
      <c r="W887" s="120" t="n"/>
      <c r="X887" s="121" t="n">
        <f aca="false" ca="false" dt2D="false" dtr="false" t="normal">AA887-R887</f>
        <v>759668.3400000003</v>
      </c>
      <c r="Y887" s="127" t="n">
        <v>0</v>
      </c>
      <c r="Z887" s="127" t="n">
        <f aca="false" ca="false" dt2D="false" dtr="false" t="normal">+(J887*12.98+K887*25.97)*12</f>
        <v>142582.704</v>
      </c>
      <c r="AA887" s="127" t="n">
        <f aca="false" ca="false" dt2D="false" dtr="false" t="normal">+(J887*12.98+K887*25.97)*12*30</f>
        <v>4277481.12</v>
      </c>
      <c r="AB887" s="124" t="n">
        <f aca="false" ca="true" dt2D="false" dtr="false" t="normal">SUBTOTAL(9, AC887:AQ887)</f>
        <v>3660395.48</v>
      </c>
      <c r="AC887" s="124" t="n">
        <v>3448251.16</v>
      </c>
      <c r="AD887" s="124" t="n"/>
      <c r="AE887" s="124" t="n"/>
      <c r="AF887" s="124" t="n"/>
      <c r="AG887" s="124" t="n"/>
      <c r="AH887" s="124" t="n"/>
      <c r="AI887" s="124" t="n">
        <v>0</v>
      </c>
      <c r="AJ887" s="124" t="n"/>
      <c r="AK887" s="124" t="n"/>
      <c r="AL887" s="124" t="n"/>
      <c r="AM887" s="124" t="n"/>
      <c r="AN887" s="124" t="n"/>
      <c r="AO887" s="124" t="n">
        <v>109811.86</v>
      </c>
      <c r="AP887" s="124" t="n">
        <v>24000</v>
      </c>
      <c r="AQ887" s="124" t="n">
        <v>78332.46</v>
      </c>
      <c r="AR887" s="128" t="n">
        <f aca="false" ca="false" dt2D="false" dtr="false" t="normal">COUNTIF(AC887:AN887, "&gt;0")</f>
        <v>1</v>
      </c>
      <c r="AS887" s="128" t="n">
        <f aca="false" ca="false" dt2D="false" dtr="false" t="normal">COUNTIF(AO887:AQ887, "&gt;0")</f>
        <v>3</v>
      </c>
      <c r="AT887" s="128" t="n">
        <f aca="false" ca="false" dt2D="false" dtr="false" t="normal">+AR887+AS887</f>
        <v>4</v>
      </c>
      <c r="AW887" s="129" t="n"/>
    </row>
    <row customHeight="true" ht="12.75" outlineLevel="0" r="888">
      <c r="A888" s="115" t="n">
        <f aca="false" ca="false" dt2D="false" dtr="false" t="normal">A887+1</f>
        <v>761</v>
      </c>
      <c r="B888" s="115" t="s">
        <v>226</v>
      </c>
      <c r="C888" s="126" t="s">
        <v>510</v>
      </c>
      <c r="D888" s="115" t="s">
        <v>514</v>
      </c>
      <c r="E888" s="119" t="s">
        <v>87</v>
      </c>
      <c r="F888" s="118" t="s">
        <v>62</v>
      </c>
      <c r="G888" s="118" t="n">
        <v>5</v>
      </c>
      <c r="H888" s="118" t="n">
        <v>4</v>
      </c>
      <c r="I888" s="119" t="n">
        <v>3289.1</v>
      </c>
      <c r="J888" s="119" t="n">
        <v>3117.4</v>
      </c>
      <c r="K888" s="119" t="n">
        <v>171.7</v>
      </c>
      <c r="L888" s="117" t="n">
        <v>147</v>
      </c>
      <c r="M888" s="120" t="n">
        <f aca="false" ca="false" dt2D="false" dtr="false" t="normal">SUM(N888:R888)</f>
        <v>7851476.380000001</v>
      </c>
      <c r="N888" s="120" t="n"/>
      <c r="O888" s="120" t="n"/>
      <c r="P888" s="120" t="n"/>
      <c r="Q888" s="120" t="n">
        <v>539074.81</v>
      </c>
      <c r="R888" s="120" t="n">
        <v>7312401.57</v>
      </c>
      <c r="S888" s="120" t="n"/>
      <c r="T888" s="120" t="n">
        <f aca="false" ca="false" dt2D="false" dtr="false" t="normal">$M888/($J888+$K888)</f>
        <v>2387.119996351586</v>
      </c>
      <c r="U888" s="120" t="n">
        <f aca="false" ca="false" dt2D="false" dtr="false" t="normal">$M888/($J888+$K888)</f>
        <v>2387.119996351586</v>
      </c>
      <c r="V888" s="118" t="n">
        <v>2027</v>
      </c>
      <c r="W888" s="120" t="n"/>
      <c r="X888" s="121" t="n">
        <f aca="false" ca="false" dt2D="false" dtr="false" t="normal">AA888-R888</f>
        <v>4027941.889999997</v>
      </c>
      <c r="Y888" s="127" t="n">
        <v>0</v>
      </c>
      <c r="Z888" s="127" t="n">
        <f aca="false" ca="false" dt2D="false" dtr="false" t="normal">+(J888*12.98+K888*25.97)*12</f>
        <v>539074.8119999999</v>
      </c>
      <c r="AA888" s="127" t="n">
        <f aca="false" ca="false" dt2D="false" dtr="false" t="normal">+(J888*12.98+K888*25.97)*12*30-'[5]Лист1'!$AQ$504</f>
        <v>11340343.459999997</v>
      </c>
      <c r="AB888" s="124" t="n">
        <f aca="false" ca="true" dt2D="false" dtr="false" t="normal">SUBTOTAL(9, AC888:AQ888)</f>
        <v>7851476.38</v>
      </c>
      <c r="AC888" s="124" t="n"/>
      <c r="AD888" s="124" t="n">
        <v>5755612.82</v>
      </c>
      <c r="AE888" s="124" t="n"/>
      <c r="AF888" s="124" t="n"/>
      <c r="AG888" s="124" t="n">
        <v>1668297.68</v>
      </c>
      <c r="AH888" s="124" t="n"/>
      <c r="AI888" s="124" t="n">
        <v>0</v>
      </c>
      <c r="AJ888" s="124" t="n"/>
      <c r="AK888" s="124" t="n"/>
      <c r="AL888" s="124" t="n"/>
      <c r="AM888" s="124" t="n"/>
      <c r="AN888" s="124" t="n"/>
      <c r="AO888" s="124" t="n">
        <v>235544.29</v>
      </c>
      <c r="AP888" s="124" t="n">
        <v>24000</v>
      </c>
      <c r="AQ888" s="124" t="n">
        <v>168021.59</v>
      </c>
      <c r="AR888" s="128" t="n">
        <f aca="false" ca="false" dt2D="false" dtr="false" t="normal">COUNTIF(AC888:AN888, "&gt;0")</f>
        <v>2</v>
      </c>
      <c r="AS888" s="128" t="n">
        <f aca="false" ca="false" dt2D="false" dtr="false" t="normal">COUNTIF(AO888:AQ888, "&gt;0")</f>
        <v>3</v>
      </c>
      <c r="AT888" s="128" t="n">
        <f aca="false" ca="false" dt2D="false" dtr="false" t="normal">+AR888+AS888</f>
        <v>5</v>
      </c>
      <c r="AW888" s="129" t="n"/>
    </row>
    <row customHeight="true" ht="12.75" outlineLevel="0" r="889">
      <c r="A889" s="115" t="n">
        <f aca="false" ca="false" dt2D="false" dtr="false" t="normal">A888+1</f>
        <v>762</v>
      </c>
      <c r="B889" s="115" t="n">
        <f aca="false" ca="false" dt2D="false" dtr="false" t="normal">B886+1</f>
        <v>216</v>
      </c>
      <c r="C889" s="126" t="s">
        <v>510</v>
      </c>
      <c r="D889" s="115" t="s">
        <v>516</v>
      </c>
      <c r="E889" s="119" t="s">
        <v>166</v>
      </c>
      <c r="F889" s="118" t="s">
        <v>62</v>
      </c>
      <c r="G889" s="118" t="n">
        <v>5</v>
      </c>
      <c r="H889" s="118" t="n">
        <v>2</v>
      </c>
      <c r="I889" s="119" t="n">
        <v>1696.6</v>
      </c>
      <c r="J889" s="119" t="n">
        <v>1532.2</v>
      </c>
      <c r="K889" s="119" t="n">
        <v>54.3999999999999</v>
      </c>
      <c r="L889" s="117" t="n">
        <v>58</v>
      </c>
      <c r="M889" s="120" t="n">
        <f aca="false" ca="false" dt2D="false" dtr="false" t="normal">SUM(N889:R889)</f>
        <v>5954509.800000001</v>
      </c>
      <c r="N889" s="120" t="n"/>
      <c r="O889" s="120" t="n"/>
      <c r="P889" s="120" t="n"/>
      <c r="Q889" s="120" t="n">
        <v>255608.69</v>
      </c>
      <c r="R889" s="120" t="n">
        <v>5698901.11</v>
      </c>
      <c r="S889" s="120" t="n"/>
      <c r="T889" s="120" t="n">
        <f aca="false" ca="false" dt2D="false" dtr="false" t="normal">$M889/($J889+$K889)</f>
        <v>3753.000000000001</v>
      </c>
      <c r="U889" s="120" t="n">
        <f aca="false" ca="false" dt2D="false" dtr="false" t="normal">$M889/($J889+$K889)</f>
        <v>3753.000000000001</v>
      </c>
      <c r="V889" s="118" t="n">
        <v>2027</v>
      </c>
      <c r="W889" s="120" t="n"/>
      <c r="X889" s="121" t="n">
        <f aca="false" ca="false" dt2D="false" dtr="false" t="normal">AA889-R889</f>
        <v>1440766.2499999981</v>
      </c>
      <c r="Y889" s="127" t="n">
        <v>0</v>
      </c>
      <c r="Z889" s="127" t="n">
        <f aca="false" ca="false" dt2D="false" dtr="false" t="normal">+(J889*12.98+K889*25.97)*12</f>
        <v>255608.68799999997</v>
      </c>
      <c r="AA889" s="127" t="n">
        <f aca="false" ca="false" dt2D="false" dtr="false" t="normal">+(J889*12.98+K889*25.97)*12*30-'[5]Лист1'!$AQ$505</f>
        <v>7139667.3599999985</v>
      </c>
      <c r="AB889" s="124" t="n">
        <f aca="false" ca="true" dt2D="false" dtr="false" t="normal">SUBTOTAL(9, AC889:AQ889)</f>
        <v>5954509.8</v>
      </c>
      <c r="AC889" s="124" t="n">
        <v>5624448</v>
      </c>
      <c r="AD889" s="124" t="n"/>
      <c r="AE889" s="124" t="n"/>
      <c r="AF889" s="124" t="n"/>
      <c r="AG889" s="124" t="n"/>
      <c r="AH889" s="124" t="n"/>
      <c r="AI889" s="124" t="n">
        <v>0</v>
      </c>
      <c r="AJ889" s="124" t="n"/>
      <c r="AK889" s="124" t="n"/>
      <c r="AL889" s="124" t="n"/>
      <c r="AM889" s="124" t="n"/>
      <c r="AN889" s="124" t="n"/>
      <c r="AO889" s="124" t="n">
        <v>178635.29</v>
      </c>
      <c r="AP889" s="124" t="n">
        <v>24000</v>
      </c>
      <c r="AQ889" s="124" t="n">
        <v>127426.51</v>
      </c>
      <c r="AR889" s="128" t="n">
        <f aca="false" ca="false" dt2D="false" dtr="false" t="normal">COUNTIF(AC889:AN889, "&gt;0")</f>
        <v>1</v>
      </c>
      <c r="AS889" s="128" t="n">
        <f aca="false" ca="false" dt2D="false" dtr="false" t="normal">COUNTIF(AO889:AQ889, "&gt;0")</f>
        <v>3</v>
      </c>
      <c r="AT889" s="128" t="n">
        <f aca="false" ca="false" dt2D="false" dtr="false" t="normal">+AR889+AS889</f>
        <v>4</v>
      </c>
      <c r="AW889" s="129" t="n"/>
    </row>
    <row customHeight="true" ht="12.75" outlineLevel="0" r="890">
      <c r="A890" s="115" t="n">
        <f aca="false" ca="false" dt2D="false" dtr="false" t="normal">A889+1</f>
        <v>763</v>
      </c>
      <c r="B890" s="115" t="n">
        <f aca="false" ca="false" dt2D="false" dtr="false" t="normal">+B889+1</f>
        <v>217</v>
      </c>
      <c r="C890" s="126" t="s">
        <v>510</v>
      </c>
      <c r="D890" s="115" t="s">
        <v>517</v>
      </c>
      <c r="E890" s="119" t="s">
        <v>149</v>
      </c>
      <c r="F890" s="118" t="s">
        <v>62</v>
      </c>
      <c r="G890" s="118" t="n">
        <v>5</v>
      </c>
      <c r="H890" s="118" t="n">
        <v>4</v>
      </c>
      <c r="I890" s="119" t="n">
        <v>3018.9</v>
      </c>
      <c r="J890" s="119" t="n">
        <v>3018.9</v>
      </c>
      <c r="K890" s="119" t="n">
        <v>0</v>
      </c>
      <c r="L890" s="117" t="n">
        <v>132</v>
      </c>
      <c r="M890" s="120" t="n">
        <f aca="false" ca="false" dt2D="false" dtr="false" t="normal">SUM(N890:R890)</f>
        <v>7206476.58</v>
      </c>
      <c r="N890" s="120" t="n"/>
      <c r="O890" s="120" t="n">
        <v>521168.26</v>
      </c>
      <c r="P890" s="120" t="n"/>
      <c r="Q890" s="120" t="n">
        <v>470223.86</v>
      </c>
      <c r="R890" s="120" t="n">
        <v>6215084.46</v>
      </c>
      <c r="S890" s="120" t="n"/>
      <c r="T890" s="120" t="n">
        <f aca="false" ca="false" dt2D="false" dtr="false" t="normal">$M890/($J890+$K890)</f>
        <v>2387.120003974958</v>
      </c>
      <c r="U890" s="120" t="n">
        <f aca="false" ca="false" dt2D="false" dtr="false" t="normal">$M890/($J890+$K890)</f>
        <v>2387.120003974958</v>
      </c>
      <c r="V890" s="118" t="n">
        <v>2027</v>
      </c>
      <c r="W890" s="120" t="n"/>
      <c r="X890" s="121" t="n">
        <f aca="false" ca="false" dt2D="false" dtr="false" t="normal">AA890-R890</f>
        <v>0</v>
      </c>
      <c r="Y890" s="127" t="n">
        <v>0</v>
      </c>
      <c r="Z890" s="127" t="n">
        <f aca="false" ca="false" dt2D="false" dtr="false" t="normal">+(J890*12.98+K890*25.97)*12</f>
        <v>470223.864</v>
      </c>
      <c r="AA890" s="127" t="n">
        <f aca="false" ca="false" dt2D="false" dtr="false" t="normal">+(J890*12.98+K890*25.97)*12*30-'[5]Лист1'!$AQ$506</f>
        <v>6215084.46</v>
      </c>
      <c r="AB890" s="124" t="n">
        <f aca="false" ca="true" dt2D="false" dtr="false" t="normal">SUBTOTAL(9, AC890:AQ890)</f>
        <v>7206476.579999999</v>
      </c>
      <c r="AC890" s="124" t="n"/>
      <c r="AD890" s="124" t="n">
        <v>5281802.67</v>
      </c>
      <c r="AE890" s="124" t="n"/>
      <c r="AF890" s="124" t="n"/>
      <c r="AG890" s="124" t="n">
        <v>1530261.01</v>
      </c>
      <c r="AH890" s="124" t="n"/>
      <c r="AI890" s="124" t="n">
        <v>0</v>
      </c>
      <c r="AJ890" s="124" t="n"/>
      <c r="AK890" s="124" t="n"/>
      <c r="AL890" s="124" t="n"/>
      <c r="AM890" s="124" t="n"/>
      <c r="AN890" s="124" t="n"/>
      <c r="AO890" s="124" t="n">
        <v>216194.3</v>
      </c>
      <c r="AP890" s="124" t="n">
        <v>24000</v>
      </c>
      <c r="AQ890" s="124" t="n">
        <v>154218.6</v>
      </c>
      <c r="AR890" s="128" t="n">
        <f aca="false" ca="false" dt2D="false" dtr="false" t="normal">COUNTIF(AC890:AN890, "&gt;0")</f>
        <v>2</v>
      </c>
      <c r="AS890" s="128" t="n">
        <f aca="false" ca="false" dt2D="false" dtr="false" t="normal">COUNTIF(AO890:AQ890, "&gt;0")</f>
        <v>3</v>
      </c>
      <c r="AT890" s="128" t="n">
        <f aca="false" ca="false" dt2D="false" dtr="false" t="normal">+AR890+AS890</f>
        <v>5</v>
      </c>
      <c r="AW890" s="129" t="n"/>
    </row>
    <row customHeight="true" ht="26.4500007629395" outlineLevel="0" r="891">
      <c r="A891" s="108" t="n"/>
      <c r="B891" s="163" t="n"/>
      <c r="C891" s="163" t="n"/>
      <c r="D891" s="109" t="s">
        <v>519</v>
      </c>
      <c r="E891" s="108" t="n"/>
      <c r="F891" s="164" t="s"/>
      <c r="G891" s="165" t="s"/>
      <c r="H891" s="166" t="s"/>
      <c r="I891" s="167" t="s"/>
      <c r="J891" s="168" t="s"/>
      <c r="K891" s="169" t="s"/>
      <c r="L891" s="170" t="s"/>
      <c r="M891" s="171" t="s"/>
      <c r="N891" s="172" t="s"/>
      <c r="O891" s="173" t="s"/>
      <c r="P891" s="174" t="s"/>
      <c r="Q891" s="175" t="s"/>
      <c r="R891" s="176" t="s"/>
      <c r="S891" s="177" t="s"/>
      <c r="T891" s="178" t="s">
        <v>520</v>
      </c>
      <c r="U891" s="179" t="s"/>
      <c r="V891" s="180" t="s"/>
      <c r="W891" s="181" t="n"/>
      <c r="X891" s="182" t="n"/>
      <c r="AB891" s="183" t="n"/>
      <c r="AC891" s="184" t="s"/>
      <c r="AD891" s="185" t="n"/>
      <c r="AE891" s="185" t="n"/>
      <c r="AF891" s="185" t="n"/>
      <c r="AG891" s="185" t="n"/>
      <c r="AH891" s="185" t="n"/>
      <c r="AI891" s="185" t="n"/>
      <c r="AJ891" s="185" t="n"/>
      <c r="AK891" s="185" t="n"/>
      <c r="AL891" s="185" t="n"/>
      <c r="AM891" s="185" t="n"/>
      <c r="AN891" s="185" t="n"/>
      <c r="AO891" s="185" t="n"/>
      <c r="AP891" s="185" t="n"/>
      <c r="AQ891" s="185" t="n"/>
      <c r="AR891" s="128" t="n"/>
      <c r="AS891" s="128" t="n"/>
      <c r="AT891" s="128" t="n"/>
    </row>
    <row customHeight="true" ht="21" outlineLevel="0" r="892">
      <c r="A892" s="138" t="n"/>
      <c r="B892" s="138" t="n"/>
      <c r="C892" s="138" t="n"/>
      <c r="D892" s="109" t="n">
        <v>2027</v>
      </c>
      <c r="E892" s="186" t="n"/>
      <c r="F892" s="187" t="n"/>
      <c r="G892" s="187" t="n"/>
      <c r="H892" s="187" t="n"/>
      <c r="I892" s="110" t="n">
        <f aca="false" ca="false" dt2D="false" dtr="false" t="normal">SUM(I893:I1330)</f>
        <v>1128109.3500000003</v>
      </c>
      <c r="J892" s="110" t="n">
        <f aca="false" ca="false" dt2D="false" dtr="false" t="normal">SUM(J893:J1330)</f>
        <v>1052913.6499999997</v>
      </c>
      <c r="K892" s="110" t="n">
        <f aca="false" ca="false" dt2D="false" dtr="false" t="normal">SUM(K893:K1330)</f>
        <v>65019.34000000002</v>
      </c>
      <c r="L892" s="110" t="n">
        <f aca="false" ca="false" dt2D="false" dtr="false" t="normal">SUM(L893:L1330)</f>
        <v>45424</v>
      </c>
      <c r="M892" s="110" t="n">
        <f aca="false" ca="false" dt2D="false" dtr="false" t="normal">SUM(M893:M1330)</f>
        <v>11000134731.428251</v>
      </c>
      <c r="N892" s="110" t="n">
        <f aca="false" ca="false" dt2D="false" dtr="false" t="normal">SUM(N893:N1330)</f>
        <v>0</v>
      </c>
      <c r="O892" s="110" t="n">
        <f aca="false" ca="false" dt2D="false" dtr="false" t="normal">SUM(O893:O1330)</f>
        <v>0</v>
      </c>
      <c r="P892" s="110" t="n">
        <f aca="false" ca="false" dt2D="false" dtr="false" t="normal">SUM(P893:P1330)</f>
        <v>0</v>
      </c>
      <c r="Q892" s="110" t="n">
        <f aca="false" ca="false" dt2D="false" dtr="false" t="normal">SUM(Q893:Q1330)</f>
        <v>154887990.34360003</v>
      </c>
      <c r="R892" s="110" t="n">
        <f aca="false" ca="false" dt2D="false" dtr="false" t="normal">SUM(R893:R1330)</f>
        <v>0</v>
      </c>
      <c r="S892" s="110" t="n">
        <f aca="false" ca="false" dt2D="false" dtr="false" t="normal">SUM(S893:S1330)</f>
        <v>10845246741.08465</v>
      </c>
      <c r="T892" s="188" t="n"/>
      <c r="U892" s="189" t="n"/>
      <c r="V892" s="189" t="n"/>
      <c r="W892" s="189" t="n"/>
      <c r="X892" s="189" t="n"/>
      <c r="Y892" s="190" t="n"/>
      <c r="AB892" s="110" t="n">
        <f aca="false" ca="false" dt2D="false" dtr="false" t="normal">SUM(AB893:AB1330)</f>
        <v>11000134731.428251</v>
      </c>
      <c r="AC892" s="110" t="n">
        <f aca="false" ca="false" dt2D="false" dtr="false" t="normal">SUM(AC893:AC1330)</f>
        <v>307218313.10800976</v>
      </c>
      <c r="AD892" s="110" t="n">
        <f aca="false" ca="false" dt2D="false" dtr="false" t="normal">SUM(AD893:AD1330)</f>
        <v>375476052.27828366</v>
      </c>
      <c r="AE892" s="110" t="n">
        <f aca="false" ca="false" dt2D="false" dtr="false" t="normal">SUM(AE893:AE1330)</f>
        <v>197977421.4737529</v>
      </c>
      <c r="AF892" s="110" t="n">
        <f aca="false" ca="false" dt2D="false" dtr="false" t="normal">SUM(AF893:AF1330)</f>
        <v>264759774.26566732</v>
      </c>
      <c r="AG892" s="110" t="n">
        <f aca="false" ca="false" dt2D="false" dtr="false" t="normal">SUM(AG893:AG1330)</f>
        <v>45677541.77730786</v>
      </c>
      <c r="AH892" s="110" t="n">
        <f aca="false" ca="false" dt2D="false" dtr="false" t="normal">SUM(AH893:AH1330)</f>
        <v>0</v>
      </c>
      <c r="AI892" s="110" t="n">
        <f aca="false" ca="false" dt2D="false" dtr="false" t="normal">SUM(AI893:AI1330)</f>
        <v>197633.885679492</v>
      </c>
      <c r="AJ892" s="110" t="n">
        <f aca="false" ca="false" dt2D="false" dtr="false" t="normal">SUM(AJ893:AJ1330)</f>
        <v>0</v>
      </c>
      <c r="AK892" s="110" t="n">
        <f aca="false" ca="false" dt2D="false" dtr="false" t="normal">SUM(AK893:AK1330)</f>
        <v>2528524999.2818184</v>
      </c>
      <c r="AL892" s="110" t="n">
        <f aca="false" ca="false" dt2D="false" dtr="false" t="normal">SUM(AL893:AL1330)</f>
        <v>162975251.39568695</v>
      </c>
      <c r="AM892" s="110" t="n">
        <f aca="false" ca="false" dt2D="false" dtr="false" t="normal">SUM(AM893:AM1330)</f>
        <v>5023676175.824047</v>
      </c>
      <c r="AN892" s="110" t="n">
        <f aca="false" ca="false" dt2D="false" dtr="false" t="normal">SUM(AN893:AN1330)</f>
        <v>1621757104.3878682</v>
      </c>
      <c r="AO892" s="110" t="n">
        <f aca="false" ca="false" dt2D="false" dtr="false" t="normal">SUM(AO893:AO1330)</f>
        <v>270381977.4806203</v>
      </c>
      <c r="AP892" s="110" t="n">
        <f aca="false" ca="false" dt2D="false" dtr="false" t="normal">SUM(AP893:AP1330)</f>
        <v>8640009</v>
      </c>
      <c r="AQ892" s="110" t="n">
        <f aca="false" ca="false" dt2D="false" dtr="false" t="normal">SUM(AQ893:AQ1330)</f>
        <v>192872477.2695094</v>
      </c>
      <c r="AR892" s="113" t="n">
        <f aca="false" ca="false" dt2D="false" dtr="false" t="normal">SUM(AR929:AR1326)</f>
        <v>930</v>
      </c>
      <c r="AS892" s="113" t="n">
        <f aca="false" ca="false" dt2D="false" dtr="false" t="normal">SUM(AS929:AS1326)</f>
        <v>945</v>
      </c>
      <c r="AT892" s="113" t="n">
        <f aca="false" ca="false" dt2D="false" dtr="false" t="normal">SUM(AT929:AT1326)</f>
        <v>1875</v>
      </c>
      <c r="AU892" s="0" t="n"/>
    </row>
    <row customHeight="true" ht="15" outlineLevel="0" r="893">
      <c r="A893" s="115" t="n">
        <v>1</v>
      </c>
      <c r="B893" s="115" t="s">
        <v>226</v>
      </c>
      <c r="C893" s="116" t="s">
        <v>522</v>
      </c>
      <c r="D893" s="115" t="s">
        <v>523</v>
      </c>
      <c r="E893" s="119" t="s">
        <v>149</v>
      </c>
      <c r="F893" s="118" t="s">
        <v>62</v>
      </c>
      <c r="G893" s="118" t="n">
        <v>2</v>
      </c>
      <c r="H893" s="118" t="n">
        <v>2</v>
      </c>
      <c r="I893" s="119" t="n">
        <v>927.95</v>
      </c>
      <c r="J893" s="119" t="n">
        <v>674.19</v>
      </c>
      <c r="K893" s="119" t="n">
        <v>253.76</v>
      </c>
      <c r="L893" s="117" t="n">
        <v>21</v>
      </c>
      <c r="M893" s="120" t="n">
        <f aca="false" ca="false" dt2D="false" dtr="false" t="normal">SUM(N893:S893)</f>
        <v>1062863.1122846594</v>
      </c>
      <c r="N893" s="120" t="n"/>
      <c r="O893" s="120" t="n"/>
      <c r="P893" s="120" t="n"/>
      <c r="Q893" s="120" t="n">
        <v>180203.958</v>
      </c>
      <c r="R893" s="120" t="n"/>
      <c r="S893" s="120" t="n">
        <f aca="false" ca="false" dt2D="false" dtr="false" t="normal">'Приложение 2'!E893-'Приложение 1'!Q893</f>
        <v>882659.1542846594</v>
      </c>
      <c r="T893" s="191" t="n">
        <v>7.72</v>
      </c>
      <c r="U893" s="192" t="n">
        <v>6.18</v>
      </c>
      <c r="V893" s="192" t="n">
        <v>5.15</v>
      </c>
      <c r="W893" s="192" t="n"/>
      <c r="X893" s="192" t="n"/>
      <c r="Y893" s="193" t="n">
        <v>2026</v>
      </c>
      <c r="Z893" s="3" t="n"/>
      <c r="AA893" s="3" t="n"/>
      <c r="AB893" s="194" t="n">
        <f aca="false" ca="false" dt2D="false" dtr="false" t="normal">SUM(AC893:AQ893)</f>
        <v>1062863.1122846594</v>
      </c>
      <c r="AC893" s="151" t="n"/>
      <c r="AD893" s="151" t="n"/>
      <c r="AE893" s="151" t="n">
        <v>984231.948313228</v>
      </c>
      <c r="AF893" s="151" t="n"/>
      <c r="AG893" s="151" t="n"/>
      <c r="AH893" s="151" t="n"/>
      <c r="AI893" s="151" t="n">
        <v>0</v>
      </c>
      <c r="AJ893" s="151" t="n"/>
      <c r="AK893" s="151" t="n"/>
      <c r="AL893" s="151" t="n"/>
      <c r="AM893" s="151" t="n"/>
      <c r="AN893" s="151" t="n"/>
      <c r="AO893" s="151" t="n">
        <v>31885.8933685398</v>
      </c>
      <c r="AP893" s="151" t="n">
        <v>24000</v>
      </c>
      <c r="AQ893" s="151" t="n">
        <v>22745.2706028917</v>
      </c>
      <c r="AR893" s="128" t="n">
        <f aca="false" ca="false" dt2D="false" dtr="false" t="normal">COUNTIF(AC893:AN893, "&gt;0")</f>
        <v>1</v>
      </c>
      <c r="AS893" s="128" t="n">
        <f aca="false" ca="false" dt2D="false" dtr="false" t="normal">COUNTIF(AO893:AQ893, "&gt;0")</f>
        <v>3</v>
      </c>
      <c r="AT893" s="128" t="n">
        <f aca="false" ca="false" dt2D="false" dtr="false" t="normal">+AR893+AS893</f>
        <v>4</v>
      </c>
    </row>
    <row customHeight="true" ht="15" outlineLevel="0" r="894">
      <c r="A894" s="115" t="n">
        <f aca="false" ca="false" dt2D="false" dtr="false" t="normal">A893+1</f>
        <v>2</v>
      </c>
      <c r="B894" s="115" t="s">
        <v>226</v>
      </c>
      <c r="C894" s="116" t="s">
        <v>522</v>
      </c>
      <c r="D894" s="115" t="s">
        <v>524</v>
      </c>
      <c r="E894" s="119" t="s">
        <v>243</v>
      </c>
      <c r="F894" s="118" t="s">
        <v>62</v>
      </c>
      <c r="G894" s="118" t="n">
        <v>2</v>
      </c>
      <c r="H894" s="118" t="n">
        <v>2</v>
      </c>
      <c r="I894" s="119" t="n">
        <v>719.65</v>
      </c>
      <c r="J894" s="119" t="n">
        <v>719.65</v>
      </c>
      <c r="K894" s="119" t="n">
        <v>0</v>
      </c>
      <c r="L894" s="117" t="n">
        <v>30</v>
      </c>
      <c r="M894" s="120" t="n">
        <f aca="false" ca="false" dt2D="false" dtr="false" t="normal">SUM(N894:S894)</f>
        <v>2476288.9625418056</v>
      </c>
      <c r="N894" s="120" t="n"/>
      <c r="O894" s="120" t="n"/>
      <c r="P894" s="120" t="n"/>
      <c r="Q894" s="120" t="n">
        <v>109761.018</v>
      </c>
      <c r="R894" s="120" t="n"/>
      <c r="S894" s="120" t="n">
        <f aca="false" ca="false" dt2D="false" dtr="false" t="normal">'Приложение 2'!E894-'Приложение 1'!Q894</f>
        <v>2366527.9445418054</v>
      </c>
      <c r="T894" s="191" t="n">
        <v>22.39</v>
      </c>
      <c r="U894" s="192" t="n">
        <v>17.91</v>
      </c>
      <c r="V894" s="192" t="n">
        <v>14.93</v>
      </c>
      <c r="W894" s="192" t="n"/>
      <c r="X894" s="192" t="n"/>
      <c r="Y894" s="193" t="n">
        <v>2026</v>
      </c>
      <c r="Z894" s="3" t="n"/>
      <c r="AA894" s="3" t="n"/>
      <c r="AB894" s="194" t="n">
        <f aca="false" ca="false" dt2D="false" dtr="false" t="normal">SUM(AC894:AQ894)</f>
        <v>2476288.9625418056</v>
      </c>
      <c r="AC894" s="151" t="n"/>
      <c r="AD894" s="151" t="n">
        <v>1647397.71910705</v>
      </c>
      <c r="AE894" s="151" t="n"/>
      <c r="AF894" s="151" t="n">
        <v>677609.990760107</v>
      </c>
      <c r="AG894" s="151" t="n"/>
      <c r="AH894" s="151" t="n"/>
      <c r="AI894" s="151" t="n">
        <v>0</v>
      </c>
      <c r="AJ894" s="151" t="n"/>
      <c r="AK894" s="151" t="n"/>
      <c r="AL894" s="151" t="n"/>
      <c r="AM894" s="151" t="n"/>
      <c r="AN894" s="151" t="n"/>
      <c r="AO894" s="151" t="n">
        <v>74288.6688762541</v>
      </c>
      <c r="AP894" s="151" t="n">
        <v>24000</v>
      </c>
      <c r="AQ894" s="151" t="n">
        <v>52992.5837983946</v>
      </c>
      <c r="AR894" s="128" t="n">
        <f aca="false" ca="false" dt2D="false" dtr="false" t="normal">COUNTIF(AC894:AN894, "&gt;0")</f>
        <v>2</v>
      </c>
      <c r="AS894" s="128" t="n">
        <f aca="false" ca="false" dt2D="false" dtr="false" t="normal">COUNTIF(AO894:AQ894, "&gt;0")</f>
        <v>3</v>
      </c>
      <c r="AT894" s="128" t="n">
        <f aca="false" ca="false" dt2D="false" dtr="false" t="normal">+AR894+AS894</f>
        <v>5</v>
      </c>
    </row>
    <row customHeight="true" ht="15" outlineLevel="0" r="895">
      <c r="A895" s="115" t="n">
        <f aca="false" ca="false" dt2D="false" dtr="false" t="normal">A894+1</f>
        <v>3</v>
      </c>
      <c r="B895" s="115" t="s">
        <v>226</v>
      </c>
      <c r="C895" s="116" t="s">
        <v>522</v>
      </c>
      <c r="D895" s="115" t="s">
        <v>525</v>
      </c>
      <c r="E895" s="119" t="s">
        <v>258</v>
      </c>
      <c r="F895" s="118" t="s">
        <v>62</v>
      </c>
      <c r="G895" s="118" t="n">
        <v>2</v>
      </c>
      <c r="H895" s="118" t="n">
        <v>2</v>
      </c>
      <c r="I895" s="119" t="n">
        <v>728.6</v>
      </c>
      <c r="J895" s="119" t="n">
        <v>728.6</v>
      </c>
      <c r="K895" s="119" t="n">
        <v>0</v>
      </c>
      <c r="L895" s="117" t="n">
        <v>25</v>
      </c>
      <c r="M895" s="120" t="n">
        <f aca="false" ca="false" dt2D="false" dtr="false" t="normal">SUM(N895:S895)</f>
        <v>1771067.8754461627</v>
      </c>
      <c r="N895" s="120" t="n"/>
      <c r="O895" s="120" t="n"/>
      <c r="P895" s="120" t="n"/>
      <c r="Q895" s="120" t="n">
        <v>111126.072</v>
      </c>
      <c r="R895" s="120" t="n"/>
      <c r="S895" s="120" t="n">
        <f aca="false" ca="false" dt2D="false" dtr="false" t="normal">'Приложение 2'!E895-'Приложение 1'!Q895</f>
        <v>1659941.8034461627</v>
      </c>
      <c r="T895" s="191" t="n">
        <v>17.57</v>
      </c>
      <c r="U895" s="192" t="n">
        <v>14.05</v>
      </c>
      <c r="V895" s="192" t="n">
        <v>11.71</v>
      </c>
      <c r="W895" s="192" t="n"/>
      <c r="X895" s="192" t="n"/>
      <c r="Y895" s="193" t="n">
        <v>2026</v>
      </c>
      <c r="Z895" s="3" t="n"/>
      <c r="AA895" s="3" t="n"/>
      <c r="AB895" s="194" t="n">
        <f aca="false" ca="false" dt2D="false" dtr="false" t="normal">SUM(AC895:AQ895)</f>
        <v>1771067.8754461627</v>
      </c>
      <c r="AC895" s="151" t="n"/>
      <c r="AD895" s="151" t="n">
        <v>1656034.98664823</v>
      </c>
      <c r="AE895" s="151" t="n"/>
      <c r="AF895" s="151" t="n"/>
      <c r="AG895" s="151" t="n"/>
      <c r="AH895" s="151" t="n"/>
      <c r="AI895" s="151" t="n">
        <v>0</v>
      </c>
      <c r="AJ895" s="151" t="n"/>
      <c r="AK895" s="151" t="n"/>
      <c r="AL895" s="151" t="n"/>
      <c r="AM895" s="151" t="n"/>
      <c r="AN895" s="151" t="n"/>
      <c r="AO895" s="151" t="n">
        <v>53132.0362633847</v>
      </c>
      <c r="AP895" s="151" t="n">
        <v>24000</v>
      </c>
      <c r="AQ895" s="151" t="n">
        <v>37900.8525345478</v>
      </c>
      <c r="AR895" s="128" t="n">
        <f aca="false" ca="false" dt2D="false" dtr="false" t="normal">COUNTIF(AC895:AN895, "&gt;0")</f>
        <v>1</v>
      </c>
      <c r="AS895" s="128" t="n">
        <f aca="false" ca="false" dt2D="false" dtr="false" t="normal">COUNTIF(AO895:AQ895, "&gt;0")</f>
        <v>3</v>
      </c>
      <c r="AT895" s="128" t="n">
        <f aca="false" ca="false" dt2D="false" dtr="false" t="normal">+AR895+AS895</f>
        <v>4</v>
      </c>
      <c r="AZ895" s="66" t="n"/>
    </row>
    <row customHeight="true" ht="15" outlineLevel="0" r="896">
      <c r="A896" s="115" t="n">
        <f aca="false" ca="false" dt2D="false" dtr="false" t="normal">A895+1</f>
        <v>4</v>
      </c>
      <c r="B896" s="115" t="s">
        <v>226</v>
      </c>
      <c r="C896" s="116" t="s">
        <v>522</v>
      </c>
      <c r="D896" s="115" t="s">
        <v>527</v>
      </c>
      <c r="E896" s="119" t="s">
        <v>210</v>
      </c>
      <c r="F896" s="118" t="s">
        <v>62</v>
      </c>
      <c r="G896" s="118" t="n">
        <v>2</v>
      </c>
      <c r="H896" s="118" t="n">
        <v>2</v>
      </c>
      <c r="I896" s="119" t="n">
        <v>618.66</v>
      </c>
      <c r="J896" s="119" t="n">
        <v>618.66</v>
      </c>
      <c r="K896" s="119" t="n">
        <v>0</v>
      </c>
      <c r="L896" s="117" t="n">
        <v>30</v>
      </c>
      <c r="M896" s="120" t="n">
        <f aca="false" ca="false" dt2D="false" dtr="false" t="normal">SUM(N896:S896)</f>
        <v>4545894.19051732</v>
      </c>
      <c r="N896" s="120" t="n"/>
      <c r="O896" s="120" t="n"/>
      <c r="P896" s="120" t="n"/>
      <c r="Q896" s="120" t="n">
        <v>94358.0232</v>
      </c>
      <c r="R896" s="120" t="n"/>
      <c r="S896" s="120" t="n">
        <f aca="false" ca="false" dt2D="false" dtr="false" t="normal">'Приложение 2'!E896-'Приложение 1'!Q896</f>
        <v>4451536.167317321</v>
      </c>
      <c r="T896" s="191" t="n">
        <v>34.75</v>
      </c>
      <c r="U896" s="192" t="n">
        <v>27.8</v>
      </c>
      <c r="V896" s="192" t="n">
        <v>23.17</v>
      </c>
      <c r="W896" s="192" t="n"/>
      <c r="X896" s="192" t="n"/>
      <c r="Y896" s="193" t="n">
        <v>2026</v>
      </c>
      <c r="Z896" s="3" t="n"/>
      <c r="AA896" s="3" t="n"/>
      <c r="AB896" s="194" t="n">
        <f aca="false" ca="false" dt2D="false" dtr="false" t="normal">SUM(AC896:AQ896)</f>
        <v>4545894.19051732</v>
      </c>
      <c r="AC896" s="151" t="n">
        <v>2284868.71792288</v>
      </c>
      <c r="AD896" s="151" t="n">
        <v>1418530.94268431</v>
      </c>
      <c r="AE896" s="151" t="n"/>
      <c r="AF896" s="151" t="n">
        <v>584835.56851754</v>
      </c>
      <c r="AG896" s="151" t="n"/>
      <c r="AH896" s="151" t="n"/>
      <c r="AI896" s="151" t="n">
        <v>0</v>
      </c>
      <c r="AJ896" s="151" t="n"/>
      <c r="AK896" s="151" t="n"/>
      <c r="AL896" s="151" t="n"/>
      <c r="AM896" s="151" t="n"/>
      <c r="AN896" s="151" t="n"/>
      <c r="AO896" s="151" t="n">
        <v>136376.82571552</v>
      </c>
      <c r="AP896" s="151" t="n">
        <v>24000</v>
      </c>
      <c r="AQ896" s="151" t="n">
        <v>97282.1356770708</v>
      </c>
      <c r="AR896" s="128" t="n">
        <f aca="false" ca="false" dt2D="false" dtr="false" t="normal">COUNTIF(AC896:AN896, "&gt;0")</f>
        <v>3</v>
      </c>
      <c r="AS896" s="128" t="n">
        <f aca="false" ca="false" dt2D="false" dtr="false" t="normal">COUNTIF(AO896:AQ896, "&gt;0")</f>
        <v>3</v>
      </c>
      <c r="AT896" s="128" t="n">
        <f aca="false" ca="false" dt2D="false" dtr="false" t="normal">+AR896+AS896</f>
        <v>6</v>
      </c>
    </row>
    <row customHeight="true" ht="15" outlineLevel="0" r="897">
      <c r="A897" s="115" t="n">
        <f aca="false" ca="false" dt2D="false" dtr="false" t="normal">A896+1</f>
        <v>5</v>
      </c>
      <c r="B897" s="115" t="s">
        <v>226</v>
      </c>
      <c r="C897" s="116" t="s">
        <v>522</v>
      </c>
      <c r="D897" s="115" t="s">
        <v>528</v>
      </c>
      <c r="E897" s="119" t="s">
        <v>395</v>
      </c>
      <c r="F897" s="118" t="s">
        <v>62</v>
      </c>
      <c r="G897" s="118" t="n">
        <v>2</v>
      </c>
      <c r="H897" s="118" t="n">
        <v>2</v>
      </c>
      <c r="I897" s="119" t="n">
        <v>618.62</v>
      </c>
      <c r="J897" s="119" t="n">
        <v>618.62</v>
      </c>
      <c r="K897" s="119" t="n">
        <v>0</v>
      </c>
      <c r="L897" s="117" t="n">
        <v>37</v>
      </c>
      <c r="M897" s="120" t="n">
        <f aca="false" ca="false" dt2D="false" dtr="false" t="normal">SUM(N897:S897)</f>
        <v>2837208.6154775755</v>
      </c>
      <c r="N897" s="120" t="n"/>
      <c r="O897" s="120" t="n"/>
      <c r="P897" s="120" t="n"/>
      <c r="Q897" s="120" t="n">
        <v>94351.9224</v>
      </c>
      <c r="R897" s="120" t="n"/>
      <c r="S897" s="120" t="n">
        <f aca="false" ca="false" dt2D="false" dtr="false" t="normal">'Приложение 2'!E897-'Приложение 1'!Q897</f>
        <v>2742856.6930775754</v>
      </c>
      <c r="T897" s="191" t="n">
        <v>20.26</v>
      </c>
      <c r="U897" s="192" t="n">
        <v>16.21</v>
      </c>
      <c r="V897" s="192" t="n">
        <v>13.5</v>
      </c>
      <c r="W897" s="192" t="n"/>
      <c r="X897" s="192" t="n"/>
      <c r="Y897" s="193" t="n">
        <v>2026</v>
      </c>
      <c r="Z897" s="3" t="n"/>
      <c r="AA897" s="3" t="n"/>
      <c r="AB897" s="194" t="n">
        <f aca="false" ca="false" dt2D="false" dtr="false" t="normal">SUM(AC897:AQ897)</f>
        <v>2837208.6154775755</v>
      </c>
      <c r="AC897" s="151" t="n"/>
      <c r="AD897" s="151" t="n">
        <v>1418438.70908636</v>
      </c>
      <c r="AE897" s="151" t="n">
        <v>664140.145337065</v>
      </c>
      <c r="AF897" s="151" t="n">
        <v>584797.238218603</v>
      </c>
      <c r="AG897" s="151" t="n"/>
      <c r="AH897" s="151" t="n"/>
      <c r="AI897" s="151" t="n">
        <v>0</v>
      </c>
      <c r="AJ897" s="151" t="n"/>
      <c r="AK897" s="151" t="n"/>
      <c r="AL897" s="151" t="n"/>
      <c r="AM897" s="151" t="n"/>
      <c r="AN897" s="151" t="n"/>
      <c r="AO897" s="151" t="n">
        <v>85116.2584643274</v>
      </c>
      <c r="AP897" s="151" t="n">
        <v>24000</v>
      </c>
      <c r="AQ897" s="151" t="n">
        <v>60716.2643712202</v>
      </c>
      <c r="AR897" s="128" t="n">
        <f aca="false" ca="false" dt2D="false" dtr="false" t="normal">COUNTIF(AC897:AN897, "&gt;0")</f>
        <v>3</v>
      </c>
      <c r="AS897" s="128" t="n">
        <f aca="false" ca="false" dt2D="false" dtr="false" t="normal">COUNTIF(AO897:AQ897, "&gt;0")</f>
        <v>3</v>
      </c>
      <c r="AT897" s="128" t="n">
        <f aca="false" ca="false" dt2D="false" dtr="false" t="normal">+AR897+AS897</f>
        <v>6</v>
      </c>
    </row>
    <row customHeight="true" ht="15" outlineLevel="0" r="898">
      <c r="A898" s="115" t="n">
        <f aca="false" ca="false" dt2D="false" dtr="false" t="normal">A897+1</f>
        <v>6</v>
      </c>
      <c r="B898" s="115" t="s">
        <v>226</v>
      </c>
      <c r="C898" s="116" t="s">
        <v>522</v>
      </c>
      <c r="D898" s="115" t="s">
        <v>531</v>
      </c>
      <c r="E898" s="119" t="s">
        <v>120</v>
      </c>
      <c r="F898" s="118" t="s">
        <v>62</v>
      </c>
      <c r="G898" s="118" t="n">
        <v>2</v>
      </c>
      <c r="H898" s="118" t="n">
        <v>2</v>
      </c>
      <c r="I898" s="119" t="n">
        <v>623.4</v>
      </c>
      <c r="J898" s="119" t="n">
        <v>623.4</v>
      </c>
      <c r="K898" s="119" t="n">
        <v>0</v>
      </c>
      <c r="L898" s="117" t="n">
        <v>27</v>
      </c>
      <c r="M898" s="120" t="n">
        <f aca="false" ca="false" dt2D="false" dtr="false" t="normal">SUM(N898:S898)</f>
        <v>9983278.62082565</v>
      </c>
      <c r="N898" s="120" t="n"/>
      <c r="O898" s="120" t="n"/>
      <c r="P898" s="120" t="n"/>
      <c r="Q898" s="120" t="n">
        <v>95080.968</v>
      </c>
      <c r="R898" s="120" t="n"/>
      <c r="S898" s="120" t="n">
        <f aca="false" ca="false" dt2D="false" dtr="false" t="normal">'Приложение 2'!E898-'Приложение 1'!Q898</f>
        <v>9888197.65282565</v>
      </c>
      <c r="T898" s="191" t="n">
        <v>67.87</v>
      </c>
      <c r="U898" s="192" t="n">
        <v>54.3</v>
      </c>
      <c r="V898" s="192" t="n">
        <v>45.25</v>
      </c>
      <c r="W898" s="192" t="n"/>
      <c r="X898" s="192" t="n"/>
      <c r="Y898" s="193" t="n">
        <v>2026</v>
      </c>
      <c r="Z898" s="3" t="n"/>
      <c r="AA898" s="3" t="n"/>
      <c r="AB898" s="194" t="n">
        <f aca="false" ca="false" dt2D="false" dtr="false" t="normal">SUM(AC898:AQ898)</f>
        <v>9983278.62082565</v>
      </c>
      <c r="AC898" s="151" t="n"/>
      <c r="AD898" s="151" t="n">
        <v>1431460.62404132</v>
      </c>
      <c r="AE898" s="151" t="n">
        <v>671333.688860894</v>
      </c>
      <c r="AF898" s="151" t="n">
        <v>591377.708941639</v>
      </c>
      <c r="AG898" s="151" t="n"/>
      <c r="AH898" s="151" t="n"/>
      <c r="AI898" s="151" t="n">
        <v>0</v>
      </c>
      <c r="AJ898" s="151" t="n"/>
      <c r="AK898" s="151" t="n">
        <v>6751966.07787136</v>
      </c>
      <c r="AL898" s="151" t="n"/>
      <c r="AM898" s="151" t="n"/>
      <c r="AN898" s="151" t="n"/>
      <c r="AO898" s="151" t="n">
        <v>299498.358624769</v>
      </c>
      <c r="AP898" s="151" t="n">
        <v>24000</v>
      </c>
      <c r="AQ898" s="151" t="n">
        <v>213642.162485669</v>
      </c>
      <c r="AR898" s="128" t="n">
        <f aca="false" ca="false" dt2D="false" dtr="false" t="normal">COUNTIF(AC898:AN898, "&gt;0")</f>
        <v>4</v>
      </c>
      <c r="AS898" s="128" t="n">
        <f aca="false" ca="false" dt2D="false" dtr="false" t="normal">COUNTIF(AO898:AQ898, "&gt;0")</f>
        <v>3</v>
      </c>
      <c r="AT898" s="128" t="n">
        <f aca="false" ca="false" dt2D="false" dtr="false" t="normal">+AR898+AS898</f>
        <v>7</v>
      </c>
    </row>
    <row customHeight="true" ht="15" outlineLevel="0" r="899">
      <c r="A899" s="115" t="n">
        <f aca="false" ca="false" dt2D="false" dtr="false" t="normal">A898+1</f>
        <v>7</v>
      </c>
      <c r="B899" s="115" t="s">
        <v>226</v>
      </c>
      <c r="C899" s="116" t="s">
        <v>522</v>
      </c>
      <c r="D899" s="115" t="s">
        <v>532</v>
      </c>
      <c r="E899" s="119" t="s">
        <v>395</v>
      </c>
      <c r="F899" s="118" t="s">
        <v>62</v>
      </c>
      <c r="G899" s="118" t="n">
        <v>2</v>
      </c>
      <c r="H899" s="118" t="n">
        <v>2</v>
      </c>
      <c r="I899" s="119" t="n">
        <v>624.79</v>
      </c>
      <c r="J899" s="119" t="n">
        <v>624.79</v>
      </c>
      <c r="K899" s="119" t="n">
        <v>0</v>
      </c>
      <c r="L899" s="117" t="n">
        <v>34</v>
      </c>
      <c r="M899" s="120" t="n">
        <f aca="false" ca="false" dt2D="false" dtr="false" t="normal">SUM(N899:S899)</f>
        <v>2149879.2203244558</v>
      </c>
      <c r="N899" s="120" t="n"/>
      <c r="O899" s="120" t="n"/>
      <c r="P899" s="120" t="n"/>
      <c r="Q899" s="120" t="n">
        <v>95292.9708</v>
      </c>
      <c r="R899" s="120" t="n"/>
      <c r="S899" s="120" t="n">
        <f aca="false" ca="false" dt2D="false" dtr="false" t="normal">'Приложение 2'!E899-'Приложение 1'!Q899</f>
        <v>2054586.2495244558</v>
      </c>
      <c r="T899" s="191" t="n">
        <v>22.39</v>
      </c>
      <c r="U899" s="192" t="n">
        <v>17.91</v>
      </c>
      <c r="V899" s="192" t="n">
        <v>14.93</v>
      </c>
      <c r="W899" s="192" t="n"/>
      <c r="X899" s="192" t="n"/>
      <c r="Y899" s="193" t="n">
        <v>2026</v>
      </c>
      <c r="Z899" s="3" t="n"/>
      <c r="AA899" s="3" t="n"/>
      <c r="AB899" s="194" t="n">
        <f aca="false" ca="false" dt2D="false" dtr="false" t="normal">SUM(AC899:AQ899)</f>
        <v>2149879.2203244558</v>
      </c>
      <c r="AC899" s="151" t="n"/>
      <c r="AD899" s="151" t="n">
        <v>1428665.74157006</v>
      </c>
      <c r="AE899" s="151" t="n"/>
      <c r="AF899" s="151" t="n">
        <v>586709.686829719</v>
      </c>
      <c r="AG899" s="151" t="n"/>
      <c r="AH899" s="151" t="n"/>
      <c r="AI899" s="151" t="n">
        <v>0</v>
      </c>
      <c r="AJ899" s="151" t="n"/>
      <c r="AK899" s="151" t="n"/>
      <c r="AL899" s="151" t="n"/>
      <c r="AM899" s="151" t="n"/>
      <c r="AN899" s="151" t="n"/>
      <c r="AO899" s="151" t="n">
        <v>64496.3766097336</v>
      </c>
      <c r="AP899" s="151" t="n">
        <v>24000</v>
      </c>
      <c r="AQ899" s="151" t="n">
        <v>46007.4153149433</v>
      </c>
      <c r="AR899" s="128" t="n">
        <f aca="false" ca="false" dt2D="false" dtr="false" t="normal">COUNTIF(AC899:AN899, "&gt;0")</f>
        <v>2</v>
      </c>
      <c r="AS899" s="128" t="n">
        <f aca="false" ca="false" dt2D="false" dtr="false" t="normal">COUNTIF(AO899:AQ899, "&gt;0")</f>
        <v>3</v>
      </c>
      <c r="AT899" s="128" t="n">
        <f aca="false" ca="false" dt2D="false" dtr="false" t="normal">+AR899+AS899</f>
        <v>5</v>
      </c>
    </row>
    <row customHeight="true" ht="15" outlineLevel="0" r="900">
      <c r="A900" s="115" t="n">
        <f aca="false" ca="false" dt2D="false" dtr="false" t="normal">A899+1</f>
        <v>8</v>
      </c>
      <c r="B900" s="115" t="s">
        <v>226</v>
      </c>
      <c r="C900" s="116" t="s">
        <v>522</v>
      </c>
      <c r="D900" s="115" t="s">
        <v>533</v>
      </c>
      <c r="E900" s="119" t="s">
        <v>302</v>
      </c>
      <c r="F900" s="118" t="s">
        <v>62</v>
      </c>
      <c r="G900" s="118" t="n">
        <v>2</v>
      </c>
      <c r="H900" s="118" t="n">
        <v>2</v>
      </c>
      <c r="I900" s="119" t="n">
        <v>667.89</v>
      </c>
      <c r="J900" s="119" t="n">
        <v>667.89</v>
      </c>
      <c r="K900" s="119" t="n">
        <v>0</v>
      </c>
      <c r="L900" s="117" t="n">
        <v>23</v>
      </c>
      <c r="M900" s="120" t="n">
        <f aca="false" ca="false" dt2D="false" dtr="false" t="normal">SUM(N900:S900)</f>
        <v>4907634.679637628</v>
      </c>
      <c r="N900" s="120" t="n"/>
      <c r="O900" s="120" t="n"/>
      <c r="P900" s="120" t="n"/>
      <c r="Q900" s="120" t="n">
        <v>101866.5828</v>
      </c>
      <c r="R900" s="120" t="n"/>
      <c r="S900" s="120" t="n">
        <f aca="false" ca="false" dt2D="false" dtr="false" t="normal">'Приложение 2'!E900-'Приложение 1'!Q900</f>
        <v>4805768.096837628</v>
      </c>
      <c r="T900" s="191" t="n">
        <v>34.75</v>
      </c>
      <c r="U900" s="192" t="n">
        <v>27.8</v>
      </c>
      <c r="V900" s="192" t="n">
        <v>23.17</v>
      </c>
      <c r="W900" s="192" t="n"/>
      <c r="X900" s="192" t="n"/>
      <c r="Y900" s="193" t="n">
        <v>2026</v>
      </c>
      <c r="Z900" s="3" t="n"/>
      <c r="AA900" s="3" t="n"/>
      <c r="AB900" s="194" t="n">
        <f aca="false" ca="false" dt2D="false" dtr="false" t="normal">SUM(AC900:AQ900)</f>
        <v>4907634.679637628</v>
      </c>
      <c r="AC900" s="151" t="n">
        <v>2467324.2298088</v>
      </c>
      <c r="AD900" s="151" t="n">
        <v>1532047.44336053</v>
      </c>
      <c r="AE900" s="151" t="n"/>
      <c r="AF900" s="151" t="n">
        <v>632010.583934924</v>
      </c>
      <c r="AG900" s="151" t="n"/>
      <c r="AH900" s="151" t="n"/>
      <c r="AI900" s="151" t="n">
        <v>0</v>
      </c>
      <c r="AJ900" s="151" t="n"/>
      <c r="AK900" s="151" t="n"/>
      <c r="AL900" s="151" t="n"/>
      <c r="AM900" s="151" t="n"/>
      <c r="AN900" s="151" t="n"/>
      <c r="AO900" s="151" t="n">
        <v>147229.040389129</v>
      </c>
      <c r="AP900" s="151" t="n">
        <v>24000</v>
      </c>
      <c r="AQ900" s="151" t="n">
        <v>105023.382144245</v>
      </c>
      <c r="AR900" s="128" t="n">
        <f aca="false" ca="false" dt2D="false" dtr="false" t="normal">COUNTIF(AC900:AN900, "&gt;0")</f>
        <v>3</v>
      </c>
      <c r="AS900" s="128" t="n">
        <f aca="false" ca="false" dt2D="false" dtr="false" t="normal">COUNTIF(AO900:AQ900, "&gt;0")</f>
        <v>3</v>
      </c>
      <c r="AT900" s="128" t="n">
        <f aca="false" ca="false" dt2D="false" dtr="false" t="normal">+AR900+AS900</f>
        <v>6</v>
      </c>
    </row>
    <row customHeight="true" ht="15" outlineLevel="0" r="901">
      <c r="A901" s="115" t="n">
        <f aca="false" ca="false" dt2D="false" dtr="false" t="normal">A900+1</f>
        <v>9</v>
      </c>
      <c r="B901" s="115" t="s">
        <v>226</v>
      </c>
      <c r="C901" s="116" t="s">
        <v>522</v>
      </c>
      <c r="D901" s="115" t="s">
        <v>535</v>
      </c>
      <c r="E901" s="119" t="s">
        <v>221</v>
      </c>
      <c r="F901" s="118" t="s">
        <v>62</v>
      </c>
      <c r="G901" s="118" t="n">
        <v>2</v>
      </c>
      <c r="H901" s="118" t="n">
        <v>2</v>
      </c>
      <c r="I901" s="119" t="n">
        <v>652.66</v>
      </c>
      <c r="J901" s="119" t="n">
        <v>652.66</v>
      </c>
      <c r="K901" s="119" t="n">
        <v>0</v>
      </c>
      <c r="L901" s="117" t="n">
        <v>34</v>
      </c>
      <c r="M901" s="120" t="n">
        <f aca="false" ca="false" dt2D="false" dtr="false" t="normal">SUM(N901:S901)</f>
        <v>10451855.349162761</v>
      </c>
      <c r="N901" s="120" t="n"/>
      <c r="O901" s="120" t="n"/>
      <c r="P901" s="120" t="n"/>
      <c r="Q901" s="120" t="n">
        <v>99543.7032</v>
      </c>
      <c r="R901" s="120" t="n"/>
      <c r="S901" s="120" t="n">
        <f aca="false" ca="false" dt2D="false" dtr="false" t="normal">'Приложение 2'!E901-'Приложение 1'!Q901</f>
        <v>10352311.645962762</v>
      </c>
      <c r="T901" s="191" t="n">
        <v>67.87</v>
      </c>
      <c r="U901" s="192" t="n">
        <v>54.3</v>
      </c>
      <c r="V901" s="192" t="n">
        <v>45.25</v>
      </c>
      <c r="W901" s="192" t="n"/>
      <c r="X901" s="192" t="n"/>
      <c r="Y901" s="193" t="n">
        <v>2026</v>
      </c>
      <c r="Z901" s="3" t="n"/>
      <c r="AA901" s="3" t="n"/>
      <c r="AB901" s="194" t="n">
        <f aca="false" ca="false" dt2D="false" dtr="false" t="normal">SUM(AC901:AQ901)</f>
        <v>10451855.349162761</v>
      </c>
      <c r="AC901" s="151" t="n"/>
      <c r="AD901" s="151" t="n">
        <v>1498929.5009413</v>
      </c>
      <c r="AE901" s="151" t="n">
        <v>703125.12892517</v>
      </c>
      <c r="AF901" s="151" t="n">
        <v>619416.322614454</v>
      </c>
      <c r="AG901" s="151" t="n"/>
      <c r="AH901" s="151" t="n"/>
      <c r="AI901" s="151" t="n">
        <v>0</v>
      </c>
      <c r="AJ901" s="151" t="n"/>
      <c r="AK901" s="151" t="n">
        <v>7069159.03173487</v>
      </c>
      <c r="AL901" s="151" t="n"/>
      <c r="AM901" s="151" t="n"/>
      <c r="AN901" s="151" t="n"/>
      <c r="AO901" s="151" t="n">
        <v>313555.660474883</v>
      </c>
      <c r="AP901" s="151" t="n">
        <v>24000</v>
      </c>
      <c r="AQ901" s="151" t="n">
        <v>223669.704472083</v>
      </c>
      <c r="AR901" s="128" t="n">
        <f aca="false" ca="false" dt2D="false" dtr="false" t="normal">COUNTIF(AC901:AN901, "&gt;0")</f>
        <v>4</v>
      </c>
      <c r="AS901" s="128" t="n">
        <f aca="false" ca="false" dt2D="false" dtr="false" t="normal">COUNTIF(AO901:AQ901, "&gt;0")</f>
        <v>3</v>
      </c>
      <c r="AT901" s="128" t="n">
        <f aca="false" ca="false" dt2D="false" dtr="false" t="normal">+AR901+AS901</f>
        <v>7</v>
      </c>
    </row>
    <row customHeight="true" ht="15" outlineLevel="0" r="902">
      <c r="A902" s="115" t="n">
        <f aca="false" ca="false" dt2D="false" dtr="false" t="normal">A901+1</f>
        <v>10</v>
      </c>
      <c r="B902" s="115" t="s">
        <v>226</v>
      </c>
      <c r="C902" s="116" t="s">
        <v>522</v>
      </c>
      <c r="D902" s="115" t="s">
        <v>536</v>
      </c>
      <c r="E902" s="119" t="s">
        <v>258</v>
      </c>
      <c r="F902" s="118" t="s">
        <v>62</v>
      </c>
      <c r="G902" s="118" t="n">
        <v>2</v>
      </c>
      <c r="H902" s="118" t="n">
        <v>2</v>
      </c>
      <c r="I902" s="119" t="n">
        <v>722.6</v>
      </c>
      <c r="J902" s="119" t="n">
        <v>722.6</v>
      </c>
      <c r="K902" s="119" t="n">
        <v>0</v>
      </c>
      <c r="L902" s="117" t="n">
        <v>29</v>
      </c>
      <c r="M902" s="120" t="n">
        <f aca="false" ca="false" dt2D="false" dtr="false" t="normal">SUM(N902:S902)</f>
        <v>5309642.036122951</v>
      </c>
      <c r="N902" s="120" t="n"/>
      <c r="O902" s="120" t="n"/>
      <c r="P902" s="120" t="n"/>
      <c r="Q902" s="120" t="n">
        <v>110210.952</v>
      </c>
      <c r="R902" s="120" t="n"/>
      <c r="S902" s="120" t="n">
        <f aca="false" ca="false" dt2D="false" dtr="false" t="normal">'Приложение 2'!E902-'Приложение 1'!Q902</f>
        <v>5199431.084122951</v>
      </c>
      <c r="T902" s="191" t="n">
        <v>34.75</v>
      </c>
      <c r="U902" s="192" t="n">
        <v>27.8</v>
      </c>
      <c r="V902" s="192" t="n">
        <v>23.17</v>
      </c>
      <c r="W902" s="192" t="n"/>
      <c r="X902" s="192" t="n"/>
      <c r="Y902" s="193" t="n">
        <v>2026</v>
      </c>
      <c r="Z902" s="3" t="n"/>
      <c r="AA902" s="3" t="n"/>
      <c r="AB902" s="194" t="n">
        <f aca="false" ca="false" dt2D="false" dtr="false" t="normal">SUM(AC902:AQ902)</f>
        <v>5309642.036122951</v>
      </c>
      <c r="AC902" s="151" t="n">
        <v>2670089.63820366</v>
      </c>
      <c r="AD902" s="151" t="n">
        <v>1658199.94695582</v>
      </c>
      <c r="AE902" s="151" t="n"/>
      <c r="AF902" s="151" t="n">
        <v>684436.850306751</v>
      </c>
      <c r="AG902" s="151" t="n"/>
      <c r="AH902" s="151" t="n"/>
      <c r="AI902" s="151" t="n">
        <v>0</v>
      </c>
      <c r="AJ902" s="151" t="n"/>
      <c r="AK902" s="151" t="n"/>
      <c r="AL902" s="151" t="n"/>
      <c r="AM902" s="151" t="n"/>
      <c r="AN902" s="151" t="n"/>
      <c r="AO902" s="151" t="n">
        <v>159289.261083688</v>
      </c>
      <c r="AP902" s="151" t="n">
        <v>24000</v>
      </c>
      <c r="AQ902" s="151" t="n">
        <v>113626.339573031</v>
      </c>
      <c r="AR902" s="128" t="n">
        <f aca="false" ca="false" dt2D="false" dtr="false" t="normal">COUNTIF(AC902:AN902, "&gt;0")</f>
        <v>3</v>
      </c>
      <c r="AS902" s="128" t="n">
        <f aca="false" ca="false" dt2D="false" dtr="false" t="normal">COUNTIF(AO902:AQ902, "&gt;0")</f>
        <v>3</v>
      </c>
      <c r="AT902" s="128" t="n">
        <f aca="false" ca="false" dt2D="false" dtr="false" t="normal">+AR902+AS902</f>
        <v>6</v>
      </c>
    </row>
    <row customHeight="true" ht="15" outlineLevel="0" r="903">
      <c r="A903" s="115" t="n">
        <f aca="false" ca="false" dt2D="false" dtr="false" t="normal">A902+1</f>
        <v>11</v>
      </c>
      <c r="B903" s="115" t="s">
        <v>226</v>
      </c>
      <c r="C903" s="116" t="s">
        <v>522</v>
      </c>
      <c r="D903" s="115" t="s">
        <v>539</v>
      </c>
      <c r="E903" s="119" t="s">
        <v>258</v>
      </c>
      <c r="F903" s="118" t="s">
        <v>62</v>
      </c>
      <c r="G903" s="118" t="n">
        <v>2</v>
      </c>
      <c r="H903" s="118" t="n">
        <v>2</v>
      </c>
      <c r="I903" s="119" t="n">
        <v>653.61</v>
      </c>
      <c r="J903" s="119" t="n">
        <v>653.61</v>
      </c>
      <c r="K903" s="119" t="n">
        <v>0</v>
      </c>
      <c r="L903" s="117" t="n">
        <v>26</v>
      </c>
      <c r="M903" s="120" t="n">
        <f aca="false" ca="false" dt2D="false" dtr="false" t="normal">SUM(N903:S903)</f>
        <v>18122585.386051144</v>
      </c>
      <c r="N903" s="120" t="n"/>
      <c r="O903" s="120" t="n"/>
      <c r="P903" s="120" t="n"/>
      <c r="Q903" s="120" t="n">
        <v>99688.5972</v>
      </c>
      <c r="R903" s="120" t="n"/>
      <c r="S903" s="120" t="n">
        <f aca="false" ca="false" dt2D="false" dtr="false" t="normal">'Приложение 2'!E903-'Приложение 1'!Q903</f>
        <v>18022896.788851146</v>
      </c>
      <c r="T903" s="191" t="n">
        <v>119.42</v>
      </c>
      <c r="U903" s="192" t="n">
        <v>95.54</v>
      </c>
      <c r="V903" s="192" t="n">
        <v>79.61</v>
      </c>
      <c r="W903" s="192" t="n"/>
      <c r="X903" s="192" t="n"/>
      <c r="Y903" s="193" t="n">
        <v>2026</v>
      </c>
      <c r="Z903" s="3" t="n"/>
      <c r="AA903" s="3" t="n"/>
      <c r="AB903" s="194" t="n">
        <f aca="false" ca="false" dt2D="false" dtr="false" t="normal">SUM(AC903:AQ903)</f>
        <v>18122585.386051144</v>
      </c>
      <c r="AC903" s="151" t="n">
        <v>2417599.90094975</v>
      </c>
      <c r="AD903" s="151" t="n">
        <v>1502320.0488926</v>
      </c>
      <c r="AE903" s="151" t="n"/>
      <c r="AF903" s="151" t="n">
        <v>621526.66721422</v>
      </c>
      <c r="AG903" s="151" t="n"/>
      <c r="AH903" s="151" t="n"/>
      <c r="AI903" s="151" t="n">
        <v>0</v>
      </c>
      <c r="AJ903" s="151" t="n"/>
      <c r="AK903" s="151" t="n">
        <v>7080657.50426291</v>
      </c>
      <c r="AL903" s="151" t="n"/>
      <c r="AM903" s="151" t="n"/>
      <c r="AN903" s="151" t="n">
        <v>5508478.2897158</v>
      </c>
      <c r="AO903" s="151" t="n">
        <v>564982.281137664</v>
      </c>
      <c r="AP903" s="151" t="n">
        <v>24000</v>
      </c>
      <c r="AQ903" s="151" t="n">
        <v>403020.6938782</v>
      </c>
      <c r="AR903" s="128" t="n">
        <f aca="false" ca="false" dt2D="false" dtr="false" t="normal">COUNTIF(AC903:AN903, "&gt;0")</f>
        <v>5</v>
      </c>
      <c r="AS903" s="128" t="n">
        <f aca="false" ca="false" dt2D="false" dtr="false" t="normal">COUNTIF(AO903:AQ903, "&gt;0")</f>
        <v>3</v>
      </c>
      <c r="AT903" s="128" t="n">
        <f aca="false" ca="false" dt2D="false" dtr="false" t="normal">+AR903+AS903</f>
        <v>8</v>
      </c>
    </row>
    <row customHeight="true" ht="15" outlineLevel="0" r="904">
      <c r="A904" s="115" t="n">
        <f aca="false" ca="false" dt2D="false" dtr="false" t="normal">A903+1</f>
        <v>12</v>
      </c>
      <c r="B904" s="115" t="s">
        <v>226</v>
      </c>
      <c r="C904" s="116" t="s">
        <v>522</v>
      </c>
      <c r="D904" s="115" t="s">
        <v>540</v>
      </c>
      <c r="E904" s="119" t="s">
        <v>221</v>
      </c>
      <c r="F904" s="118" t="s">
        <v>62</v>
      </c>
      <c r="G904" s="118" t="n">
        <v>2</v>
      </c>
      <c r="H904" s="118" t="n">
        <v>2</v>
      </c>
      <c r="I904" s="119" t="n">
        <v>633.24</v>
      </c>
      <c r="J904" s="119" t="n">
        <v>633.24</v>
      </c>
      <c r="K904" s="119" t="n">
        <v>0</v>
      </c>
      <c r="L904" s="117" t="n">
        <v>30</v>
      </c>
      <c r="M904" s="120" t="n">
        <f aca="false" ca="false" dt2D="false" dtr="false" t="normal">SUM(N904:S904)</f>
        <v>4653027.571207439</v>
      </c>
      <c r="N904" s="120" t="n"/>
      <c r="O904" s="120" t="n"/>
      <c r="P904" s="120" t="n"/>
      <c r="Q904" s="120" t="n">
        <v>96581.7648</v>
      </c>
      <c r="R904" s="120" t="n"/>
      <c r="S904" s="120" t="n">
        <f aca="false" ca="false" dt2D="false" dtr="false" t="normal">'Приложение 2'!E904-'Приложение 1'!Q904</f>
        <v>4556445.806407439</v>
      </c>
      <c r="T904" s="191" t="n">
        <v>34.75</v>
      </c>
      <c r="U904" s="192" t="n">
        <v>27.8</v>
      </c>
      <c r="V904" s="192" t="n">
        <v>23.17</v>
      </c>
      <c r="W904" s="192" t="n"/>
      <c r="X904" s="192" t="n"/>
      <c r="Y904" s="193" t="n">
        <v>2026</v>
      </c>
      <c r="Z904" s="3" t="n"/>
      <c r="AA904" s="3" t="n"/>
      <c r="AB904" s="194" t="n">
        <f aca="false" ca="false" dt2D="false" dtr="false" t="normal">SUM(AC904:AQ904)</f>
        <v>4653027.571207439</v>
      </c>
      <c r="AC904" s="151" t="n">
        <v>2338904.90243023</v>
      </c>
      <c r="AD904" s="151" t="n">
        <v>1452150.08913687</v>
      </c>
      <c r="AE904" s="151" t="n"/>
      <c r="AF904" s="151" t="n">
        <v>598806.962480276</v>
      </c>
      <c r="AG904" s="151" t="n"/>
      <c r="AH904" s="151" t="n"/>
      <c r="AI904" s="151" t="n">
        <v>0</v>
      </c>
      <c r="AJ904" s="151" t="n"/>
      <c r="AK904" s="151" t="n"/>
      <c r="AL904" s="151" t="n"/>
      <c r="AM904" s="151" t="n"/>
      <c r="AN904" s="151" t="n"/>
      <c r="AO904" s="151" t="n">
        <v>139590.827136223</v>
      </c>
      <c r="AP904" s="151" t="n">
        <v>24000</v>
      </c>
      <c r="AQ904" s="151" t="n">
        <v>99574.7900238391</v>
      </c>
      <c r="AR904" s="128" t="n">
        <f aca="false" ca="false" dt2D="false" dtr="false" t="normal">COUNTIF(AC904:AN904, "&gt;0")</f>
        <v>3</v>
      </c>
      <c r="AS904" s="128" t="n">
        <f aca="false" ca="false" dt2D="false" dtr="false" t="normal">COUNTIF(AO904:AQ904, "&gt;0")</f>
        <v>3</v>
      </c>
      <c r="AT904" s="128" t="n">
        <f aca="false" ca="false" dt2D="false" dtr="false" t="normal">+AR904+AS904</f>
        <v>6</v>
      </c>
      <c r="AZ904" s="66" t="n"/>
    </row>
    <row customHeight="true" ht="15" outlineLevel="0" r="905">
      <c r="A905" s="115" t="n">
        <f aca="false" ca="false" dt2D="false" dtr="false" t="normal">A904+1</f>
        <v>13</v>
      </c>
      <c r="B905" s="115" t="s">
        <v>226</v>
      </c>
      <c r="C905" s="116" t="s">
        <v>522</v>
      </c>
      <c r="D905" s="115" t="s">
        <v>541</v>
      </c>
      <c r="E905" s="119" t="s">
        <v>149</v>
      </c>
      <c r="F905" s="118" t="s">
        <v>62</v>
      </c>
      <c r="G905" s="118" t="n">
        <v>2</v>
      </c>
      <c r="H905" s="118" t="n">
        <v>2</v>
      </c>
      <c r="I905" s="119" t="n">
        <v>721.78</v>
      </c>
      <c r="J905" s="119" t="n">
        <v>721.78</v>
      </c>
      <c r="K905" s="119" t="n">
        <v>0</v>
      </c>
      <c r="L905" s="117" t="n">
        <v>30</v>
      </c>
      <c r="M905" s="120" t="n">
        <f aca="false" ca="false" dt2D="false" dtr="false" t="normal">SUM(N905:S905)</f>
        <v>2483618.2135530054</v>
      </c>
      <c r="N905" s="120" t="n"/>
      <c r="O905" s="120" t="n"/>
      <c r="P905" s="120" t="n"/>
      <c r="Q905" s="120" t="n">
        <v>110085.8856</v>
      </c>
      <c r="R905" s="120" t="n"/>
      <c r="S905" s="120" t="n">
        <f aca="false" ca="false" dt2D="false" dtr="false" t="normal">'Приложение 2'!E905-'Приложение 1'!Q905</f>
        <v>2373532.327953005</v>
      </c>
      <c r="T905" s="191" t="n">
        <v>16.1</v>
      </c>
      <c r="U905" s="192" t="n">
        <v>12.88</v>
      </c>
      <c r="V905" s="192" t="n">
        <v>10.73</v>
      </c>
      <c r="W905" s="192" t="n"/>
      <c r="X905" s="192" t="n"/>
      <c r="Y905" s="193" t="n">
        <v>2026</v>
      </c>
      <c r="Z905" s="3" t="n"/>
      <c r="AA905" s="3" t="n"/>
      <c r="AB905" s="194" t="n">
        <f aca="false" ca="false" dt2D="false" dtr="false" t="normal">SUM(AC905:AQ905)</f>
        <v>2483618.2135530054</v>
      </c>
      <c r="AC905" s="151" t="n"/>
      <c r="AD905" s="151" t="n">
        <v>1652309.15819785</v>
      </c>
      <c r="AE905" s="151" t="n"/>
      <c r="AF905" s="151" t="n">
        <v>679651.079178531</v>
      </c>
      <c r="AG905" s="151" t="n"/>
      <c r="AH905" s="151" t="n"/>
      <c r="AI905" s="151" t="n">
        <v>0</v>
      </c>
      <c r="AJ905" s="151" t="n"/>
      <c r="AK905" s="151" t="n"/>
      <c r="AL905" s="151" t="n"/>
      <c r="AM905" s="151" t="n"/>
      <c r="AN905" s="151" t="n"/>
      <c r="AO905" s="151" t="n">
        <v>74508.5464065903</v>
      </c>
      <c r="AP905" s="151" t="n">
        <v>24000</v>
      </c>
      <c r="AQ905" s="151" t="n">
        <v>53149.4297700344</v>
      </c>
      <c r="AR905" s="128" t="n">
        <f aca="false" ca="false" dt2D="false" dtr="false" t="normal">COUNTIF(AC905:AN905, "&gt;0")</f>
        <v>2</v>
      </c>
      <c r="AS905" s="128" t="n">
        <f aca="false" ca="false" dt2D="false" dtr="false" t="normal">COUNTIF(AO905:AQ905, "&gt;0")</f>
        <v>3</v>
      </c>
      <c r="AT905" s="128" t="n">
        <f aca="false" ca="false" dt2D="false" dtr="false" t="normal">+AR905+AS905</f>
        <v>5</v>
      </c>
    </row>
    <row customHeight="true" ht="15" outlineLevel="0" r="906">
      <c r="A906" s="115" t="n">
        <f aca="false" ca="false" dt2D="false" dtr="false" t="normal">A905+1</f>
        <v>14</v>
      </c>
      <c r="B906" s="115" t="s">
        <v>226</v>
      </c>
      <c r="C906" s="116" t="s">
        <v>522</v>
      </c>
      <c r="D906" s="115" t="s">
        <v>543</v>
      </c>
      <c r="E906" s="119" t="s">
        <v>258</v>
      </c>
      <c r="F906" s="118" t="s">
        <v>62</v>
      </c>
      <c r="G906" s="118" t="n">
        <v>2</v>
      </c>
      <c r="H906" s="118" t="n">
        <v>2</v>
      </c>
      <c r="I906" s="119" t="n">
        <v>674.82</v>
      </c>
      <c r="J906" s="119" t="n">
        <v>564.52</v>
      </c>
      <c r="K906" s="119" t="n">
        <v>110.3</v>
      </c>
      <c r="L906" s="117" t="n">
        <v>22</v>
      </c>
      <c r="M906" s="120" t="n">
        <f aca="false" ca="false" dt2D="false" dtr="false" t="normal">SUM(N906:S906)</f>
        <v>3094961.556200215</v>
      </c>
      <c r="N906" s="120" t="n"/>
      <c r="O906" s="120" t="n"/>
      <c r="P906" s="120" t="n"/>
      <c r="Q906" s="120" t="n">
        <v>119733.2664</v>
      </c>
      <c r="R906" s="120" t="n"/>
      <c r="S906" s="120" t="n">
        <f aca="false" ca="false" dt2D="false" dtr="false" t="normal">'Приложение 2'!E906-'Приложение 1'!Q906</f>
        <v>2975228.289800215</v>
      </c>
      <c r="T906" s="191" t="n">
        <v>20.15</v>
      </c>
      <c r="U906" s="192" t="n">
        <v>16.12</v>
      </c>
      <c r="V906" s="192" t="n">
        <v>13.44</v>
      </c>
      <c r="W906" s="192" t="n"/>
      <c r="X906" s="192" t="n"/>
      <c r="Y906" s="193" t="n">
        <v>2026</v>
      </c>
      <c r="Z906" s="3" t="n"/>
      <c r="AA906" s="3" t="n"/>
      <c r="AB906" s="194" t="n">
        <f aca="false" ca="false" dt2D="false" dtr="false" t="normal">SUM(AC906:AQ906)</f>
        <v>3094961.556200215</v>
      </c>
      <c r="AC906" s="151" t="n"/>
      <c r="AD906" s="151" t="n">
        <v>1548026.91420526</v>
      </c>
      <c r="AE906" s="151" t="n">
        <v>725202.309780411</v>
      </c>
      <c r="AF906" s="151" t="n">
        <v>638651.308225853</v>
      </c>
      <c r="AG906" s="151" t="n"/>
      <c r="AH906" s="151" t="n"/>
      <c r="AI906" s="151" t="n">
        <v>0</v>
      </c>
      <c r="AJ906" s="151" t="n"/>
      <c r="AK906" s="151" t="n"/>
      <c r="AL906" s="151" t="n"/>
      <c r="AM906" s="151" t="n"/>
      <c r="AN906" s="151" t="n"/>
      <c r="AO906" s="151" t="n">
        <v>92848.8466860066</v>
      </c>
      <c r="AP906" s="151" t="n">
        <v>24000</v>
      </c>
      <c r="AQ906" s="151" t="n">
        <v>66232.1773026847</v>
      </c>
      <c r="AR906" s="128" t="n">
        <f aca="false" ca="false" dt2D="false" dtr="false" t="normal">COUNTIF(AC906:AN906, "&gt;0")</f>
        <v>3</v>
      </c>
      <c r="AS906" s="128" t="n">
        <f aca="false" ca="false" dt2D="false" dtr="false" t="normal">COUNTIF(AO906:AQ906, "&gt;0")</f>
        <v>3</v>
      </c>
      <c r="AT906" s="128" t="n">
        <f aca="false" ca="false" dt2D="false" dtr="false" t="normal">+AR906+AS906</f>
        <v>6</v>
      </c>
    </row>
    <row customHeight="true" ht="15" outlineLevel="0" r="907">
      <c r="A907" s="115" t="n">
        <f aca="false" ca="false" dt2D="false" dtr="false" t="normal">A906+1</f>
        <v>15</v>
      </c>
      <c r="B907" s="115" t="s">
        <v>226</v>
      </c>
      <c r="C907" s="116" t="s">
        <v>522</v>
      </c>
      <c r="D907" s="115" t="s">
        <v>544</v>
      </c>
      <c r="E907" s="119" t="s">
        <v>159</v>
      </c>
      <c r="F907" s="118" t="s">
        <v>62</v>
      </c>
      <c r="G907" s="118" t="n">
        <v>5</v>
      </c>
      <c r="H907" s="118" t="n">
        <v>8</v>
      </c>
      <c r="I907" s="119" t="n">
        <v>5869.18</v>
      </c>
      <c r="J907" s="119" t="n">
        <v>5817.88</v>
      </c>
      <c r="K907" s="119" t="n">
        <v>51.3000000000002</v>
      </c>
      <c r="L907" s="117" t="n">
        <v>230</v>
      </c>
      <c r="M907" s="120" t="n">
        <f aca="false" ca="false" dt2D="false" dtr="false" t="normal">SUM(N907:S907)</f>
        <v>7959018.9226</v>
      </c>
      <c r="N907" s="120" t="n"/>
      <c r="O907" s="120" t="n"/>
      <c r="P907" s="120" t="n"/>
      <c r="Q907" s="120" t="n">
        <v>902985.4536</v>
      </c>
      <c r="R907" s="120" t="n"/>
      <c r="S907" s="120" t="n">
        <f aca="false" ca="false" dt2D="false" dtr="false" t="normal">'Приложение 2'!E907-'Приложение 1'!Q907</f>
        <v>7056033.4690000005</v>
      </c>
      <c r="T907" s="191" t="n">
        <v>7.79</v>
      </c>
      <c r="U907" s="192" t="n">
        <v>6.23</v>
      </c>
      <c r="V907" s="192" t="n">
        <v>5.19</v>
      </c>
      <c r="W907" s="192" t="n"/>
      <c r="X907" s="192" t="n"/>
      <c r="Y907" s="193" t="n">
        <v>2026</v>
      </c>
      <c r="Z907" s="3" t="n"/>
      <c r="AA907" s="3" t="n"/>
      <c r="AB907" s="194" t="n">
        <f aca="false" ca="false" dt2D="false" dtr="false" t="normal">SUM(AC907:AQ907)</f>
        <v>7959018.9226</v>
      </c>
      <c r="AC907" s="151" t="n"/>
      <c r="AD907" s="151" t="n"/>
      <c r="AE907" s="151" t="n">
        <v>7525925.34997836</v>
      </c>
      <c r="AF907" s="151" t="n"/>
      <c r="AG907" s="151" t="n"/>
      <c r="AH907" s="151" t="n"/>
      <c r="AI907" s="151" t="n">
        <v>0</v>
      </c>
      <c r="AJ907" s="151" t="n"/>
      <c r="AK907" s="151" t="n"/>
      <c r="AL907" s="151" t="n"/>
      <c r="AM907" s="151" t="n"/>
      <c r="AN907" s="151" t="n"/>
      <c r="AO907" s="151" t="n">
        <v>238770.567678</v>
      </c>
      <c r="AP907" s="151" t="n">
        <v>24000</v>
      </c>
      <c r="AQ907" s="151" t="n">
        <v>170323.00494364</v>
      </c>
      <c r="AR907" s="128" t="n">
        <f aca="false" ca="false" dt2D="false" dtr="false" t="normal">COUNTIF(AC907:AN907, "&gt;0")</f>
        <v>1</v>
      </c>
      <c r="AS907" s="128" t="n">
        <f aca="false" ca="false" dt2D="false" dtr="false" t="normal">COUNTIF(AO907:AQ907, "&gt;0")</f>
        <v>3</v>
      </c>
      <c r="AT907" s="128" t="n">
        <f aca="false" ca="false" dt2D="false" dtr="false" t="normal">+AR907+AS907</f>
        <v>4</v>
      </c>
    </row>
    <row customHeight="true" ht="15" outlineLevel="0" r="908">
      <c r="A908" s="115" t="n">
        <f aca="false" ca="false" dt2D="false" dtr="false" t="normal">A907+1</f>
        <v>16</v>
      </c>
      <c r="B908" s="115" t="s">
        <v>226</v>
      </c>
      <c r="C908" s="116" t="s">
        <v>522</v>
      </c>
      <c r="D908" s="115" t="s">
        <v>545</v>
      </c>
      <c r="E908" s="119" t="s">
        <v>315</v>
      </c>
      <c r="F908" s="118" t="s">
        <v>62</v>
      </c>
      <c r="G908" s="118" t="n">
        <v>2</v>
      </c>
      <c r="H908" s="118" t="n">
        <v>2</v>
      </c>
      <c r="I908" s="119" t="n">
        <v>710.38</v>
      </c>
      <c r="J908" s="119" t="n">
        <v>710.38</v>
      </c>
      <c r="K908" s="119" t="n">
        <v>0</v>
      </c>
      <c r="L908" s="117" t="n">
        <v>35</v>
      </c>
      <c r="M908" s="120" t="n">
        <f aca="false" ca="false" dt2D="false" dtr="false" t="normal">SUM(N908:S908)</f>
        <v>11376197.412034208</v>
      </c>
      <c r="N908" s="120" t="n"/>
      <c r="O908" s="120" t="n"/>
      <c r="P908" s="120" t="n"/>
      <c r="Q908" s="120" t="n">
        <v>108347.1576</v>
      </c>
      <c r="R908" s="120" t="n"/>
      <c r="S908" s="120" t="n">
        <f aca="false" ca="false" dt2D="false" dtr="false" t="normal">'Приложение 2'!E908-'Приложение 1'!Q908</f>
        <v>11267850.254434207</v>
      </c>
      <c r="T908" s="191" t="n">
        <v>67.87</v>
      </c>
      <c r="U908" s="192" t="n">
        <v>54.3</v>
      </c>
      <c r="V908" s="192" t="n">
        <v>45.25</v>
      </c>
      <c r="W908" s="192" t="n"/>
      <c r="X908" s="192" t="n"/>
      <c r="Y908" s="193" t="n">
        <v>2026</v>
      </c>
      <c r="Z908" s="3" t="n"/>
      <c r="AA908" s="3" t="n"/>
      <c r="AB908" s="194" t="n">
        <f aca="false" ca="false" dt2D="false" dtr="false" t="normal">SUM(AC908:AQ908)</f>
        <v>11376197.412034208</v>
      </c>
      <c r="AC908" s="151" t="n"/>
      <c r="AD908" s="151" t="n">
        <v>1632022.58278228</v>
      </c>
      <c r="AE908" s="151" t="n">
        <v>765838.796748479</v>
      </c>
      <c r="AF908" s="151" t="n">
        <v>674726.943981331</v>
      </c>
      <c r="AG908" s="151" t="n"/>
      <c r="AH908" s="151" t="n"/>
      <c r="AI908" s="151" t="n">
        <v>0</v>
      </c>
      <c r="AJ908" s="151" t="n"/>
      <c r="AK908" s="151" t="n">
        <v>7694872.54154356</v>
      </c>
      <c r="AL908" s="151" t="n"/>
      <c r="AM908" s="151" t="n"/>
      <c r="AN908" s="151" t="n"/>
      <c r="AO908" s="151" t="n">
        <v>341285.922361026</v>
      </c>
      <c r="AP908" s="151" t="n">
        <v>24000</v>
      </c>
      <c r="AQ908" s="151" t="n">
        <v>243450.624617532</v>
      </c>
      <c r="AR908" s="128" t="n">
        <f aca="false" ca="false" dt2D="false" dtr="false" t="normal">COUNTIF(AC908:AN908, "&gt;0")</f>
        <v>4</v>
      </c>
      <c r="AS908" s="128" t="n">
        <f aca="false" ca="false" dt2D="false" dtr="false" t="normal">COUNTIF(AO908:AQ908, "&gt;0")</f>
        <v>3</v>
      </c>
      <c r="AT908" s="128" t="n">
        <f aca="false" ca="false" dt2D="false" dtr="false" t="normal">+AR908+AS908</f>
        <v>7</v>
      </c>
    </row>
    <row customHeight="true" ht="15" outlineLevel="0" r="909">
      <c r="A909" s="115" t="n">
        <f aca="false" ca="false" dt2D="false" dtr="false" t="normal">A908+1</f>
        <v>17</v>
      </c>
      <c r="B909" s="115" t="s">
        <v>226</v>
      </c>
      <c r="C909" s="116" t="s">
        <v>522</v>
      </c>
      <c r="D909" s="115" t="s">
        <v>546</v>
      </c>
      <c r="E909" s="119" t="s">
        <v>210</v>
      </c>
      <c r="F909" s="118" t="s">
        <v>62</v>
      </c>
      <c r="G909" s="118" t="n">
        <v>2</v>
      </c>
      <c r="H909" s="118" t="n">
        <v>2</v>
      </c>
      <c r="I909" s="119" t="n">
        <v>624.35</v>
      </c>
      <c r="J909" s="119" t="n">
        <v>624.35</v>
      </c>
      <c r="K909" s="119" t="n">
        <v>0</v>
      </c>
      <c r="L909" s="117" t="n">
        <v>25</v>
      </c>
      <c r="M909" s="120" t="n">
        <f aca="false" ca="false" dt2D="false" dtr="false" t="normal">SUM(N909:S909)</f>
        <v>2148365.1966413935</v>
      </c>
      <c r="N909" s="120" t="n"/>
      <c r="O909" s="120" t="n"/>
      <c r="P909" s="120" t="n"/>
      <c r="Q909" s="120" t="n">
        <v>95225.862</v>
      </c>
      <c r="R909" s="120" t="n"/>
      <c r="S909" s="120" t="n">
        <f aca="false" ca="false" dt2D="false" dtr="false" t="normal">'Приложение 2'!E909-'Приложение 1'!Q909</f>
        <v>2053139.3346413935</v>
      </c>
      <c r="T909" s="191" t="n">
        <v>16.1</v>
      </c>
      <c r="U909" s="192" t="n">
        <v>12.88</v>
      </c>
      <c r="V909" s="192" t="n">
        <v>10.73</v>
      </c>
      <c r="W909" s="192" t="n"/>
      <c r="X909" s="192" t="n"/>
      <c r="Y909" s="193" t="n">
        <v>2026</v>
      </c>
      <c r="Z909" s="3" t="n"/>
      <c r="AA909" s="3" t="n"/>
      <c r="AB909" s="194" t="n">
        <f aca="false" ca="false" dt2D="false" dtr="false" t="normal">SUM(AC909:AQ909)</f>
        <v>2148365.1966413935</v>
      </c>
      <c r="AC909" s="151" t="n"/>
      <c r="AD909" s="151" t="n">
        <v>1427651.17199262</v>
      </c>
      <c r="AE909" s="151" t="n"/>
      <c r="AF909" s="151" t="n">
        <v>586288.053541406</v>
      </c>
      <c r="AG909" s="151" t="n"/>
      <c r="AH909" s="151" t="n"/>
      <c r="AI909" s="151" t="n">
        <v>0</v>
      </c>
      <c r="AJ909" s="151" t="n"/>
      <c r="AK909" s="151" t="n"/>
      <c r="AL909" s="151" t="n"/>
      <c r="AM909" s="151" t="n"/>
      <c r="AN909" s="151" t="n"/>
      <c r="AO909" s="151" t="n">
        <v>64450.9558992417</v>
      </c>
      <c r="AP909" s="151" t="n">
        <v>24000</v>
      </c>
      <c r="AQ909" s="151" t="n">
        <v>45975.0152081257</v>
      </c>
      <c r="AR909" s="128" t="n">
        <f aca="false" ca="false" dt2D="false" dtr="false" t="normal">COUNTIF(AC909:AN909, "&gt;0")</f>
        <v>2</v>
      </c>
      <c r="AS909" s="128" t="n">
        <f aca="false" ca="false" dt2D="false" dtr="false" t="normal">COUNTIF(AO909:AQ909, "&gt;0")</f>
        <v>3</v>
      </c>
      <c r="AT909" s="128" t="n">
        <f aca="false" ca="false" dt2D="false" dtr="false" t="normal">+AR909+AS909</f>
        <v>5</v>
      </c>
    </row>
    <row customHeight="true" ht="15" outlineLevel="0" r="910">
      <c r="A910" s="115" t="n">
        <f aca="false" ca="false" dt2D="false" dtr="false" t="normal">A909+1</f>
        <v>18</v>
      </c>
      <c r="B910" s="115" t="s">
        <v>226</v>
      </c>
      <c r="C910" s="116" t="s">
        <v>522</v>
      </c>
      <c r="D910" s="115" t="s">
        <v>547</v>
      </c>
      <c r="E910" s="119" t="s">
        <v>210</v>
      </c>
      <c r="F910" s="118" t="s">
        <v>62</v>
      </c>
      <c r="G910" s="118" t="n">
        <v>2</v>
      </c>
      <c r="H910" s="118" t="n">
        <v>2</v>
      </c>
      <c r="I910" s="119" t="n">
        <v>377.4</v>
      </c>
      <c r="J910" s="119" t="n">
        <v>377.4</v>
      </c>
      <c r="K910" s="119" t="n">
        <v>0</v>
      </c>
      <c r="L910" s="117" t="n">
        <v>17</v>
      </c>
      <c r="M910" s="120" t="n">
        <f aca="false" ca="false" dt2D="false" dtr="false" t="normal">SUM(N910:S910)</f>
        <v>1730888.9649239236</v>
      </c>
      <c r="N910" s="120" t="n"/>
      <c r="O910" s="120" t="n"/>
      <c r="P910" s="120" t="n"/>
      <c r="Q910" s="120" t="n">
        <v>57561.048</v>
      </c>
      <c r="R910" s="120" t="n"/>
      <c r="S910" s="120" t="n">
        <f aca="false" ca="false" dt2D="false" dtr="false" t="normal">'Приложение 2'!E910-'Приложение 1'!Q910</f>
        <v>1673327.9169239237</v>
      </c>
      <c r="T910" s="191" t="n">
        <v>20.26</v>
      </c>
      <c r="U910" s="192" t="n">
        <v>16.21</v>
      </c>
      <c r="V910" s="192" t="n">
        <v>13.5</v>
      </c>
      <c r="W910" s="192" t="n"/>
      <c r="X910" s="192" t="n"/>
      <c r="Y910" s="193" t="n">
        <v>2026</v>
      </c>
      <c r="Z910" s="3" t="n"/>
      <c r="AA910" s="3" t="n"/>
      <c r="AB910" s="194" t="n">
        <f aca="false" ca="false" dt2D="false" dtr="false" t="normal">SUM(AC910:AQ910)</f>
        <v>1730888.9649239236</v>
      </c>
      <c r="AC910" s="151" t="n"/>
      <c r="AD910" s="151" t="n">
        <v>862223.996652539</v>
      </c>
      <c r="AE910" s="151" t="n">
        <v>402050.904998558</v>
      </c>
      <c r="AF910" s="151" t="n">
        <v>353646.370475737</v>
      </c>
      <c r="AG910" s="151" t="n"/>
      <c r="AH910" s="151" t="n"/>
      <c r="AI910" s="151" t="n">
        <v>0</v>
      </c>
      <c r="AJ910" s="151" t="n"/>
      <c r="AK910" s="151" t="n"/>
      <c r="AL910" s="151" t="n"/>
      <c r="AM910" s="151" t="n"/>
      <c r="AN910" s="151" t="n"/>
      <c r="AO910" s="151" t="n">
        <v>51926.6689477177</v>
      </c>
      <c r="AP910" s="151" t="n">
        <v>24000</v>
      </c>
      <c r="AQ910" s="151" t="n">
        <v>37041.023849372</v>
      </c>
      <c r="AR910" s="128" t="n">
        <f aca="false" ca="false" dt2D="false" dtr="false" t="normal">COUNTIF(AC910:AN910, "&gt;0")</f>
        <v>3</v>
      </c>
      <c r="AS910" s="128" t="n">
        <f aca="false" ca="false" dt2D="false" dtr="false" t="normal">COUNTIF(AO910:AQ910, "&gt;0")</f>
        <v>3</v>
      </c>
      <c r="AT910" s="128" t="n">
        <f aca="false" ca="false" dt2D="false" dtr="false" t="normal">+AR910+AS910</f>
        <v>6</v>
      </c>
    </row>
    <row customHeight="true" ht="15" outlineLevel="0" r="911">
      <c r="A911" s="115" t="n">
        <f aca="false" ca="false" dt2D="false" dtr="false" t="normal">A910+1</f>
        <v>19</v>
      </c>
      <c r="B911" s="115" t="s">
        <v>226</v>
      </c>
      <c r="C911" s="116" t="s">
        <v>522</v>
      </c>
      <c r="D911" s="115" t="s">
        <v>549</v>
      </c>
      <c r="E911" s="119" t="s">
        <v>203</v>
      </c>
      <c r="F911" s="118" t="s">
        <v>62</v>
      </c>
      <c r="G911" s="118" t="n">
        <v>2</v>
      </c>
      <c r="H911" s="118" t="n">
        <v>2</v>
      </c>
      <c r="I911" s="119" t="n">
        <v>740.46</v>
      </c>
      <c r="J911" s="119" t="n">
        <v>740.46</v>
      </c>
      <c r="K911" s="119" t="n">
        <v>0</v>
      </c>
      <c r="L911" s="117" t="n">
        <v>32</v>
      </c>
      <c r="M911" s="120" t="n">
        <f aca="false" ca="false" dt2D="false" dtr="false" t="normal">SUM(N911:S911)</f>
        <v>16977062.501039937</v>
      </c>
      <c r="N911" s="120" t="n"/>
      <c r="O911" s="120" t="n"/>
      <c r="P911" s="120" t="n"/>
      <c r="Q911" s="120" t="n">
        <v>112934.9592</v>
      </c>
      <c r="R911" s="120" t="n"/>
      <c r="S911" s="120" t="n">
        <f aca="false" ca="false" dt2D="false" dtr="false" t="normal">'Приложение 2'!E911-'Приложение 1'!Q911</f>
        <v>16864127.54183994</v>
      </c>
      <c r="T911" s="191" t="n">
        <v>96.68</v>
      </c>
      <c r="U911" s="192" t="n">
        <v>77.34</v>
      </c>
      <c r="V911" s="192" t="n">
        <v>64.45</v>
      </c>
      <c r="W911" s="192" t="n"/>
      <c r="X911" s="192" t="n"/>
      <c r="Y911" s="193" t="n">
        <v>2026</v>
      </c>
      <c r="Z911" s="3" t="n"/>
      <c r="AA911" s="3" t="n"/>
      <c r="AB911" s="194" t="n">
        <f aca="false" ca="false" dt2D="false" dtr="false" t="normal">SUM(AC911:AQ911)</f>
        <v>16977062.501039937</v>
      </c>
      <c r="AC911" s="151" t="n"/>
      <c r="AD911" s="151" t="n">
        <v>1702582.24844022</v>
      </c>
      <c r="AE911" s="151" t="n">
        <v>799721.17942563</v>
      </c>
      <c r="AF911" s="151" t="n">
        <v>704751.328782365</v>
      </c>
      <c r="AG911" s="151" t="n"/>
      <c r="AH911" s="151" t="n"/>
      <c r="AI911" s="151" t="n">
        <v>0</v>
      </c>
      <c r="AJ911" s="151" t="n"/>
      <c r="AK911" s="151" t="n"/>
      <c r="AL911" s="151" t="n"/>
      <c r="AM911" s="151" t="n">
        <v>6632318.33569537</v>
      </c>
      <c r="AN911" s="151" t="n">
        <v>6241068.3961429</v>
      </c>
      <c r="AO911" s="151" t="n">
        <v>509311.875031198</v>
      </c>
      <c r="AP911" s="151" t="n">
        <v>24000</v>
      </c>
      <c r="AQ911" s="151" t="n">
        <v>363309.137522255</v>
      </c>
      <c r="AR911" s="128" t="n">
        <f aca="false" ca="false" dt2D="false" dtr="false" t="normal">COUNTIF(AC911:AN911, "&gt;0")</f>
        <v>5</v>
      </c>
      <c r="AS911" s="128" t="n">
        <f aca="false" ca="false" dt2D="false" dtr="false" t="normal">COUNTIF(AO911:AQ911, "&gt;0")</f>
        <v>3</v>
      </c>
      <c r="AT911" s="128" t="n">
        <f aca="false" ca="false" dt2D="false" dtr="false" t="normal">+AR911+AS911</f>
        <v>8</v>
      </c>
    </row>
    <row customHeight="true" ht="15" outlineLevel="0" r="912">
      <c r="A912" s="115" t="n">
        <f aca="false" ca="false" dt2D="false" dtr="false" t="normal">A911+1</f>
        <v>20</v>
      </c>
      <c r="B912" s="115" t="s">
        <v>226</v>
      </c>
      <c r="C912" s="116" t="s">
        <v>522</v>
      </c>
      <c r="D912" s="115" t="s">
        <v>550</v>
      </c>
      <c r="E912" s="119" t="s">
        <v>258</v>
      </c>
      <c r="F912" s="118" t="s">
        <v>62</v>
      </c>
      <c r="G912" s="118" t="n">
        <v>4</v>
      </c>
      <c r="H912" s="118" t="n">
        <v>2</v>
      </c>
      <c r="I912" s="119" t="n">
        <v>1244.71</v>
      </c>
      <c r="J912" s="119" t="n">
        <v>1244.71</v>
      </c>
      <c r="K912" s="119" t="n">
        <v>0</v>
      </c>
      <c r="L912" s="117" t="n">
        <v>39</v>
      </c>
      <c r="M912" s="120" t="n">
        <f aca="false" ca="false" dt2D="false" dtr="false" t="normal">SUM(N912:S912)</f>
        <v>16064472.616193399</v>
      </c>
      <c r="N912" s="120" t="n"/>
      <c r="O912" s="120" t="n"/>
      <c r="P912" s="120" t="n"/>
      <c r="Q912" s="120" t="n">
        <v>189843.1692</v>
      </c>
      <c r="R912" s="120" t="n"/>
      <c r="S912" s="120" t="n">
        <f aca="false" ca="false" dt2D="false" dtr="false" t="normal">'Приложение 2'!E912-'Приложение 1'!Q912</f>
        <v>15874629.4469934</v>
      </c>
      <c r="T912" s="191" t="n">
        <v>54.54</v>
      </c>
      <c r="U912" s="192" t="n">
        <v>43.63</v>
      </c>
      <c r="V912" s="192" t="n">
        <v>36.36</v>
      </c>
      <c r="W912" s="192" t="n"/>
      <c r="X912" s="192" t="n"/>
      <c r="Y912" s="193" t="n">
        <v>2026</v>
      </c>
      <c r="Z912" s="3" t="n"/>
      <c r="AA912" s="3" t="n"/>
      <c r="AB912" s="194" t="n">
        <f aca="false" ca="false" dt2D="false" dtr="false" t="normal">SUM(AC912:AQ912)</f>
        <v>16064472.616193399</v>
      </c>
      <c r="AC912" s="151" t="n"/>
      <c r="AD912" s="151" t="n">
        <v>1491517.92983568</v>
      </c>
      <c r="AE912" s="151" t="n">
        <v>1596355.11576942</v>
      </c>
      <c r="AF912" s="151" t="n">
        <v>1243351.6978326</v>
      </c>
      <c r="AG912" s="151" t="n"/>
      <c r="AH912" s="151" t="n"/>
      <c r="AI912" s="151" t="n">
        <v>0</v>
      </c>
      <c r="AJ912" s="151" t="n"/>
      <c r="AK912" s="151" t="n">
        <v>6636801.7624348</v>
      </c>
      <c r="AL912" s="151" t="n"/>
      <c r="AM912" s="151" t="n">
        <v>4246732.21784856</v>
      </c>
      <c r="AN912" s="151" t="n"/>
      <c r="AO912" s="151" t="n">
        <v>481934.178485802</v>
      </c>
      <c r="AP912" s="151" t="n">
        <v>24000</v>
      </c>
      <c r="AQ912" s="151" t="n">
        <v>343779.713986539</v>
      </c>
      <c r="AR912" s="128" t="n">
        <f aca="false" ca="false" dt2D="false" dtr="false" t="normal">COUNTIF(AC912:AN912, "&gt;0")</f>
        <v>5</v>
      </c>
      <c r="AS912" s="128" t="n">
        <f aca="false" ca="false" dt2D="false" dtr="false" t="normal">COUNTIF(AO912:AQ912, "&gt;0")</f>
        <v>3</v>
      </c>
      <c r="AT912" s="128" t="n">
        <f aca="false" ca="false" dt2D="false" dtr="false" t="normal">+AR912+AS912</f>
        <v>8</v>
      </c>
    </row>
    <row customHeight="true" ht="15" outlineLevel="0" r="913">
      <c r="A913" s="115" t="n">
        <f aca="false" ca="false" dt2D="false" dtr="false" t="normal">A912+1</f>
        <v>21</v>
      </c>
      <c r="B913" s="115" t="s">
        <v>226</v>
      </c>
      <c r="C913" s="116" t="s">
        <v>522</v>
      </c>
      <c r="D913" s="115" t="s">
        <v>552</v>
      </c>
      <c r="E913" s="119" t="s">
        <v>258</v>
      </c>
      <c r="F913" s="118" t="s">
        <v>62</v>
      </c>
      <c r="G913" s="118" t="n">
        <v>3</v>
      </c>
      <c r="H913" s="118" t="n">
        <v>4</v>
      </c>
      <c r="I913" s="119" t="n">
        <v>1366.1</v>
      </c>
      <c r="J913" s="119" t="n">
        <v>1214.1</v>
      </c>
      <c r="K913" s="119" t="n">
        <v>152</v>
      </c>
      <c r="L913" s="117" t="n">
        <v>51</v>
      </c>
      <c r="M913" s="120" t="n">
        <f aca="false" ca="false" dt2D="false" dtr="false" t="normal">SUM(N913:S913)</f>
        <v>4700699.439628094</v>
      </c>
      <c r="N913" s="120" t="n"/>
      <c r="O913" s="120" t="n"/>
      <c r="P913" s="120" t="n"/>
      <c r="Q913" s="120" t="n">
        <v>231522.372</v>
      </c>
      <c r="R913" s="120" t="n"/>
      <c r="S913" s="120" t="n">
        <f aca="false" ca="false" dt2D="false" dtr="false" t="normal">'Приложение 2'!E913-'Приложение 1'!Q913</f>
        <v>4469177.067628094</v>
      </c>
      <c r="T913" s="191" t="n">
        <v>16.03</v>
      </c>
      <c r="U913" s="192" t="n">
        <v>12.82</v>
      </c>
      <c r="V913" s="192" t="n">
        <v>10.69</v>
      </c>
      <c r="W913" s="192" t="n"/>
      <c r="X913" s="192" t="n"/>
      <c r="Y913" s="193" t="n">
        <v>2026</v>
      </c>
      <c r="Z913" s="3" t="n"/>
      <c r="AA913" s="3" t="n"/>
      <c r="AB913" s="194" t="n">
        <f aca="false" ca="false" dt2D="false" dtr="false" t="normal">SUM(AC913:AQ913)</f>
        <v>4700699.439628094</v>
      </c>
      <c r="AC913" s="151" t="n"/>
      <c r="AD913" s="151" t="n">
        <v>3138007.9539667</v>
      </c>
      <c r="AE913" s="151" t="n"/>
      <c r="AF913" s="151" t="n">
        <v>1297075.53446451</v>
      </c>
      <c r="AG913" s="151" t="n"/>
      <c r="AH913" s="151" t="n"/>
      <c r="AI913" s="151" t="n">
        <v>0</v>
      </c>
      <c r="AJ913" s="151" t="n"/>
      <c r="AK913" s="151" t="n"/>
      <c r="AL913" s="151" t="n"/>
      <c r="AM913" s="151" t="n"/>
      <c r="AN913" s="151" t="n"/>
      <c r="AO913" s="151" t="n">
        <v>141020.983188843</v>
      </c>
      <c r="AP913" s="151" t="n">
        <v>24000</v>
      </c>
      <c r="AQ913" s="151" t="n">
        <v>100594.968008041</v>
      </c>
      <c r="AR913" s="128" t="n">
        <f aca="false" ca="false" dt2D="false" dtr="false" t="normal">COUNTIF(AC913:AN913, "&gt;0")</f>
        <v>2</v>
      </c>
      <c r="AS913" s="128" t="n">
        <f aca="false" ca="false" dt2D="false" dtr="false" t="normal">COUNTIF(AO913:AQ913, "&gt;0")</f>
        <v>3</v>
      </c>
      <c r="AT913" s="128" t="n">
        <f aca="false" ca="false" dt2D="false" dtr="false" t="normal">+AR913+AS913</f>
        <v>5</v>
      </c>
    </row>
    <row customHeight="true" ht="15" outlineLevel="0" r="914">
      <c r="A914" s="115" t="n">
        <f aca="false" ca="false" dt2D="false" dtr="false" t="normal">A913+1</f>
        <v>22</v>
      </c>
      <c r="B914" s="115" t="s">
        <v>226</v>
      </c>
      <c r="C914" s="116" t="s">
        <v>522</v>
      </c>
      <c r="D914" s="115" t="s">
        <v>553</v>
      </c>
      <c r="E914" s="117" t="s">
        <v>221</v>
      </c>
      <c r="F914" s="118" t="s">
        <v>62</v>
      </c>
      <c r="G914" s="118" t="n">
        <v>3</v>
      </c>
      <c r="H914" s="118" t="n">
        <v>2</v>
      </c>
      <c r="I914" s="119" t="n">
        <v>566.29</v>
      </c>
      <c r="J914" s="119" t="n">
        <v>566.29</v>
      </c>
      <c r="K914" s="119" t="n">
        <v>0</v>
      </c>
      <c r="L914" s="117" t="n">
        <v>16</v>
      </c>
      <c r="M914" s="120" t="n">
        <f aca="false" ca="false" dt2D="false" dtr="false" t="normal">SUM(N914:S914)</f>
        <v>1680330.24</v>
      </c>
      <c r="N914" s="120" t="n"/>
      <c r="O914" s="120" t="n"/>
      <c r="P914" s="120" t="n"/>
      <c r="Q914" s="120" t="n"/>
      <c r="R914" s="120" t="n"/>
      <c r="S914" s="120" t="n">
        <v>1680330.24</v>
      </c>
      <c r="T914" s="191" t="n">
        <v>13.18</v>
      </c>
      <c r="U914" s="192" t="n">
        <v>10.54</v>
      </c>
      <c r="V914" s="192" t="n">
        <v>8.78</v>
      </c>
      <c r="W914" s="192" t="n"/>
      <c r="X914" s="192" t="n"/>
      <c r="Y914" s="193" t="n">
        <v>2025</v>
      </c>
      <c r="Z914" s="3" t="n"/>
      <c r="AA914" s="3" t="n"/>
      <c r="AB914" s="194" t="n">
        <f aca="false" ca="false" dt2D="false" dtr="false" t="normal">SUM(AC914:AQ914)</f>
        <v>1680330.24</v>
      </c>
      <c r="AC914" s="151" t="n"/>
      <c r="AD914" s="151" t="n">
        <v>1198891.18</v>
      </c>
      <c r="AE914" s="151" t="n"/>
      <c r="AF914" s="151" t="n">
        <v>481439.06</v>
      </c>
      <c r="AG914" s="151" t="n"/>
      <c r="AH914" s="151" t="n"/>
      <c r="AI914" s="151" t="n"/>
      <c r="AJ914" s="151" t="n"/>
      <c r="AK914" s="151" t="n"/>
      <c r="AL914" s="151" t="n"/>
      <c r="AM914" s="151" t="n"/>
      <c r="AN914" s="151" t="n"/>
      <c r="AO914" s="151" t="n"/>
      <c r="AP914" s="151" t="n"/>
      <c r="AQ914" s="151" t="n"/>
      <c r="AR914" s="128" t="n">
        <f aca="false" ca="false" dt2D="false" dtr="false" t="normal">COUNTIF(AC914:AN914, "&gt;0")</f>
        <v>2</v>
      </c>
      <c r="AS914" s="128" t="n">
        <f aca="false" ca="false" dt2D="false" dtr="false" t="normal">COUNTIF(AO914:AQ914, "&gt;0")</f>
        <v>0</v>
      </c>
      <c r="AT914" s="128" t="n">
        <f aca="false" ca="false" dt2D="false" dtr="false" t="normal">+AR914+AS914</f>
        <v>2</v>
      </c>
    </row>
    <row customHeight="true" ht="15" outlineLevel="0" r="915">
      <c r="A915" s="115" t="n">
        <f aca="false" ca="false" dt2D="false" dtr="false" t="normal">A914+1</f>
        <v>23</v>
      </c>
      <c r="B915" s="115" t="s">
        <v>226</v>
      </c>
      <c r="C915" s="116" t="s">
        <v>522</v>
      </c>
      <c r="D915" s="115" t="s">
        <v>554</v>
      </c>
      <c r="E915" s="119" t="s">
        <v>87</v>
      </c>
      <c r="F915" s="118" t="s">
        <v>62</v>
      </c>
      <c r="G915" s="118" t="n">
        <v>4</v>
      </c>
      <c r="H915" s="118" t="n">
        <v>2</v>
      </c>
      <c r="I915" s="119" t="n">
        <v>1407.29</v>
      </c>
      <c r="J915" s="119" t="n">
        <v>1407.29</v>
      </c>
      <c r="K915" s="119" t="n">
        <v>0</v>
      </c>
      <c r="L915" s="117" t="n">
        <v>55</v>
      </c>
      <c r="M915" s="120" t="n">
        <f aca="false" ca="false" dt2D="false" dtr="false" t="normal">SUM(N915:S915)</f>
        <v>3271076.7301999996</v>
      </c>
      <c r="N915" s="120" t="n"/>
      <c r="O915" s="120" t="n"/>
      <c r="P915" s="120" t="n"/>
      <c r="Q915" s="120" t="n">
        <v>214639.8708</v>
      </c>
      <c r="R915" s="120" t="n"/>
      <c r="S915" s="120" t="n">
        <f aca="false" ca="false" dt2D="false" dtr="false" t="normal">'Приложение 2'!E915-'Приложение 1'!Q915</f>
        <v>3056436.8593999995</v>
      </c>
      <c r="T915" s="191" t="n">
        <v>11.18</v>
      </c>
      <c r="U915" s="192" t="n">
        <v>8.94</v>
      </c>
      <c r="V915" s="192" t="n">
        <v>7.45</v>
      </c>
      <c r="W915" s="192" t="n"/>
      <c r="X915" s="192" t="n"/>
      <c r="Y915" s="193" t="n">
        <v>2026</v>
      </c>
      <c r="Z915" s="3" t="n"/>
      <c r="AA915" s="3" t="n"/>
      <c r="AB915" s="194" t="n">
        <f aca="false" ca="false" dt2D="false" dtr="false" t="normal">SUM(AC915:AQ915)</f>
        <v>3271076.7301999996</v>
      </c>
      <c r="AC915" s="151" t="n"/>
      <c r="AD915" s="151" t="n">
        <v>1679762.14498032</v>
      </c>
      <c r="AE915" s="151" t="n"/>
      <c r="AF915" s="151" t="n">
        <v>1399181.2412874</v>
      </c>
      <c r="AG915" s="151" t="n"/>
      <c r="AH915" s="151" t="n"/>
      <c r="AI915" s="151" t="n">
        <v>0</v>
      </c>
      <c r="AJ915" s="151" t="n"/>
      <c r="AK915" s="151" t="n"/>
      <c r="AL915" s="151" t="n"/>
      <c r="AM915" s="151" t="n"/>
      <c r="AN915" s="151" t="n"/>
      <c r="AO915" s="151" t="n">
        <v>98132.301906</v>
      </c>
      <c r="AP915" s="151" t="n">
        <v>24000</v>
      </c>
      <c r="AQ915" s="151" t="n">
        <v>70001.04202628</v>
      </c>
      <c r="AR915" s="128" t="n">
        <f aca="false" ca="false" dt2D="false" dtr="false" t="normal">COUNTIF(AC915:AN915, "&gt;0")</f>
        <v>2</v>
      </c>
      <c r="AS915" s="128" t="n">
        <f aca="false" ca="false" dt2D="false" dtr="false" t="normal">COUNTIF(AO915:AQ915, "&gt;0")</f>
        <v>3</v>
      </c>
      <c r="AT915" s="128" t="n">
        <f aca="false" ca="false" dt2D="false" dtr="false" t="normal">+AR915+AS915</f>
        <v>5</v>
      </c>
    </row>
    <row customHeight="true" ht="17.25" outlineLevel="0" r="916">
      <c r="A916" s="115" t="n">
        <f aca="false" ca="false" dt2D="false" dtr="false" t="normal">A915+1</f>
        <v>24</v>
      </c>
      <c r="B916" s="115" t="s">
        <v>226</v>
      </c>
      <c r="C916" s="116" t="s">
        <v>522</v>
      </c>
      <c r="D916" s="115" t="s">
        <v>556</v>
      </c>
      <c r="E916" s="119" t="s">
        <v>210</v>
      </c>
      <c r="F916" s="118" t="s">
        <v>62</v>
      </c>
      <c r="G916" s="118" t="n">
        <v>2</v>
      </c>
      <c r="H916" s="118" t="n">
        <v>2</v>
      </c>
      <c r="I916" s="119" t="n">
        <v>608.58</v>
      </c>
      <c r="J916" s="119" t="n">
        <v>608.58</v>
      </c>
      <c r="K916" s="119" t="n">
        <v>0</v>
      </c>
      <c r="L916" s="117" t="n">
        <v>32</v>
      </c>
      <c r="M916" s="120" t="n">
        <f aca="false" ca="false" dt2D="false" dtr="false" t="normal">SUM(N916:S916)</f>
        <v>1479325.4016456564</v>
      </c>
      <c r="N916" s="120" t="n"/>
      <c r="O916" s="120" t="n"/>
      <c r="P916" s="120" t="n"/>
      <c r="Q916" s="120" t="n">
        <v>92820.6216</v>
      </c>
      <c r="R916" s="120" t="n"/>
      <c r="S916" s="120" t="n">
        <f aca="false" ca="false" dt2D="false" dtr="false" t="normal">'Приложение 2'!E916-'Приложение 1'!Q916</f>
        <v>1386504.7800456565</v>
      </c>
      <c r="T916" s="191" t="n">
        <v>15.48</v>
      </c>
      <c r="U916" s="192" t="n">
        <v>12.39</v>
      </c>
      <c r="V916" s="192" t="n">
        <v>10.32</v>
      </c>
      <c r="W916" s="192" t="n"/>
      <c r="X916" s="192" t="n"/>
      <c r="Y916" s="193" t="n">
        <v>2026</v>
      </c>
      <c r="Z916" s="3" t="n"/>
      <c r="AA916" s="3" t="n"/>
      <c r="AB916" s="194" t="n">
        <f aca="false" ca="false" dt2D="false" dtr="false" t="normal">SUM(AC916:AQ916)</f>
        <v>1479325.4016456564</v>
      </c>
      <c r="AC916" s="151" t="n"/>
      <c r="AD916" s="151" t="n">
        <v>1379288.07600107</v>
      </c>
      <c r="AE916" s="151" t="n"/>
      <c r="AF916" s="151" t="n"/>
      <c r="AG916" s="151" t="n"/>
      <c r="AH916" s="151" t="n"/>
      <c r="AI916" s="151" t="n">
        <v>0</v>
      </c>
      <c r="AJ916" s="151" t="n"/>
      <c r="AK916" s="151" t="n"/>
      <c r="AL916" s="151" t="n"/>
      <c r="AM916" s="151" t="n"/>
      <c r="AN916" s="151" t="n"/>
      <c r="AO916" s="151" t="n">
        <v>44379.7620493696</v>
      </c>
      <c r="AP916" s="151" t="n">
        <v>24000</v>
      </c>
      <c r="AQ916" s="151" t="n">
        <v>31657.563595217</v>
      </c>
      <c r="AR916" s="128" t="n">
        <f aca="false" ca="false" dt2D="false" dtr="false" t="normal">COUNTIF(AC916:AN916, "&gt;0")</f>
        <v>1</v>
      </c>
      <c r="AS916" s="128" t="n">
        <f aca="false" ca="false" dt2D="false" dtr="false" t="normal">COUNTIF(AO916:AQ916, "&gt;0")</f>
        <v>3</v>
      </c>
      <c r="AT916" s="128" t="n">
        <f aca="false" ca="false" dt2D="false" dtr="false" t="normal">+AR916+AS916</f>
        <v>4</v>
      </c>
    </row>
    <row customHeight="true" ht="15" outlineLevel="0" r="917">
      <c r="A917" s="115" t="n">
        <f aca="false" ca="false" dt2D="false" dtr="false" t="normal">A916+1</f>
        <v>25</v>
      </c>
      <c r="B917" s="115" t="s">
        <v>226</v>
      </c>
      <c r="C917" s="116" t="s">
        <v>522</v>
      </c>
      <c r="D917" s="115" t="s">
        <v>557</v>
      </c>
      <c r="E917" s="119" t="s">
        <v>87</v>
      </c>
      <c r="F917" s="118" t="s">
        <v>62</v>
      </c>
      <c r="G917" s="118" t="n">
        <v>2</v>
      </c>
      <c r="H917" s="118" t="n">
        <v>2</v>
      </c>
      <c r="I917" s="119" t="n">
        <v>728.04</v>
      </c>
      <c r="J917" s="119" t="n">
        <v>728.04</v>
      </c>
      <c r="K917" s="119" t="n">
        <v>0</v>
      </c>
      <c r="L917" s="117" t="n">
        <v>31</v>
      </c>
      <c r="M917" s="120" t="n">
        <f aca="false" ca="false" dt2D="false" dtr="false" t="normal">SUM(N917:S917)</f>
        <v>3339047.170172795</v>
      </c>
      <c r="N917" s="120" t="n"/>
      <c r="O917" s="120" t="n"/>
      <c r="P917" s="120" t="n"/>
      <c r="Q917" s="120" t="n">
        <v>111040.6608</v>
      </c>
      <c r="R917" s="120" t="n"/>
      <c r="S917" s="120" t="n">
        <f aca="false" ca="false" dt2D="false" dtr="false" t="normal">'Приложение 2'!E917-'Приложение 1'!Q917</f>
        <v>3228006.509372795</v>
      </c>
      <c r="T917" s="191" t="n">
        <v>20.26</v>
      </c>
      <c r="U917" s="192" t="n">
        <v>16.21</v>
      </c>
      <c r="V917" s="192" t="n">
        <v>13.5</v>
      </c>
      <c r="W917" s="192" t="n"/>
      <c r="X917" s="192" t="n"/>
      <c r="Y917" s="193" t="n">
        <v>2026</v>
      </c>
      <c r="Z917" s="3" t="n"/>
      <c r="AA917" s="3" t="n"/>
      <c r="AB917" s="194" t="n">
        <f aca="false" ca="false" dt2D="false" dtr="false" t="normal">SUM(AC917:AQ917)</f>
        <v>3339047.170172795</v>
      </c>
      <c r="AC917" s="151" t="n"/>
      <c r="AD917" s="151" t="n">
        <v>1670743.71627693</v>
      </c>
      <c r="AE917" s="151" t="n">
        <v>783026.658386726</v>
      </c>
      <c r="AF917" s="151" t="n">
        <v>689649.770962257</v>
      </c>
      <c r="AG917" s="151" t="n"/>
      <c r="AH917" s="151" t="n"/>
      <c r="AI917" s="151" t="n">
        <v>0</v>
      </c>
      <c r="AJ917" s="151" t="n"/>
      <c r="AK917" s="151" t="n"/>
      <c r="AL917" s="151" t="n"/>
      <c r="AM917" s="151" t="n"/>
      <c r="AN917" s="151" t="n"/>
      <c r="AO917" s="151" t="n">
        <v>100171.415105184</v>
      </c>
      <c r="AP917" s="151" t="n">
        <v>24000</v>
      </c>
      <c r="AQ917" s="151" t="n">
        <v>71455.6094416979</v>
      </c>
      <c r="AR917" s="128" t="n">
        <f aca="false" ca="false" dt2D="false" dtr="false" t="normal">COUNTIF(AC917:AN917, "&gt;0")</f>
        <v>3</v>
      </c>
      <c r="AS917" s="128" t="n">
        <f aca="false" ca="false" dt2D="false" dtr="false" t="normal">COUNTIF(AO917:AQ917, "&gt;0")</f>
        <v>3</v>
      </c>
      <c r="AT917" s="128" t="n">
        <f aca="false" ca="false" dt2D="false" dtr="false" t="normal">+AR917+AS917</f>
        <v>6</v>
      </c>
    </row>
    <row customHeight="true" ht="15" outlineLevel="0" r="918">
      <c r="A918" s="115" t="n">
        <f aca="false" ca="false" dt2D="false" dtr="false" t="normal">A917+1</f>
        <v>26</v>
      </c>
      <c r="B918" s="115" t="s">
        <v>226</v>
      </c>
      <c r="C918" s="116" t="s">
        <v>522</v>
      </c>
      <c r="D918" s="115" t="s">
        <v>558</v>
      </c>
      <c r="E918" s="119" t="s">
        <v>149</v>
      </c>
      <c r="F918" s="118" t="s">
        <v>62</v>
      </c>
      <c r="G918" s="118" t="n">
        <v>2</v>
      </c>
      <c r="H918" s="118" t="n">
        <v>2</v>
      </c>
      <c r="I918" s="119" t="n">
        <v>722.01</v>
      </c>
      <c r="J918" s="119" t="n">
        <v>722.01</v>
      </c>
      <c r="K918" s="119" t="n">
        <v>0</v>
      </c>
      <c r="L918" s="117" t="n">
        <v>32</v>
      </c>
      <c r="M918" s="120" t="n">
        <f aca="false" ca="false" dt2D="false" dtr="false" t="normal">SUM(N918:S918)</f>
        <v>9731632.296534184</v>
      </c>
      <c r="N918" s="120" t="n"/>
      <c r="O918" s="120" t="n"/>
      <c r="P918" s="120" t="n"/>
      <c r="Q918" s="120" t="n">
        <v>110120.9652</v>
      </c>
      <c r="R918" s="120" t="n"/>
      <c r="S918" s="120" t="n">
        <f aca="false" ca="false" dt2D="false" dtr="false" t="normal">'Приложение 2'!E918-'Приложение 1'!Q918</f>
        <v>9621511.331334185</v>
      </c>
      <c r="T918" s="191" t="n">
        <v>57.31</v>
      </c>
      <c r="U918" s="192" t="n">
        <v>45.85</v>
      </c>
      <c r="V918" s="192" t="n">
        <v>38.2</v>
      </c>
      <c r="W918" s="192" t="n"/>
      <c r="X918" s="192" t="n"/>
      <c r="Y918" s="193" t="n">
        <v>2026</v>
      </c>
      <c r="Z918" s="3" t="n"/>
      <c r="AA918" s="3" t="n"/>
      <c r="AB918" s="194" t="n">
        <f aca="false" ca="false" dt2D="false" dtr="false" t="normal">SUM(AC918:AQ918)</f>
        <v>9731632.296534184</v>
      </c>
      <c r="AC918" s="151" t="n"/>
      <c r="AD918" s="151" t="n">
        <v>1658839.50138606</v>
      </c>
      <c r="AE918" s="151" t="n">
        <v>778474.970635954</v>
      </c>
      <c r="AF918" s="151" t="n">
        <v>685871.478397422</v>
      </c>
      <c r="AG918" s="151" t="n"/>
      <c r="AH918" s="151" t="n"/>
      <c r="AI918" s="151" t="n">
        <v>0</v>
      </c>
      <c r="AJ918" s="151" t="n"/>
      <c r="AK918" s="151" t="n"/>
      <c r="AL918" s="151" t="n"/>
      <c r="AM918" s="151" t="n"/>
      <c r="AN918" s="151" t="n">
        <v>6084240.44607289</v>
      </c>
      <c r="AO918" s="151" t="n">
        <v>291948.968896026</v>
      </c>
      <c r="AP918" s="151" t="n">
        <v>24000</v>
      </c>
      <c r="AQ918" s="151" t="n">
        <v>208256.931145832</v>
      </c>
      <c r="AR918" s="128" t="n">
        <f aca="false" ca="false" dt2D="false" dtr="false" t="normal">COUNTIF(AC918:AN918, "&gt;0")</f>
        <v>4</v>
      </c>
      <c r="AS918" s="128" t="n">
        <f aca="false" ca="false" dt2D="false" dtr="false" t="normal">COUNTIF(AO918:AQ918, "&gt;0")</f>
        <v>3</v>
      </c>
      <c r="AT918" s="128" t="n">
        <f aca="false" ca="false" dt2D="false" dtr="false" t="normal">+AR918+AS918</f>
        <v>7</v>
      </c>
    </row>
    <row customHeight="true" ht="15" outlineLevel="0" r="919">
      <c r="A919" s="115" t="n">
        <f aca="false" ca="false" dt2D="false" dtr="false" t="normal">A918+1</f>
        <v>27</v>
      </c>
      <c r="B919" s="115" t="s">
        <v>226</v>
      </c>
      <c r="C919" s="116" t="s">
        <v>559</v>
      </c>
      <c r="D919" s="115" t="s">
        <v>560</v>
      </c>
      <c r="E919" s="119" t="s">
        <v>320</v>
      </c>
      <c r="F919" s="118" t="s">
        <v>62</v>
      </c>
      <c r="G919" s="118" t="n">
        <v>2</v>
      </c>
      <c r="H919" s="118" t="n">
        <v>3</v>
      </c>
      <c r="I919" s="119" t="n">
        <v>916.31</v>
      </c>
      <c r="J919" s="119" t="n">
        <v>870.3</v>
      </c>
      <c r="K919" s="119" t="n">
        <v>46.01</v>
      </c>
      <c r="L919" s="117" t="n">
        <v>43</v>
      </c>
      <c r="M919" s="120" t="n">
        <f aca="false" ca="false" dt2D="false" dtr="false" t="normal">SUM(N919:S919)</f>
        <v>2227349.9930689964</v>
      </c>
      <c r="N919" s="120" t="n"/>
      <c r="O919" s="120" t="n"/>
      <c r="P919" s="120" t="n"/>
      <c r="Q919" s="120" t="n">
        <v>146767.5252</v>
      </c>
      <c r="R919" s="120" t="n"/>
      <c r="S919" s="120" t="n">
        <f aca="false" ca="false" dt2D="false" dtr="false" t="normal">'Приложение 2'!E919-'Приложение 1'!Q919</f>
        <v>2080582.4678689963</v>
      </c>
      <c r="T919" s="191" t="n">
        <v>11.86</v>
      </c>
      <c r="U919" s="192" t="n">
        <v>9.49</v>
      </c>
      <c r="V919" s="192" t="n">
        <v>7.91</v>
      </c>
      <c r="W919" s="192" t="n"/>
      <c r="X919" s="192" t="n"/>
      <c r="Y919" s="193" t="n">
        <v>2026</v>
      </c>
      <c r="Z919" s="3" t="n"/>
      <c r="AA919" s="3" t="n"/>
      <c r="AB919" s="194" t="n">
        <f aca="false" ca="false" dt2D="false" dtr="false" t="normal">SUM(AC919:AQ919)</f>
        <v>2227349.9930689964</v>
      </c>
      <c r="AC919" s="151" t="n"/>
      <c r="AD919" s="151" t="n">
        <v>2088864.20342525</v>
      </c>
      <c r="AE919" s="151" t="n"/>
      <c r="AF919" s="151" t="n"/>
      <c r="AG919" s="151" t="n"/>
      <c r="AH919" s="151" t="n"/>
      <c r="AI919" s="151" t="n">
        <v>0</v>
      </c>
      <c r="AJ919" s="151" t="n"/>
      <c r="AK919" s="151" t="n"/>
      <c r="AL919" s="151" t="n"/>
      <c r="AM919" s="151" t="n"/>
      <c r="AN919" s="151" t="n"/>
      <c r="AO919" s="151" t="n">
        <v>66820.4997920698</v>
      </c>
      <c r="AP919" s="151" t="n">
        <v>24000</v>
      </c>
      <c r="AQ919" s="151" t="n">
        <v>47665.2898516765</v>
      </c>
      <c r="AR919" s="128" t="n">
        <f aca="false" ca="false" dt2D="false" dtr="false" t="normal">COUNTIF(AC919:AN919, "&gt;0")</f>
        <v>1</v>
      </c>
      <c r="AS919" s="128" t="n">
        <f aca="false" ca="false" dt2D="false" dtr="false" t="normal">COUNTIF(AO919:AQ919, "&gt;0")</f>
        <v>3</v>
      </c>
      <c r="AT919" s="128" t="n">
        <f aca="false" ca="false" dt2D="false" dtr="false" t="normal">+AR919+AS919</f>
        <v>4</v>
      </c>
    </row>
    <row customHeight="true" ht="15" outlineLevel="0" r="920">
      <c r="A920" s="115" t="n">
        <f aca="false" ca="false" dt2D="false" dtr="false" t="normal">A919+1</f>
        <v>28</v>
      </c>
      <c r="B920" s="115" t="s">
        <v>226</v>
      </c>
      <c r="C920" s="116" t="s">
        <v>559</v>
      </c>
      <c r="D920" s="115" t="s">
        <v>562</v>
      </c>
      <c r="E920" s="119" t="s">
        <v>100</v>
      </c>
      <c r="F920" s="118" t="s">
        <v>62</v>
      </c>
      <c r="G920" s="118" t="n">
        <v>2</v>
      </c>
      <c r="H920" s="118" t="n">
        <v>3</v>
      </c>
      <c r="I920" s="119" t="n">
        <v>1129.37</v>
      </c>
      <c r="J920" s="119" t="n">
        <v>1129.37</v>
      </c>
      <c r="K920" s="119" t="n">
        <v>0</v>
      </c>
      <c r="L920" s="117" t="n">
        <v>43</v>
      </c>
      <c r="M920" s="120" t="n">
        <f aca="false" ca="false" dt2D="false" dtr="false" t="normal">SUM(N920:S920)</f>
        <v>2745252.4382275986</v>
      </c>
      <c r="N920" s="120" t="n"/>
      <c r="O920" s="120" t="n"/>
      <c r="P920" s="120" t="n"/>
      <c r="Q920" s="120" t="n">
        <v>172251.5124</v>
      </c>
      <c r="R920" s="120" t="n"/>
      <c r="S920" s="120" t="n">
        <f aca="false" ca="false" dt2D="false" dtr="false" t="normal">'Приложение 2'!E920-'Приложение 1'!Q920</f>
        <v>2573000.9258275987</v>
      </c>
      <c r="T920" s="191" t="n">
        <v>11.89</v>
      </c>
      <c r="U920" s="192" t="n">
        <v>9.51</v>
      </c>
      <c r="V920" s="192" t="n">
        <v>7.93</v>
      </c>
      <c r="W920" s="192" t="n"/>
      <c r="X920" s="192" t="n"/>
      <c r="Y920" s="193" t="n">
        <v>2026</v>
      </c>
      <c r="Z920" s="3" t="n"/>
      <c r="AA920" s="3" t="n"/>
      <c r="AB920" s="194" t="n">
        <f aca="false" ca="false" dt2D="false" dtr="false" t="normal">SUM(AC920:AQ920)</f>
        <v>2745252.4382275986</v>
      </c>
      <c r="AC920" s="151" t="n"/>
      <c r="AD920" s="151" t="n">
        <v>2580146.4629027</v>
      </c>
      <c r="AE920" s="151" t="n"/>
      <c r="AF920" s="151" t="n"/>
      <c r="AG920" s="151" t="n"/>
      <c r="AH920" s="151" t="n"/>
      <c r="AI920" s="151" t="n">
        <v>0</v>
      </c>
      <c r="AJ920" s="151" t="n"/>
      <c r="AK920" s="151" t="n"/>
      <c r="AL920" s="151" t="n"/>
      <c r="AM920" s="151" t="n"/>
      <c r="AN920" s="151" t="n"/>
      <c r="AO920" s="151" t="n">
        <v>82357.5731468279</v>
      </c>
      <c r="AP920" s="151" t="n">
        <v>24000</v>
      </c>
      <c r="AQ920" s="151" t="n">
        <v>58748.4021780706</v>
      </c>
      <c r="AR920" s="128" t="n">
        <f aca="false" ca="false" dt2D="false" dtr="false" t="normal">COUNTIF(AC920:AN920, "&gt;0")</f>
        <v>1</v>
      </c>
      <c r="AS920" s="128" t="n">
        <f aca="false" ca="false" dt2D="false" dtr="false" t="normal">COUNTIF(AO920:AQ920, "&gt;0")</f>
        <v>3</v>
      </c>
      <c r="AT920" s="128" t="n">
        <f aca="false" ca="false" dt2D="false" dtr="false" t="normal">+AR920+AS920</f>
        <v>4</v>
      </c>
    </row>
    <row customHeight="true" ht="15" outlineLevel="0" r="921">
      <c r="A921" s="115" t="n">
        <f aca="false" ca="false" dt2D="false" dtr="false" t="normal">A920+1</f>
        <v>29</v>
      </c>
      <c r="B921" s="115" t="s">
        <v>226</v>
      </c>
      <c r="C921" s="116" t="s">
        <v>559</v>
      </c>
      <c r="D921" s="115" t="s">
        <v>563</v>
      </c>
      <c r="E921" s="119" t="s">
        <v>243</v>
      </c>
      <c r="F921" s="118" t="s">
        <v>62</v>
      </c>
      <c r="G921" s="118" t="n">
        <v>2</v>
      </c>
      <c r="H921" s="118" t="n">
        <v>2</v>
      </c>
      <c r="I921" s="119" t="n">
        <v>730.46</v>
      </c>
      <c r="J921" s="119" t="n">
        <v>635.11</v>
      </c>
      <c r="K921" s="119" t="n">
        <v>95.35</v>
      </c>
      <c r="L921" s="117" t="n">
        <v>28</v>
      </c>
      <c r="M921" s="120" t="n">
        <f aca="false" ca="false" dt2D="false" dtr="false" t="normal">SUM(N921:S921)</f>
        <v>8347617.256266128</v>
      </c>
      <c r="N921" s="120" t="n"/>
      <c r="O921" s="120" t="n"/>
      <c r="P921" s="120" t="n"/>
      <c r="Q921" s="120" t="n">
        <v>125941.0992</v>
      </c>
      <c r="R921" s="120" t="n"/>
      <c r="S921" s="120" t="n">
        <f aca="false" ca="false" dt2D="false" dtr="false" t="normal">'Приложение 2'!E921-'Приложение 1'!Q921</f>
        <v>8221676.157066128</v>
      </c>
      <c r="T921" s="191" t="n">
        <v>83.95</v>
      </c>
      <c r="U921" s="192" t="n">
        <v>67.16</v>
      </c>
      <c r="V921" s="192" t="n">
        <v>55.97</v>
      </c>
      <c r="W921" s="192" t="n"/>
      <c r="X921" s="192" t="n"/>
      <c r="Y921" s="193" t="n">
        <v>2026</v>
      </c>
      <c r="Z921" s="3" t="n"/>
      <c r="AA921" s="3" t="n"/>
      <c r="AB921" s="194" t="n">
        <f aca="false" ca="false" dt2D="false" dtr="false" t="normal">SUM(AC921:AQ921)</f>
        <v>8347617.256266128</v>
      </c>
      <c r="AC921" s="151" t="n"/>
      <c r="AD921" s="151" t="n"/>
      <c r="AE921" s="151" t="n"/>
      <c r="AF921" s="151" t="n"/>
      <c r="AG921" s="151" t="n"/>
      <c r="AH921" s="151" t="n"/>
      <c r="AI921" s="151" t="n">
        <v>0</v>
      </c>
      <c r="AJ921" s="151" t="n"/>
      <c r="AK921" s="151" t="n">
        <v>7894549.72929405</v>
      </c>
      <c r="AL921" s="151" t="n"/>
      <c r="AM921" s="151" t="n"/>
      <c r="AN921" s="151" t="n"/>
      <c r="AO921" s="151" t="n">
        <v>250428.517687984</v>
      </c>
      <c r="AP921" s="151" t="n">
        <v>24000</v>
      </c>
      <c r="AQ921" s="151" t="n">
        <v>178639.009284095</v>
      </c>
      <c r="AR921" s="128" t="n">
        <f aca="false" ca="false" dt2D="false" dtr="false" t="normal">COUNTIF(AC921:AN921, "&gt;0")</f>
        <v>1</v>
      </c>
      <c r="AS921" s="128" t="n">
        <f aca="false" ca="false" dt2D="false" dtr="false" t="normal">COUNTIF(AO921:AQ921, "&gt;0")</f>
        <v>3</v>
      </c>
      <c r="AT921" s="128" t="n">
        <f aca="false" ca="false" dt2D="false" dtr="false" t="normal">+AR921+AS921</f>
        <v>4</v>
      </c>
    </row>
    <row customHeight="true" ht="15" outlineLevel="0" r="922">
      <c r="A922" s="115" t="n">
        <f aca="false" ca="false" dt2D="false" dtr="false" t="normal">A921+1</f>
        <v>30</v>
      </c>
      <c r="B922" s="115" t="s">
        <v>226</v>
      </c>
      <c r="C922" s="116" t="s">
        <v>559</v>
      </c>
      <c r="D922" s="115" t="s">
        <v>564</v>
      </c>
      <c r="E922" s="119" t="s">
        <v>87</v>
      </c>
      <c r="F922" s="118" t="s">
        <v>62</v>
      </c>
      <c r="G922" s="118" t="n">
        <v>2</v>
      </c>
      <c r="H922" s="118" t="n">
        <v>2</v>
      </c>
      <c r="I922" s="119" t="n">
        <v>727.83</v>
      </c>
      <c r="J922" s="119" t="n">
        <v>603.3</v>
      </c>
      <c r="K922" s="119" t="n">
        <v>124.53</v>
      </c>
      <c r="L922" s="117" t="n">
        <v>20</v>
      </c>
      <c r="M922" s="120" t="n">
        <f aca="false" ca="false" dt2D="false" dtr="false" t="normal">SUM(N922:S922)</f>
        <v>8317561.9029490715</v>
      </c>
      <c r="N922" s="120" t="n"/>
      <c r="O922" s="120" t="n"/>
      <c r="P922" s="120" t="n"/>
      <c r="Q922" s="120" t="n">
        <v>129987.0036</v>
      </c>
      <c r="R922" s="120" t="n"/>
      <c r="S922" s="120" t="n">
        <f aca="false" ca="false" dt2D="false" dtr="false" t="normal">'Приложение 2'!E922-'Приложение 1'!Q922</f>
        <v>8187574.899349071</v>
      </c>
      <c r="T922" s="191" t="n">
        <v>83.92</v>
      </c>
      <c r="U922" s="192" t="n">
        <v>67.14</v>
      </c>
      <c r="V922" s="192" t="n">
        <v>55.95</v>
      </c>
      <c r="W922" s="192" t="n"/>
      <c r="X922" s="192" t="n"/>
      <c r="Y922" s="193" t="n">
        <v>2026</v>
      </c>
      <c r="Z922" s="3" t="n"/>
      <c r="AA922" s="3" t="n"/>
      <c r="AB922" s="194" t="n">
        <f aca="false" ca="false" dt2D="false" dtr="false" t="normal">SUM(AC922:AQ922)</f>
        <v>8317561.9029490715</v>
      </c>
      <c r="AC922" s="151" t="n"/>
      <c r="AD922" s="151" t="n"/>
      <c r="AE922" s="151" t="n"/>
      <c r="AF922" s="151" t="n"/>
      <c r="AG922" s="151" t="n"/>
      <c r="AH922" s="151" t="n"/>
      <c r="AI922" s="151" t="n">
        <v>0</v>
      </c>
      <c r="AJ922" s="151" t="n"/>
      <c r="AK922" s="151" t="n">
        <v>7866039.22113749</v>
      </c>
      <c r="AL922" s="151" t="n"/>
      <c r="AM922" s="151" t="n"/>
      <c r="AN922" s="151" t="n"/>
      <c r="AO922" s="151" t="n">
        <v>249526.857088472</v>
      </c>
      <c r="AP922" s="151" t="n">
        <v>24000</v>
      </c>
      <c r="AQ922" s="151" t="n">
        <v>177995.82472311</v>
      </c>
      <c r="AR922" s="128" t="n">
        <f aca="false" ca="false" dt2D="false" dtr="false" t="normal">COUNTIF(AC922:AN922, "&gt;0")</f>
        <v>1</v>
      </c>
      <c r="AS922" s="128" t="n">
        <f aca="false" ca="false" dt2D="false" dtr="false" t="normal">COUNTIF(AO922:AQ922, "&gt;0")</f>
        <v>3</v>
      </c>
      <c r="AT922" s="128" t="n">
        <f aca="false" ca="false" dt2D="false" dtr="false" t="normal">+AR922+AS922</f>
        <v>4</v>
      </c>
    </row>
    <row customHeight="true" ht="15" outlineLevel="0" r="923">
      <c r="A923" s="115" t="n">
        <f aca="false" ca="false" dt2D="false" dtr="false" t="normal">A922+1</f>
        <v>31</v>
      </c>
      <c r="B923" s="115" t="s">
        <v>226</v>
      </c>
      <c r="C923" s="116" t="s">
        <v>559</v>
      </c>
      <c r="D923" s="115" t="s">
        <v>566</v>
      </c>
      <c r="E923" s="119" t="s">
        <v>137</v>
      </c>
      <c r="F923" s="118" t="s">
        <v>62</v>
      </c>
      <c r="G923" s="118" t="n">
        <v>2</v>
      </c>
      <c r="H923" s="118" t="n">
        <v>2</v>
      </c>
      <c r="I923" s="119" t="n">
        <v>798.9</v>
      </c>
      <c r="J923" s="119" t="n">
        <v>798.9</v>
      </c>
      <c r="K923" s="119" t="n">
        <v>0</v>
      </c>
      <c r="L923" s="117" t="n">
        <v>30</v>
      </c>
      <c r="M923" s="120" t="n">
        <f aca="false" ca="false" dt2D="false" dtr="false" t="normal">SUM(N923:S923)</f>
        <v>2748985.2736394764</v>
      </c>
      <c r="N923" s="120" t="n"/>
      <c r="O923" s="120" t="n"/>
      <c r="P923" s="120" t="n"/>
      <c r="Q923" s="120" t="n">
        <v>121848.228</v>
      </c>
      <c r="R923" s="120" t="n"/>
      <c r="S923" s="120" t="n">
        <f aca="false" ca="false" dt2D="false" dtr="false" t="normal">'Приложение 2'!E923-'Приложение 1'!Q923</f>
        <v>2627137.0456394763</v>
      </c>
      <c r="T923" s="191" t="n">
        <v>16.1</v>
      </c>
      <c r="U923" s="192" t="n">
        <v>12.88</v>
      </c>
      <c r="V923" s="192" t="n">
        <v>10.73</v>
      </c>
      <c r="W923" s="192" t="n"/>
      <c r="X923" s="192" t="n"/>
      <c r="Y923" s="193" t="n">
        <v>2026</v>
      </c>
      <c r="Z923" s="3" t="n"/>
      <c r="AA923" s="3" t="n"/>
      <c r="AB923" s="194" t="n">
        <f aca="false" ca="false" dt2D="false" dtr="false" t="normal">SUM(AC923:AQ923)</f>
        <v>2748985.2736394764</v>
      </c>
      <c r="AC923" s="151" t="n"/>
      <c r="AD923" s="151" t="n">
        <v>1830135.53504429</v>
      </c>
      <c r="AE923" s="151" t="n"/>
      <c r="AF923" s="151" t="n">
        <v>753551.895530118</v>
      </c>
      <c r="AG923" s="151" t="n"/>
      <c r="AH923" s="151" t="n"/>
      <c r="AI923" s="151" t="n">
        <v>0</v>
      </c>
      <c r="AJ923" s="151" t="n"/>
      <c r="AK923" s="151" t="n"/>
      <c r="AL923" s="151" t="n"/>
      <c r="AM923" s="151" t="n"/>
      <c r="AN923" s="151" t="n"/>
      <c r="AO923" s="151" t="n">
        <v>82469.5582091842</v>
      </c>
      <c r="AP923" s="151" t="n">
        <v>24000</v>
      </c>
      <c r="AQ923" s="151" t="n">
        <v>58828.2848558847</v>
      </c>
      <c r="AR923" s="128" t="n">
        <f aca="false" ca="false" dt2D="false" dtr="false" t="normal">COUNTIF(AC923:AN923, "&gt;0")</f>
        <v>2</v>
      </c>
      <c r="AS923" s="128" t="n">
        <f aca="false" ca="false" dt2D="false" dtr="false" t="normal">COUNTIF(AO923:AQ923, "&gt;0")</f>
        <v>3</v>
      </c>
      <c r="AT923" s="128" t="n">
        <f aca="false" ca="false" dt2D="false" dtr="false" t="normal">+AR923+AS923</f>
        <v>5</v>
      </c>
    </row>
    <row customHeight="true" ht="15" outlineLevel="0" r="924">
      <c r="A924" s="115" t="n">
        <f aca="false" ca="false" dt2D="false" dtr="false" t="normal">A923+1</f>
        <v>32</v>
      </c>
      <c r="B924" s="115" t="s">
        <v>226</v>
      </c>
      <c r="C924" s="116" t="s">
        <v>567</v>
      </c>
      <c r="D924" s="115" t="s">
        <v>568</v>
      </c>
      <c r="E924" s="119" t="s">
        <v>100</v>
      </c>
      <c r="F924" s="118" t="s">
        <v>62</v>
      </c>
      <c r="G924" s="118" t="n">
        <v>3</v>
      </c>
      <c r="H924" s="118" t="n">
        <v>2</v>
      </c>
      <c r="I924" s="119" t="n">
        <v>948.32</v>
      </c>
      <c r="J924" s="119" t="n">
        <v>948.32</v>
      </c>
      <c r="K924" s="119" t="n">
        <v>0</v>
      </c>
      <c r="L924" s="117" t="n">
        <v>26</v>
      </c>
      <c r="M924" s="120" t="n">
        <f aca="false" ca="false" dt2D="false" dtr="false" t="normal">SUM(N924:S924)</f>
        <v>3263133.952556998</v>
      </c>
      <c r="N924" s="120" t="n"/>
      <c r="O924" s="120" t="n"/>
      <c r="P924" s="120" t="n"/>
      <c r="Q924" s="120" t="n">
        <v>144637.7664</v>
      </c>
      <c r="R924" s="120" t="n"/>
      <c r="S924" s="120" t="n">
        <f aca="false" ca="false" dt2D="false" dtr="false" t="normal">'Приложение 2'!E924-'Приложение 1'!Q924</f>
        <v>3118496.186156998</v>
      </c>
      <c r="T924" s="191" t="n">
        <v>16.1</v>
      </c>
      <c r="U924" s="192" t="n">
        <v>12.88</v>
      </c>
      <c r="V924" s="192" t="n">
        <v>10.73</v>
      </c>
      <c r="W924" s="192" t="n"/>
      <c r="X924" s="192" t="n"/>
      <c r="Y924" s="193" t="n">
        <v>2026</v>
      </c>
      <c r="Z924" s="3" t="n"/>
      <c r="AA924" s="3" t="n"/>
      <c r="AB924" s="194" t="n">
        <f aca="false" ca="false" dt2D="false" dtr="false" t="normal">SUM(AC924:AQ924)</f>
        <v>3263133.952556998</v>
      </c>
      <c r="AC924" s="151" t="n"/>
      <c r="AD924" s="151" t="n">
        <v>2174674.14018425</v>
      </c>
      <c r="AE924" s="151" t="n"/>
      <c r="AF924" s="151" t="n">
        <v>896734.727211318</v>
      </c>
      <c r="AG924" s="151" t="n"/>
      <c r="AH924" s="151" t="n"/>
      <c r="AI924" s="151" t="n">
        <v>0</v>
      </c>
      <c r="AJ924" s="151" t="n"/>
      <c r="AK924" s="151" t="n"/>
      <c r="AL924" s="151" t="n"/>
      <c r="AM924" s="151" t="n"/>
      <c r="AN924" s="151" t="n"/>
      <c r="AO924" s="151" t="n">
        <v>97894.0185767099</v>
      </c>
      <c r="AP924" s="151" t="n">
        <v>24000</v>
      </c>
      <c r="AQ924" s="151" t="n">
        <v>69831.0665847198</v>
      </c>
      <c r="AR924" s="128" t="n">
        <f aca="false" ca="false" dt2D="false" dtr="false" t="normal">COUNTIF(AC924:AN924, "&gt;0")</f>
        <v>2</v>
      </c>
      <c r="AS924" s="128" t="n">
        <f aca="false" ca="false" dt2D="false" dtr="false" t="normal">COUNTIF(AO924:AQ924, "&gt;0")</f>
        <v>3</v>
      </c>
      <c r="AT924" s="128" t="n">
        <f aca="false" ca="false" dt2D="false" dtr="false" t="normal">+AR924+AS924</f>
        <v>5</v>
      </c>
    </row>
    <row customHeight="true" ht="15" outlineLevel="0" r="925">
      <c r="A925" s="115" t="n">
        <f aca="false" ca="false" dt2D="false" dtr="false" t="normal">A924+1</f>
        <v>33</v>
      </c>
      <c r="B925" s="115" t="s">
        <v>226</v>
      </c>
      <c r="C925" s="116" t="s">
        <v>567</v>
      </c>
      <c r="D925" s="115" t="s">
        <v>569</v>
      </c>
      <c r="E925" s="119" t="s">
        <v>94</v>
      </c>
      <c r="F925" s="118" t="s">
        <v>62</v>
      </c>
      <c r="G925" s="118" t="n">
        <v>2</v>
      </c>
      <c r="H925" s="118" t="n">
        <v>2</v>
      </c>
      <c r="I925" s="119" t="n">
        <v>562.19</v>
      </c>
      <c r="J925" s="119" t="n">
        <v>562.19</v>
      </c>
      <c r="K925" s="119" t="n">
        <v>0</v>
      </c>
      <c r="L925" s="117" t="n">
        <v>25</v>
      </c>
      <c r="M925" s="120" t="n">
        <f aca="false" ca="false" dt2D="false" dtr="false" t="normal">SUM(N925:S925)</f>
        <v>2151251.1231828094</v>
      </c>
      <c r="N925" s="120" t="n"/>
      <c r="O925" s="120" t="n"/>
      <c r="P925" s="120" t="n"/>
      <c r="Q925" s="120" t="n">
        <v>85745.2188</v>
      </c>
      <c r="R925" s="120" t="n"/>
      <c r="S925" s="120" t="n">
        <f aca="false" ca="false" dt2D="false" dtr="false" t="normal">'Приложение 2'!E925-'Приложение 1'!Q925</f>
        <v>2065505.9043828095</v>
      </c>
      <c r="T925" s="191" t="n">
        <v>16.21</v>
      </c>
      <c r="U925" s="192" t="n">
        <v>12.97</v>
      </c>
      <c r="V925" s="192" t="n">
        <v>10.81</v>
      </c>
      <c r="W925" s="192" t="n"/>
      <c r="X925" s="192" t="n"/>
      <c r="Y925" s="193" t="n">
        <v>2026</v>
      </c>
      <c r="Z925" s="3" t="n"/>
      <c r="AA925" s="3" t="n"/>
      <c r="AB925" s="194" t="n">
        <f aca="false" ca="false" dt2D="false" dtr="false" t="normal">SUM(AC925:AQ925)</f>
        <v>2151251.1231828094</v>
      </c>
      <c r="AC925" s="151" t="n"/>
      <c r="AD925" s="151" t="n">
        <v>1288320.16077926</v>
      </c>
      <c r="AE925" s="151" t="n"/>
      <c r="AF925" s="151" t="n">
        <v>530722.768992461</v>
      </c>
      <c r="AG925" s="151" t="n"/>
      <c r="AH925" s="151" t="n"/>
      <c r="AI925" s="151" t="n">
        <v>197633.885679492</v>
      </c>
      <c r="AJ925" s="151" t="n"/>
      <c r="AK925" s="151" t="n"/>
      <c r="AL925" s="151" t="n"/>
      <c r="AM925" s="151" t="n"/>
      <c r="AN925" s="151" t="n"/>
      <c r="AO925" s="151" t="n">
        <v>64537.5336954842</v>
      </c>
      <c r="AP925" s="151" t="n">
        <v>24000</v>
      </c>
      <c r="AQ925" s="151" t="n">
        <v>46036.774036112</v>
      </c>
      <c r="AR925" s="128" t="n">
        <f aca="false" ca="false" dt2D="false" dtr="false" t="normal">COUNTIF(AC925:AN925, "&gt;0")</f>
        <v>3</v>
      </c>
      <c r="AS925" s="128" t="n">
        <f aca="false" ca="false" dt2D="false" dtr="false" t="normal">COUNTIF(AO925:AQ925, "&gt;0")</f>
        <v>3</v>
      </c>
      <c r="AT925" s="128" t="n">
        <f aca="false" ca="false" dt2D="false" dtr="false" t="normal">+AR925+AS925</f>
        <v>6</v>
      </c>
    </row>
    <row customHeight="true" ht="15" outlineLevel="0" r="926">
      <c r="A926" s="115" t="n">
        <f aca="false" ca="false" dt2D="false" dtr="false" t="normal">A925+1</f>
        <v>34</v>
      </c>
      <c r="B926" s="115" t="s">
        <v>226</v>
      </c>
      <c r="C926" s="116" t="s">
        <v>567</v>
      </c>
      <c r="D926" s="115" t="s">
        <v>570</v>
      </c>
      <c r="E926" s="119" t="s">
        <v>83</v>
      </c>
      <c r="F926" s="118" t="s">
        <v>62</v>
      </c>
      <c r="G926" s="118" t="n">
        <v>2</v>
      </c>
      <c r="H926" s="118" t="n">
        <v>1</v>
      </c>
      <c r="I926" s="119" t="n">
        <v>698.48</v>
      </c>
      <c r="J926" s="119" t="n">
        <v>698.48</v>
      </c>
      <c r="K926" s="119" t="n">
        <v>0</v>
      </c>
      <c r="L926" s="117" t="n">
        <v>24</v>
      </c>
      <c r="M926" s="120" t="n">
        <f aca="false" ca="false" dt2D="false" dtr="false" t="normal">SUM(N926:S926)</f>
        <v>2403443.777608835</v>
      </c>
      <c r="N926" s="120" t="n"/>
      <c r="O926" s="120" t="n"/>
      <c r="P926" s="120" t="n"/>
      <c r="Q926" s="120" t="n">
        <v>106532.1696</v>
      </c>
      <c r="R926" s="120" t="n"/>
      <c r="S926" s="120" t="n">
        <f aca="false" ca="false" dt2D="false" dtr="false" t="normal">'Приложение 2'!E926-'Приложение 1'!Q926</f>
        <v>2296911.608008835</v>
      </c>
      <c r="T926" s="191" t="n">
        <v>16.1</v>
      </c>
      <c r="U926" s="192" t="n">
        <v>12.88</v>
      </c>
      <c r="V926" s="192" t="n">
        <v>10.73</v>
      </c>
      <c r="W926" s="192" t="n"/>
      <c r="X926" s="192" t="n"/>
      <c r="Y926" s="193" t="n">
        <v>2026</v>
      </c>
      <c r="Z926" s="3" t="n"/>
      <c r="AA926" s="3" t="n"/>
      <c r="AB926" s="194" t="n">
        <f aca="false" ca="false" dt2D="false" dtr="false" t="normal">SUM(AC926:AQ926)</f>
        <v>2403443.777608835</v>
      </c>
      <c r="AC926" s="151" t="n"/>
      <c r="AD926" s="151" t="n">
        <v>1598583.08739233</v>
      </c>
      <c r="AE926" s="151" t="n"/>
      <c r="AF926" s="151" t="n">
        <v>657323.680047411</v>
      </c>
      <c r="AG926" s="151" t="n"/>
      <c r="AH926" s="151" t="n"/>
      <c r="AI926" s="151" t="n">
        <v>0</v>
      </c>
      <c r="AJ926" s="151" t="n"/>
      <c r="AK926" s="151" t="n"/>
      <c r="AL926" s="151" t="n"/>
      <c r="AM926" s="151" t="n"/>
      <c r="AN926" s="151" t="n"/>
      <c r="AO926" s="151" t="n">
        <v>72103.3133282651</v>
      </c>
      <c r="AP926" s="151" t="n">
        <v>24000</v>
      </c>
      <c r="AQ926" s="151" t="n">
        <v>51433.6968408291</v>
      </c>
      <c r="AR926" s="128" t="n">
        <f aca="false" ca="false" dt2D="false" dtr="false" t="normal">COUNTIF(AC926:AN926, "&gt;0")</f>
        <v>2</v>
      </c>
      <c r="AS926" s="128" t="n">
        <f aca="false" ca="false" dt2D="false" dtr="false" t="normal">COUNTIF(AO926:AQ926, "&gt;0")</f>
        <v>3</v>
      </c>
      <c r="AT926" s="128" t="n">
        <f aca="false" ca="false" dt2D="false" dtr="false" t="normal">+AR926+AS926</f>
        <v>5</v>
      </c>
    </row>
    <row customHeight="true" ht="15" outlineLevel="0" r="927">
      <c r="A927" s="115" t="n">
        <f aca="false" ca="false" dt2D="false" dtr="false" t="normal">A926+1</f>
        <v>35</v>
      </c>
      <c r="B927" s="115" t="s">
        <v>226</v>
      </c>
      <c r="C927" s="116" t="s">
        <v>572</v>
      </c>
      <c r="D927" s="115" t="s">
        <v>573</v>
      </c>
      <c r="E927" s="119" t="s">
        <v>94</v>
      </c>
      <c r="F927" s="118" t="s">
        <v>62</v>
      </c>
      <c r="G927" s="118" t="n">
        <v>2</v>
      </c>
      <c r="H927" s="118" t="n">
        <v>2</v>
      </c>
      <c r="I927" s="119" t="n">
        <v>892.81</v>
      </c>
      <c r="J927" s="119" t="n">
        <v>892.81</v>
      </c>
      <c r="K927" s="119" t="n">
        <v>0</v>
      </c>
      <c r="L927" s="117" t="n">
        <v>32</v>
      </c>
      <c r="M927" s="120" t="n">
        <f aca="false" ca="false" dt2D="false" dtr="false" t="normal">SUM(N927:S927)</f>
        <v>4510827.818890115</v>
      </c>
      <c r="N927" s="120" t="n"/>
      <c r="O927" s="120" t="n"/>
      <c r="P927" s="120" t="n"/>
      <c r="Q927" s="120" t="n">
        <v>136171.3812</v>
      </c>
      <c r="R927" s="120" t="n"/>
      <c r="S927" s="120" t="n">
        <f aca="false" ca="false" dt2D="false" dtr="false" t="normal">'Приложение 2'!E927-'Приложение 1'!Q927</f>
        <v>4374656.4376901155</v>
      </c>
      <c r="T927" s="191" t="n">
        <v>22.39</v>
      </c>
      <c r="U927" s="192" t="n">
        <v>17.91</v>
      </c>
      <c r="V927" s="192" t="n">
        <v>14.93</v>
      </c>
      <c r="W927" s="192" t="n"/>
      <c r="X927" s="192" t="n"/>
      <c r="Y927" s="193" t="n">
        <v>2026</v>
      </c>
      <c r="Z927" s="3" t="n"/>
      <c r="AA927" s="3" t="n"/>
      <c r="AB927" s="194" t="n">
        <f aca="false" ca="false" dt2D="false" dtr="false" t="normal">SUM(AC927:AQ927)</f>
        <v>4510827.818890115</v>
      </c>
      <c r="AC927" s="151" t="n">
        <v>3296919.47119375</v>
      </c>
      <c r="AD927" s="151" t="n"/>
      <c r="AE927" s="151" t="n">
        <v>958051.797805413</v>
      </c>
      <c r="AF927" s="151" t="n"/>
      <c r="AG927" s="151" t="n"/>
      <c r="AH927" s="151" t="n"/>
      <c r="AI927" s="151" t="n">
        <v>0</v>
      </c>
      <c r="AJ927" s="151" t="n"/>
      <c r="AK927" s="151" t="n"/>
      <c r="AL927" s="151" t="n"/>
      <c r="AM927" s="151" t="n"/>
      <c r="AN927" s="151" t="n"/>
      <c r="AO927" s="151" t="n">
        <v>135324.834566704</v>
      </c>
      <c r="AP927" s="151" t="n">
        <v>24000</v>
      </c>
      <c r="AQ927" s="151" t="n">
        <v>96531.7153242485</v>
      </c>
      <c r="AR927" s="128" t="n">
        <f aca="false" ca="false" dt2D="false" dtr="false" t="normal">COUNTIF(AC927:AN927, "&gt;0")</f>
        <v>2</v>
      </c>
      <c r="AS927" s="128" t="n">
        <f aca="false" ca="false" dt2D="false" dtr="false" t="normal">COUNTIF(AO927:AQ927, "&gt;0")</f>
        <v>3</v>
      </c>
      <c r="AT927" s="128" t="n">
        <f aca="false" ca="false" dt2D="false" dtr="false" t="normal">+AR927+AS927</f>
        <v>5</v>
      </c>
    </row>
    <row customHeight="true" ht="15" outlineLevel="0" r="928">
      <c r="A928" s="115" t="n">
        <f aca="false" ca="false" dt2D="false" dtr="false" t="normal">A927+1</f>
        <v>36</v>
      </c>
      <c r="B928" s="115" t="n">
        <v>1</v>
      </c>
      <c r="C928" s="116" t="s">
        <v>572</v>
      </c>
      <c r="D928" s="115" t="s">
        <v>575</v>
      </c>
      <c r="E928" s="119" t="s">
        <v>83</v>
      </c>
      <c r="F928" s="118" t="s">
        <v>62</v>
      </c>
      <c r="G928" s="118" t="n">
        <v>2</v>
      </c>
      <c r="H928" s="118" t="n">
        <v>2</v>
      </c>
      <c r="I928" s="119" t="n">
        <v>1292.52</v>
      </c>
      <c r="J928" s="119" t="n">
        <v>1292.52</v>
      </c>
      <c r="K928" s="119" t="n">
        <v>0</v>
      </c>
      <c r="L928" s="117" t="n">
        <v>12</v>
      </c>
      <c r="M928" s="120" t="n">
        <f aca="false" ca="false" dt2D="false" dtr="false" t="normal">SUM(N928:S928)</f>
        <v>14770777.668960785</v>
      </c>
      <c r="N928" s="120" t="n"/>
      <c r="O928" s="120" t="n"/>
      <c r="P928" s="120" t="n"/>
      <c r="Q928" s="120" t="n">
        <v>197135.1504</v>
      </c>
      <c r="R928" s="120" t="n"/>
      <c r="S928" s="120" t="n">
        <f aca="false" ca="false" dt2D="false" dtr="false" t="normal">'Приложение 2'!E928-'Приложение 1'!Q928</f>
        <v>14573642.518560786</v>
      </c>
      <c r="T928" s="191" t="n">
        <v>46.98</v>
      </c>
      <c r="U928" s="192" t="n">
        <v>37.58</v>
      </c>
      <c r="V928" s="192" t="n">
        <v>31.32</v>
      </c>
      <c r="W928" s="192" t="n"/>
      <c r="X928" s="192" t="n"/>
      <c r="Y928" s="193" t="n">
        <v>2026</v>
      </c>
      <c r="Z928" s="3" t="n"/>
      <c r="AA928" s="3" t="n"/>
      <c r="AB928" s="194" t="n">
        <f aca="false" ca="false" dt2D="false" dtr="false" t="normal">SUM(AC928:AQ928)</f>
        <v>14770777.668960785</v>
      </c>
      <c r="AC928" s="151" t="n"/>
      <c r="AD928" s="151" t="n"/>
      <c r="AE928" s="151" t="n"/>
      <c r="AF928" s="151" t="n"/>
      <c r="AG928" s="151" t="n"/>
      <c r="AH928" s="151" t="n"/>
      <c r="AI928" s="151" t="n">
        <v>0</v>
      </c>
      <c r="AJ928" s="151" t="n"/>
      <c r="AK928" s="151" t="n">
        <v>13987559.6967762</v>
      </c>
      <c r="AL928" s="151" t="n"/>
      <c r="AM928" s="151" t="n"/>
      <c r="AN928" s="151" t="n"/>
      <c r="AO928" s="151" t="n">
        <v>443123.330068824</v>
      </c>
      <c r="AP928" s="151" t="n">
        <v>24000</v>
      </c>
      <c r="AQ928" s="151" t="n">
        <v>316094.642115761</v>
      </c>
      <c r="AR928" s="128" t="n">
        <f aca="false" ca="false" dt2D="false" dtr="false" t="normal">COUNTIF(AC928:AN928, "&gt;0")</f>
        <v>1</v>
      </c>
      <c r="AS928" s="128" t="n">
        <f aca="false" ca="false" dt2D="false" dtr="false" t="normal">COUNTIF(AO928:AQ928, "&gt;0")</f>
        <v>3</v>
      </c>
      <c r="AT928" s="128" t="n">
        <f aca="false" ca="false" dt2D="false" dtr="false" t="normal">+AR928+AS928</f>
        <v>4</v>
      </c>
    </row>
    <row customHeight="true" ht="17.25" outlineLevel="0" r="929">
      <c r="A929" s="115" t="n">
        <f aca="false" ca="false" dt2D="false" dtr="false" t="normal">A928+1</f>
        <v>37</v>
      </c>
      <c r="B929" s="115" t="n">
        <f aca="false" ca="false" dt2D="false" dtr="false" t="normal">B928+1</f>
        <v>2</v>
      </c>
      <c r="C929" s="116" t="s">
        <v>572</v>
      </c>
      <c r="D929" s="115" t="s">
        <v>576</v>
      </c>
      <c r="E929" s="119" t="s">
        <v>100</v>
      </c>
      <c r="F929" s="118" t="s">
        <v>62</v>
      </c>
      <c r="G929" s="118" t="n">
        <v>2</v>
      </c>
      <c r="H929" s="118" t="n">
        <v>2</v>
      </c>
      <c r="I929" s="119" t="n">
        <v>831.7</v>
      </c>
      <c r="J929" s="119" t="n">
        <v>831.7</v>
      </c>
      <c r="K929" s="119" t="n">
        <v>0</v>
      </c>
      <c r="L929" s="117" t="n">
        <v>42</v>
      </c>
      <c r="M929" s="120" t="n">
        <f aca="false" ca="false" dt2D="false" dtr="false" t="normal">SUM(N929:S929)</f>
        <v>9504576.940608032</v>
      </c>
      <c r="N929" s="120" t="n"/>
      <c r="O929" s="120" t="n"/>
      <c r="P929" s="120" t="n"/>
      <c r="Q929" s="120" t="n">
        <v>126850.884</v>
      </c>
      <c r="R929" s="120" t="n"/>
      <c r="S929" s="120" t="n">
        <f aca="false" ca="false" dt2D="false" dtr="false" t="normal">'Приложение 2'!E929-'Приложение 1'!Q929</f>
        <v>9377726.056608032</v>
      </c>
      <c r="T929" s="191" t="n">
        <v>51.35</v>
      </c>
      <c r="U929" s="192" t="n">
        <v>41.08</v>
      </c>
      <c r="V929" s="192" t="n">
        <v>34.23</v>
      </c>
      <c r="W929" s="192" t="n"/>
      <c r="X929" s="192" t="n"/>
      <c r="Y929" s="193" t="n">
        <v>2027</v>
      </c>
      <c r="Z929" s="3" t="n"/>
      <c r="AA929" s="3" t="n"/>
      <c r="AB929" s="194" t="n">
        <f aca="false" ca="false" dt2D="false" dtr="false" t="normal">SUM(AC929:AQ929)</f>
        <v>9504576.940608032</v>
      </c>
      <c r="AC929" s="151" t="n"/>
      <c r="AD929" s="151" t="n"/>
      <c r="AE929" s="151" t="n"/>
      <c r="AF929" s="151" t="n"/>
      <c r="AG929" s="151" t="n"/>
      <c r="AH929" s="151" t="n"/>
      <c r="AI929" s="151" t="n">
        <v>0</v>
      </c>
      <c r="AJ929" s="151" t="n"/>
      <c r="AK929" s="151" t="n">
        <v>8992041.68586078</v>
      </c>
      <c r="AL929" s="151" t="n"/>
      <c r="AM929" s="151" t="n"/>
      <c r="AN929" s="151" t="n"/>
      <c r="AO929" s="151" t="n">
        <v>285137.308218241</v>
      </c>
      <c r="AP929" s="151" t="n">
        <v>24000</v>
      </c>
      <c r="AQ929" s="151" t="n">
        <v>203397.946529012</v>
      </c>
      <c r="AR929" s="128" t="n">
        <f aca="false" ca="false" dt2D="false" dtr="false" t="normal">COUNTIF(AC929:AN929, "&gt;0")</f>
        <v>1</v>
      </c>
      <c r="AS929" s="128" t="n">
        <f aca="false" ca="false" dt2D="false" dtr="false" t="normal">COUNTIF(AO929:AQ929, "&gt;0")</f>
        <v>3</v>
      </c>
      <c r="AT929" s="128" t="n">
        <f aca="false" ca="false" dt2D="false" dtr="false" t="normal">+AR929+AS929</f>
        <v>4</v>
      </c>
      <c r="AU929" s="0" t="n"/>
    </row>
    <row customHeight="true" ht="15" outlineLevel="0" r="930">
      <c r="A930" s="115" t="n">
        <f aca="false" ca="false" dt2D="false" dtr="false" t="normal">A929+1</f>
        <v>38</v>
      </c>
      <c r="B930" s="115" t="n">
        <f aca="false" ca="false" dt2D="false" dtr="false" t="normal">B929+1</f>
        <v>3</v>
      </c>
      <c r="C930" s="116" t="s">
        <v>572</v>
      </c>
      <c r="D930" s="115" t="s">
        <v>578</v>
      </c>
      <c r="E930" s="119" t="s">
        <v>100</v>
      </c>
      <c r="F930" s="118" t="s">
        <v>62</v>
      </c>
      <c r="G930" s="118" t="n">
        <v>3</v>
      </c>
      <c r="H930" s="118" t="n">
        <v>2</v>
      </c>
      <c r="I930" s="119" t="n">
        <v>953.33</v>
      </c>
      <c r="J930" s="119" t="n">
        <v>953.33</v>
      </c>
      <c r="K930" s="119" t="n">
        <v>0</v>
      </c>
      <c r="L930" s="117" t="n">
        <v>30</v>
      </c>
      <c r="M930" s="120" t="n">
        <f aca="false" ca="false" dt2D="false" dtr="false" t="normal">SUM(N930:S930)</f>
        <v>10894551.322339656</v>
      </c>
      <c r="N930" s="120" t="n"/>
      <c r="O930" s="120" t="n"/>
      <c r="P930" s="120" t="n"/>
      <c r="Q930" s="120" t="n">
        <v>145401.8916</v>
      </c>
      <c r="R930" s="120" t="n"/>
      <c r="S930" s="120" t="n">
        <f aca="false" ca="false" dt2D="false" dtr="false" t="normal">'Приложение 2'!E930-'Приложение 1'!Q930</f>
        <v>10749149.430739656</v>
      </c>
      <c r="T930" s="191" t="n">
        <v>51.35</v>
      </c>
      <c r="U930" s="192" t="n">
        <v>41.08</v>
      </c>
      <c r="V930" s="192" t="n">
        <v>34.23</v>
      </c>
      <c r="W930" s="192" t="n"/>
      <c r="X930" s="192" t="n"/>
      <c r="Y930" s="193" t="n">
        <v>2027</v>
      </c>
      <c r="Z930" s="3" t="n"/>
      <c r="AA930" s="3" t="n"/>
      <c r="AB930" s="194" t="n">
        <f aca="false" ca="false" dt2D="false" dtr="false" t="normal">SUM(AC930:AQ930)</f>
        <v>10894551.322339656</v>
      </c>
      <c r="AC930" s="151" t="n"/>
      <c r="AD930" s="151" t="n"/>
      <c r="AE930" s="151" t="n"/>
      <c r="AF930" s="151" t="n"/>
      <c r="AG930" s="151" t="n"/>
      <c r="AH930" s="151" t="n"/>
      <c r="AI930" s="151" t="n">
        <v>0</v>
      </c>
      <c r="AJ930" s="151" t="n"/>
      <c r="AK930" s="151" t="n">
        <v>10310571.3843714</v>
      </c>
      <c r="AL930" s="151" t="n"/>
      <c r="AM930" s="151" t="n"/>
      <c r="AN930" s="151" t="n"/>
      <c r="AO930" s="151" t="n">
        <v>326836.539670188</v>
      </c>
      <c r="AP930" s="151" t="n">
        <v>24000</v>
      </c>
      <c r="AQ930" s="151" t="n">
        <v>233143.398298068</v>
      </c>
      <c r="AR930" s="128" t="n">
        <f aca="false" ca="false" dt2D="false" dtr="false" t="normal">COUNTIF(AC930:AN930, "&gt;0")</f>
        <v>1</v>
      </c>
      <c r="AS930" s="128" t="n">
        <f aca="false" ca="false" dt2D="false" dtr="false" t="normal">COUNTIF(AO930:AQ930, "&gt;0")</f>
        <v>3</v>
      </c>
      <c r="AT930" s="128" t="n">
        <f aca="false" ca="false" dt2D="false" dtr="false" t="normal">+AR930+AS930</f>
        <v>4</v>
      </c>
      <c r="AU930" s="0" t="n"/>
    </row>
    <row customHeight="true" ht="15" outlineLevel="0" r="931">
      <c r="A931" s="115" t="n">
        <f aca="false" ca="false" dt2D="false" dtr="false" t="normal">A930+1</f>
        <v>39</v>
      </c>
      <c r="B931" s="115" t="s">
        <v>226</v>
      </c>
      <c r="C931" s="116" t="s">
        <v>572</v>
      </c>
      <c r="D931" s="115" t="s">
        <v>580</v>
      </c>
      <c r="E931" s="119" t="s">
        <v>94</v>
      </c>
      <c r="F931" s="118" t="s">
        <v>62</v>
      </c>
      <c r="G931" s="118" t="n">
        <v>3</v>
      </c>
      <c r="H931" s="118" t="n">
        <v>2</v>
      </c>
      <c r="I931" s="119" t="n">
        <v>918.48</v>
      </c>
      <c r="J931" s="119" t="n">
        <v>918.48</v>
      </c>
      <c r="K931" s="119" t="n">
        <v>0</v>
      </c>
      <c r="L931" s="117" t="n">
        <v>40</v>
      </c>
      <c r="M931" s="120" t="n">
        <f aca="false" ca="false" dt2D="false" dtr="false" t="normal">SUM(N931:S931)</f>
        <v>22876048.09419845</v>
      </c>
      <c r="N931" s="120" t="n"/>
      <c r="O931" s="120" t="n"/>
      <c r="P931" s="120" t="n"/>
      <c r="Q931" s="120" t="n">
        <v>140086.5696</v>
      </c>
      <c r="R931" s="120" t="n"/>
      <c r="S931" s="120" t="n">
        <f aca="false" ca="false" dt2D="false" dtr="false" t="normal">'Приложение 2'!E931-'Приложение 1'!Q931</f>
        <v>22735961.52459845</v>
      </c>
      <c r="T931" s="191" t="n">
        <v>104.92</v>
      </c>
      <c r="U931" s="192" t="n">
        <v>83.94</v>
      </c>
      <c r="V931" s="192" t="n">
        <v>69.95</v>
      </c>
      <c r="W931" s="192" t="n"/>
      <c r="X931" s="192" t="n"/>
      <c r="Y931" s="193" t="n">
        <v>2026</v>
      </c>
      <c r="Z931" s="3" t="n"/>
      <c r="AA931" s="3" t="n"/>
      <c r="AB931" s="194" t="n">
        <f aca="false" ca="false" dt2D="false" dtr="false" t="normal">SUM(AC931:AQ931)</f>
        <v>22876048.09419845</v>
      </c>
      <c r="AC931" s="151" t="n"/>
      <c r="AD931" s="151" t="n">
        <v>2113067.876114</v>
      </c>
      <c r="AE931" s="151" t="n">
        <v>993142.64764991</v>
      </c>
      <c r="AF931" s="151" t="n">
        <v>875340.324203909</v>
      </c>
      <c r="AG931" s="151" t="n"/>
      <c r="AH931" s="151" t="n"/>
      <c r="AI931" s="151" t="n">
        <v>0</v>
      </c>
      <c r="AJ931" s="151" t="n"/>
      <c r="AK931" s="151" t="n">
        <v>9951980.05005339</v>
      </c>
      <c r="AL931" s="151" t="n"/>
      <c r="AM931" s="151" t="n"/>
      <c r="AN931" s="151" t="n">
        <v>7742688.32413544</v>
      </c>
      <c r="AO931" s="151" t="n">
        <v>686281.442825954</v>
      </c>
      <c r="AP931" s="151" t="n">
        <v>24000</v>
      </c>
      <c r="AQ931" s="151" t="n">
        <v>489547.429215847</v>
      </c>
      <c r="AR931" s="128" t="n">
        <f aca="false" ca="false" dt2D="false" dtr="false" t="normal">COUNTIF(AC931:AN931, "&gt;0")</f>
        <v>5</v>
      </c>
      <c r="AS931" s="128" t="n">
        <f aca="false" ca="false" dt2D="false" dtr="false" t="normal">COUNTIF(AO931:AQ931, "&gt;0")</f>
        <v>3</v>
      </c>
      <c r="AT931" s="128" t="n">
        <f aca="false" ca="false" dt2D="false" dtr="false" t="normal">+AR931+AS931</f>
        <v>8</v>
      </c>
    </row>
    <row customHeight="true" ht="15" outlineLevel="0" r="932">
      <c r="A932" s="115" t="n">
        <f aca="false" ca="false" dt2D="false" dtr="false" t="normal">A931+1</f>
        <v>40</v>
      </c>
      <c r="B932" s="115" t="s">
        <v>226</v>
      </c>
      <c r="C932" s="116" t="s">
        <v>572</v>
      </c>
      <c r="D932" s="115" t="s">
        <v>582</v>
      </c>
      <c r="E932" s="119" t="s">
        <v>94</v>
      </c>
      <c r="F932" s="118" t="s">
        <v>62</v>
      </c>
      <c r="G932" s="118" t="n">
        <v>3</v>
      </c>
      <c r="H932" s="118" t="n">
        <v>2</v>
      </c>
      <c r="I932" s="119" t="n">
        <v>913.25</v>
      </c>
      <c r="J932" s="119" t="n">
        <v>913.25</v>
      </c>
      <c r="K932" s="119" t="n">
        <v>0</v>
      </c>
      <c r="L932" s="117" t="n">
        <v>40</v>
      </c>
      <c r="M932" s="120" t="n">
        <f aca="false" ca="false" dt2D="false" dtr="false" t="normal">SUM(N932:S932)</f>
        <v>21699761.617063362</v>
      </c>
      <c r="N932" s="120" t="n"/>
      <c r="O932" s="120" t="n"/>
      <c r="P932" s="120" t="n"/>
      <c r="Q932" s="120" t="n">
        <v>139288.89</v>
      </c>
      <c r="R932" s="120" t="n"/>
      <c r="S932" s="120" t="n">
        <f aca="false" ca="false" dt2D="false" dtr="false" t="normal">'Приложение 2'!E932-'Приложение 1'!Q932</f>
        <v>21560472.72706336</v>
      </c>
      <c r="T932" s="191" t="n">
        <v>100.77</v>
      </c>
      <c r="U932" s="192" t="n">
        <v>80.61</v>
      </c>
      <c r="V932" s="192" t="n">
        <v>67.18</v>
      </c>
      <c r="W932" s="192" t="n"/>
      <c r="X932" s="192" t="n"/>
      <c r="Y932" s="193" t="n">
        <v>2026</v>
      </c>
      <c r="Z932" s="3" t="n"/>
      <c r="AA932" s="3" t="n"/>
      <c r="AB932" s="194" t="n">
        <f aca="false" ca="false" dt2D="false" dtr="false" t="normal">SUM(AC932:AQ932)</f>
        <v>21699761.617063362</v>
      </c>
      <c r="AC932" s="151" t="n"/>
      <c r="AD932" s="151" t="n">
        <v>2099808.33318212</v>
      </c>
      <c r="AE932" s="151" t="n"/>
      <c r="AF932" s="151" t="n">
        <v>869128.637617825</v>
      </c>
      <c r="AG932" s="151" t="n"/>
      <c r="AH932" s="151" t="n"/>
      <c r="AI932" s="151" t="n">
        <v>0</v>
      </c>
      <c r="AJ932" s="151" t="n"/>
      <c r="AK932" s="151" t="n">
        <v>9894084.2486622</v>
      </c>
      <c r="AL932" s="151" t="n"/>
      <c r="AM932" s="151" t="n"/>
      <c r="AN932" s="151" t="n">
        <v>7697372.65048416</v>
      </c>
      <c r="AO932" s="151" t="n">
        <v>650992.848511901</v>
      </c>
      <c r="AP932" s="151" t="n">
        <v>24000</v>
      </c>
      <c r="AQ932" s="151" t="n">
        <v>464374.898605156</v>
      </c>
      <c r="AR932" s="128" t="n">
        <f aca="false" ca="false" dt2D="false" dtr="false" t="normal">COUNTIF(AC932:AN932, "&gt;0")</f>
        <v>4</v>
      </c>
      <c r="AS932" s="128" t="n">
        <f aca="false" ca="false" dt2D="false" dtr="false" t="normal">COUNTIF(AO932:AQ932, "&gt;0")</f>
        <v>3</v>
      </c>
      <c r="AT932" s="128" t="n">
        <f aca="false" ca="false" dt2D="false" dtr="false" t="normal">+AR932+AS932</f>
        <v>7</v>
      </c>
    </row>
    <row customHeight="true" ht="15" outlineLevel="0" r="933">
      <c r="A933" s="115" t="n">
        <f aca="false" ca="false" dt2D="false" dtr="false" t="normal">A932+1</f>
        <v>41</v>
      </c>
      <c r="B933" s="115" t="n">
        <f aca="false" ca="false" dt2D="false" dtr="false" t="normal">B930+1</f>
        <v>4</v>
      </c>
      <c r="C933" s="116" t="s">
        <v>572</v>
      </c>
      <c r="D933" s="115" t="s">
        <v>583</v>
      </c>
      <c r="E933" s="119" t="s">
        <v>177</v>
      </c>
      <c r="F933" s="118" t="s">
        <v>62</v>
      </c>
      <c r="G933" s="118" t="n">
        <v>5</v>
      </c>
      <c r="H933" s="118" t="n">
        <v>2</v>
      </c>
      <c r="I933" s="119" t="n">
        <v>2333.57</v>
      </c>
      <c r="J933" s="119" t="n">
        <v>1625.84</v>
      </c>
      <c r="K933" s="119" t="n">
        <v>707.73</v>
      </c>
      <c r="L933" s="117" t="n">
        <v>58</v>
      </c>
      <c r="M933" s="120" t="n">
        <f aca="false" ca="false" dt2D="false" dtr="false" t="normal">SUM(N933:S933)</f>
        <v>13126301.191665292</v>
      </c>
      <c r="N933" s="120" t="n"/>
      <c r="O933" s="120" t="n"/>
      <c r="P933" s="120" t="n"/>
      <c r="Q933" s="120" t="n">
        <v>463774.1484</v>
      </c>
      <c r="R933" s="120" t="n"/>
      <c r="S933" s="120" t="n">
        <f aca="false" ca="false" dt2D="false" dtr="false" t="normal">'Приложение 2'!E933-'Приложение 1'!Q933</f>
        <v>12662527.043265292</v>
      </c>
      <c r="T933" s="191" t="n">
        <v>26.12</v>
      </c>
      <c r="U933" s="192" t="n">
        <v>20.89</v>
      </c>
      <c r="V933" s="192" t="n">
        <v>17.41</v>
      </c>
      <c r="W933" s="192" t="n"/>
      <c r="X933" s="192" t="n"/>
      <c r="Y933" s="193" t="n">
        <v>2027</v>
      </c>
      <c r="Z933" s="3" t="n"/>
      <c r="AA933" s="3" t="n"/>
      <c r="AB933" s="194" t="n">
        <f aca="false" ca="false" dt2D="false" dtr="false" t="normal">SUM(AC933:AQ933)</f>
        <v>13126301.191665292</v>
      </c>
      <c r="AC933" s="151" t="n"/>
      <c r="AD933" s="151" t="n"/>
      <c r="AE933" s="151" t="n"/>
      <c r="AF933" s="151" t="n"/>
      <c r="AG933" s="151" t="n"/>
      <c r="AH933" s="151" t="n"/>
      <c r="AI933" s="151" t="n">
        <v>0</v>
      </c>
      <c r="AJ933" s="151" t="n"/>
      <c r="AK933" s="151" t="n">
        <v>12427609.3104137</v>
      </c>
      <c r="AL933" s="151" t="n"/>
      <c r="AM933" s="151" t="n"/>
      <c r="AN933" s="151" t="n"/>
      <c r="AO933" s="151" t="n">
        <v>393789.035749957</v>
      </c>
      <c r="AP933" s="151" t="n">
        <v>24000</v>
      </c>
      <c r="AQ933" s="151" t="n">
        <v>280902.845501636</v>
      </c>
      <c r="AR933" s="128" t="n">
        <f aca="false" ca="false" dt2D="false" dtr="false" t="normal">COUNTIF(AC933:AN933, "&gt;0")</f>
        <v>1</v>
      </c>
      <c r="AS933" s="128" t="n">
        <f aca="false" ca="false" dt2D="false" dtr="false" t="normal">COUNTIF(AO933:AQ933, "&gt;0")</f>
        <v>3</v>
      </c>
      <c r="AT933" s="128" t="n">
        <f aca="false" ca="false" dt2D="false" dtr="false" t="normal">+AR933+AS933</f>
        <v>4</v>
      </c>
      <c r="AU933" s="0" t="n"/>
    </row>
    <row customHeight="true" ht="15" outlineLevel="0" r="934">
      <c r="A934" s="115" t="n">
        <f aca="false" ca="false" dt2D="false" dtr="false" t="normal">A933+1</f>
        <v>42</v>
      </c>
      <c r="B934" s="115" t="s">
        <v>226</v>
      </c>
      <c r="C934" s="116" t="s">
        <v>572</v>
      </c>
      <c r="D934" s="115" t="s">
        <v>584</v>
      </c>
      <c r="E934" s="119" t="s">
        <v>137</v>
      </c>
      <c r="F934" s="118" t="s">
        <v>62</v>
      </c>
      <c r="G934" s="118" t="n">
        <v>4</v>
      </c>
      <c r="H934" s="118" t="n">
        <v>4</v>
      </c>
      <c r="I934" s="119" t="n">
        <v>2547.81</v>
      </c>
      <c r="J934" s="119" t="n">
        <v>2475.91</v>
      </c>
      <c r="K934" s="119" t="n">
        <v>71.9000000000001</v>
      </c>
      <c r="L934" s="117" t="n">
        <v>84</v>
      </c>
      <c r="M934" s="120" t="n">
        <f aca="false" ca="false" dt2D="false" dtr="false" t="normal">SUM(N934:S934)</f>
        <v>31419184.747993317</v>
      </c>
      <c r="N934" s="120" t="n"/>
      <c r="O934" s="120" t="n"/>
      <c r="P934" s="120" t="n"/>
      <c r="Q934" s="120" t="n">
        <v>408054.6576</v>
      </c>
      <c r="R934" s="120" t="n"/>
      <c r="S934" s="120" t="n">
        <f aca="false" ca="false" dt2D="false" dtr="false" t="normal">'Приложение 2'!E934-'Приложение 1'!Q934</f>
        <v>31011130.090393316</v>
      </c>
      <c r="T934" s="191" t="n">
        <v>52.84</v>
      </c>
      <c r="U934" s="192" t="n">
        <v>42.27</v>
      </c>
      <c r="V934" s="192" t="n">
        <v>35.23</v>
      </c>
      <c r="W934" s="192" t="n"/>
      <c r="X934" s="192" t="n"/>
      <c r="Y934" s="193" t="n">
        <v>2026</v>
      </c>
      <c r="Z934" s="3" t="n"/>
      <c r="AA934" s="3" t="n"/>
      <c r="AB934" s="194" t="n">
        <f aca="false" ca="false" dt2D="false" dtr="false" t="normal">SUM(AC934:AQ934)</f>
        <v>31419184.747993317</v>
      </c>
      <c r="AC934" s="151" t="n"/>
      <c r="AD934" s="151" t="n">
        <v>3058028.91984048</v>
      </c>
      <c r="AE934" s="151" t="n"/>
      <c r="AF934" s="151" t="n">
        <v>2550054.8475186</v>
      </c>
      <c r="AG934" s="151" t="n">
        <v>2888118.28956088</v>
      </c>
      <c r="AH934" s="151" t="n"/>
      <c r="AI934" s="151" t="n">
        <v>0</v>
      </c>
      <c r="AJ934" s="151" t="n"/>
      <c r="AK934" s="151" t="n">
        <v>13589964.5526661</v>
      </c>
      <c r="AL934" s="151" t="n"/>
      <c r="AM934" s="151" t="n"/>
      <c r="AN934" s="151" t="n">
        <v>7694072.0423604</v>
      </c>
      <c r="AO934" s="151" t="n">
        <v>942575.542439799</v>
      </c>
      <c r="AP934" s="151" t="n">
        <v>24000</v>
      </c>
      <c r="AQ934" s="151" t="n">
        <v>672370.553607057</v>
      </c>
      <c r="AR934" s="128" t="n">
        <f aca="false" ca="false" dt2D="false" dtr="false" t="normal">COUNTIF(AC934:AN934, "&gt;0")</f>
        <v>5</v>
      </c>
      <c r="AS934" s="128" t="n">
        <f aca="false" ca="false" dt2D="false" dtr="false" t="normal">COUNTIF(AO934:AQ934, "&gt;0")</f>
        <v>3</v>
      </c>
      <c r="AT934" s="128" t="n">
        <f aca="false" ca="false" dt2D="false" dtr="false" t="normal">+AR934+AS934</f>
        <v>8</v>
      </c>
    </row>
    <row customHeight="true" ht="15" outlineLevel="0" r="935">
      <c r="A935" s="115" t="n">
        <f aca="false" ca="false" dt2D="false" dtr="false" t="normal">A934+1</f>
        <v>43</v>
      </c>
      <c r="B935" s="115" t="s">
        <v>226</v>
      </c>
      <c r="C935" s="116" t="s">
        <v>572</v>
      </c>
      <c r="D935" s="115" t="s">
        <v>586</v>
      </c>
      <c r="E935" s="119" t="s">
        <v>94</v>
      </c>
      <c r="F935" s="118" t="s">
        <v>62</v>
      </c>
      <c r="G935" s="118" t="n">
        <v>3</v>
      </c>
      <c r="H935" s="118" t="n">
        <v>2</v>
      </c>
      <c r="I935" s="119" t="n">
        <v>1225.2</v>
      </c>
      <c r="J935" s="119" t="n">
        <v>861.78</v>
      </c>
      <c r="K935" s="119" t="n">
        <v>363.42</v>
      </c>
      <c r="L935" s="117" t="n">
        <v>38</v>
      </c>
      <c r="M935" s="120" t="n">
        <f aca="false" ca="false" dt2D="false" dtr="false" t="normal">SUM(N935:S935)</f>
        <v>17084888.47996256</v>
      </c>
      <c r="N935" s="120" t="n"/>
      <c r="O935" s="120" t="n"/>
      <c r="P935" s="120" t="n"/>
      <c r="Q935" s="120" t="n">
        <v>242252.712</v>
      </c>
      <c r="R935" s="120" t="n"/>
      <c r="S935" s="120" t="n">
        <f aca="false" ca="false" dt2D="false" dtr="false" t="normal">'Приложение 2'!E935-'Приложение 1'!Q935</f>
        <v>16842635.76796256</v>
      </c>
      <c r="T935" s="191" t="n">
        <v>59.25</v>
      </c>
      <c r="U935" s="192" t="n">
        <v>47.4</v>
      </c>
      <c r="V935" s="192" t="n">
        <v>39.5</v>
      </c>
      <c r="W935" s="192" t="n"/>
      <c r="X935" s="192" t="n"/>
      <c r="Y935" s="193" t="n">
        <v>2026</v>
      </c>
      <c r="Z935" s="3" t="n"/>
      <c r="AA935" s="3" t="n"/>
      <c r="AB935" s="194" t="n">
        <f aca="false" ca="false" dt2D="false" dtr="false" t="normal">SUM(AC935:AQ935)</f>
        <v>17084888.47996256</v>
      </c>
      <c r="AC935" s="151" t="n">
        <v>4532818.46765447</v>
      </c>
      <c r="AD935" s="151" t="n"/>
      <c r="AE935" s="151" t="n">
        <v>1323198.64548022</v>
      </c>
      <c r="AF935" s="151" t="n"/>
      <c r="AG935" s="151" t="n"/>
      <c r="AH935" s="151" t="n"/>
      <c r="AI935" s="151" t="n">
        <v>0</v>
      </c>
      <c r="AJ935" s="151" t="n"/>
      <c r="AK935" s="151" t="n"/>
      <c r="AL935" s="151" t="n"/>
      <c r="AM935" s="151" t="n"/>
      <c r="AN935" s="151" t="n">
        <v>10326708.0989578</v>
      </c>
      <c r="AO935" s="151" t="n">
        <v>512546.654398876</v>
      </c>
      <c r="AP935" s="151" t="n">
        <v>24000</v>
      </c>
      <c r="AQ935" s="151" t="n">
        <v>365616.613471198</v>
      </c>
      <c r="AR935" s="128" t="n">
        <f aca="false" ca="false" dt2D="false" dtr="false" t="normal">COUNTIF(AC935:AN935, "&gt;0")</f>
        <v>3</v>
      </c>
      <c r="AS935" s="128" t="n">
        <f aca="false" ca="false" dt2D="false" dtr="false" t="normal">COUNTIF(AO935:AQ935, "&gt;0")</f>
        <v>3</v>
      </c>
      <c r="AT935" s="128" t="n">
        <f aca="false" ca="false" dt2D="false" dtr="false" t="normal">+AR935+AS935</f>
        <v>6</v>
      </c>
    </row>
    <row customHeight="true" ht="15" outlineLevel="0" r="936">
      <c r="A936" s="115" t="n">
        <f aca="false" ca="false" dt2D="false" dtr="false" t="normal">A935+1</f>
        <v>44</v>
      </c>
      <c r="B936" s="115" t="s">
        <v>226</v>
      </c>
      <c r="C936" s="116" t="s">
        <v>572</v>
      </c>
      <c r="D936" s="115" t="s">
        <v>587</v>
      </c>
      <c r="E936" s="119" t="s">
        <v>90</v>
      </c>
      <c r="F936" s="118" t="s">
        <v>62</v>
      </c>
      <c r="G936" s="118" t="n">
        <v>2</v>
      </c>
      <c r="H936" s="118" t="n">
        <v>2</v>
      </c>
      <c r="I936" s="119" t="n">
        <v>1050</v>
      </c>
      <c r="J936" s="119" t="n">
        <v>745.9</v>
      </c>
      <c r="K936" s="119" t="n">
        <v>304.1</v>
      </c>
      <c r="L936" s="117" t="n">
        <v>37</v>
      </c>
      <c r="M936" s="120" t="n">
        <f aca="false" ca="false" dt2D="false" dtr="false" t="normal">SUM(N936:S936)</f>
        <v>9336786.008049862</v>
      </c>
      <c r="N936" s="120" t="n"/>
      <c r="O936" s="120" t="n"/>
      <c r="P936" s="120" t="n"/>
      <c r="Q936" s="120" t="n">
        <v>206490.84</v>
      </c>
      <c r="R936" s="120" t="n"/>
      <c r="S936" s="120" t="n">
        <f aca="false" ca="false" dt2D="false" dtr="false" t="normal">'Приложение 2'!E936-'Приложение 1'!Q936</f>
        <v>9130295.168049863</v>
      </c>
      <c r="T936" s="191" t="n">
        <v>37.51</v>
      </c>
      <c r="U936" s="192" t="n">
        <v>30.01</v>
      </c>
      <c r="V936" s="192" t="n">
        <v>25.01</v>
      </c>
      <c r="W936" s="192" t="n"/>
      <c r="X936" s="192" t="n"/>
      <c r="Y936" s="193" t="n">
        <v>2026</v>
      </c>
      <c r="Z936" s="3" t="n"/>
      <c r="AA936" s="3" t="n"/>
      <c r="AB936" s="194" t="n">
        <f aca="false" ca="false" dt2D="false" dtr="false" t="normal">SUM(AC936:AQ936)</f>
        <v>9336786.008049862</v>
      </c>
      <c r="AC936" s="151" t="n"/>
      <c r="AD936" s="151" t="n"/>
      <c r="AE936" s="151" t="n"/>
      <c r="AF936" s="151" t="n"/>
      <c r="AG936" s="151" t="n"/>
      <c r="AH936" s="151" t="n"/>
      <c r="AI936" s="151" t="n">
        <v>0</v>
      </c>
      <c r="AJ936" s="151" t="n"/>
      <c r="AK936" s="151" t="n"/>
      <c r="AL936" s="151" t="n"/>
      <c r="AM936" s="151" t="n"/>
      <c r="AN936" s="151" t="n">
        <v>8832875.2072361</v>
      </c>
      <c r="AO936" s="151" t="n">
        <v>280103.580241496</v>
      </c>
      <c r="AP936" s="151" t="n">
        <v>24000</v>
      </c>
      <c r="AQ936" s="151" t="n">
        <v>199807.220572267</v>
      </c>
      <c r="AR936" s="128" t="n">
        <f aca="false" ca="false" dt2D="false" dtr="false" t="normal">COUNTIF(AC936:AN936, "&gt;0")</f>
        <v>1</v>
      </c>
      <c r="AS936" s="128" t="n">
        <f aca="false" ca="false" dt2D="false" dtr="false" t="normal">COUNTIF(AO936:AQ936, "&gt;0")</f>
        <v>3</v>
      </c>
      <c r="AT936" s="128" t="n">
        <f aca="false" ca="false" dt2D="false" dtr="false" t="normal">+AR936+AS936</f>
        <v>4</v>
      </c>
    </row>
    <row customHeight="true" ht="15" outlineLevel="0" r="937">
      <c r="A937" s="115" t="n">
        <f aca="false" ca="false" dt2D="false" dtr="false" t="normal">A936+1</f>
        <v>45</v>
      </c>
      <c r="B937" s="115" t="n">
        <f aca="false" ca="false" dt2D="false" dtr="false" t="normal">B933+1</f>
        <v>5</v>
      </c>
      <c r="C937" s="116" t="s">
        <v>572</v>
      </c>
      <c r="D937" s="115" t="s">
        <v>589</v>
      </c>
      <c r="E937" s="119" t="s">
        <v>100</v>
      </c>
      <c r="F937" s="118" t="s">
        <v>62</v>
      </c>
      <c r="G937" s="118" t="n">
        <v>5</v>
      </c>
      <c r="H937" s="118" t="n">
        <v>2</v>
      </c>
      <c r="I937" s="119" t="n">
        <v>2220.83</v>
      </c>
      <c r="J937" s="119" t="n">
        <v>1625.4</v>
      </c>
      <c r="K937" s="119" t="n">
        <v>595.43</v>
      </c>
      <c r="L937" s="117" t="n">
        <v>64</v>
      </c>
      <c r="M937" s="120" t="n">
        <f aca="false" ca="false" dt2D="false" dtr="false" t="normal">SUM(N937:S937)</f>
        <v>12492140.143850831</v>
      </c>
      <c r="N937" s="120" t="n"/>
      <c r="O937" s="120" t="n"/>
      <c r="P937" s="120" t="n"/>
      <c r="Q937" s="120" t="n">
        <v>429464.5236</v>
      </c>
      <c r="R937" s="120" t="n"/>
      <c r="S937" s="120" t="n">
        <f aca="false" ca="false" dt2D="false" dtr="false" t="normal">'Приложение 2'!E937-'Приложение 1'!Q937</f>
        <v>12062675.62025083</v>
      </c>
      <c r="T937" s="191" t="n">
        <v>26.14</v>
      </c>
      <c r="U937" s="192" t="n">
        <v>20.91</v>
      </c>
      <c r="V937" s="192" t="n">
        <v>17.43</v>
      </c>
      <c r="W937" s="192" t="n"/>
      <c r="X937" s="192" t="n"/>
      <c r="Y937" s="193" t="n">
        <v>2027</v>
      </c>
      <c r="Z937" s="3" t="n"/>
      <c r="AA937" s="3" t="n"/>
      <c r="AB937" s="194" t="n">
        <f aca="false" ca="false" dt2D="false" dtr="false" t="normal">SUM(AC937:AQ937)</f>
        <v>12492140.143850831</v>
      </c>
      <c r="AC937" s="151" t="n"/>
      <c r="AD937" s="151" t="n"/>
      <c r="AE937" s="151" t="n"/>
      <c r="AF937" s="151" t="n"/>
      <c r="AG937" s="151" t="n"/>
      <c r="AH937" s="151" t="n"/>
      <c r="AI937" s="151" t="n">
        <v>0</v>
      </c>
      <c r="AJ937" s="151" t="n"/>
      <c r="AK937" s="151" t="n">
        <v>11826044.1404569</v>
      </c>
      <c r="AL937" s="151" t="n"/>
      <c r="AM937" s="151" t="n"/>
      <c r="AN937" s="151" t="n"/>
      <c r="AO937" s="151" t="n">
        <v>374764.204315524</v>
      </c>
      <c r="AP937" s="151" t="n">
        <v>24000</v>
      </c>
      <c r="AQ937" s="151" t="n">
        <v>267331.799078407</v>
      </c>
      <c r="AR937" s="128" t="n">
        <f aca="false" ca="false" dt2D="false" dtr="false" t="normal">COUNTIF(AC937:AN937, "&gt;0")</f>
        <v>1</v>
      </c>
      <c r="AS937" s="128" t="n">
        <f aca="false" ca="false" dt2D="false" dtr="false" t="normal">COUNTIF(AO937:AQ937, "&gt;0")</f>
        <v>3</v>
      </c>
      <c r="AT937" s="128" t="n">
        <f aca="false" ca="false" dt2D="false" dtr="false" t="normal">+AR937+AS937</f>
        <v>4</v>
      </c>
      <c r="AU937" s="0" t="n"/>
    </row>
    <row customHeight="true" ht="15" outlineLevel="0" r="938">
      <c r="A938" s="115" t="n">
        <f aca="false" ca="false" dt2D="false" dtr="false" t="normal">A937+1</f>
        <v>46</v>
      </c>
      <c r="B938" s="115" t="s">
        <v>226</v>
      </c>
      <c r="C938" s="116" t="s">
        <v>572</v>
      </c>
      <c r="D938" s="115" t="s">
        <v>590</v>
      </c>
      <c r="E938" s="119" t="s">
        <v>120</v>
      </c>
      <c r="F938" s="118" t="s">
        <v>62</v>
      </c>
      <c r="G938" s="118" t="n">
        <v>2</v>
      </c>
      <c r="H938" s="118" t="n">
        <v>2</v>
      </c>
      <c r="I938" s="119" t="n">
        <v>693.73</v>
      </c>
      <c r="J938" s="119" t="n">
        <v>648.73</v>
      </c>
      <c r="K938" s="119" t="n">
        <v>45</v>
      </c>
      <c r="L938" s="117" t="n">
        <v>77</v>
      </c>
      <c r="M938" s="120" t="n">
        <f aca="false" ca="false" dt2D="false" dtr="false" t="normal">SUM(N938:S938)</f>
        <v>6168770.054632796</v>
      </c>
      <c r="N938" s="120" t="n"/>
      <c r="O938" s="120" t="n"/>
      <c r="P938" s="120" t="n"/>
      <c r="Q938" s="120" t="n">
        <v>112665.6996</v>
      </c>
      <c r="R938" s="120" t="n"/>
      <c r="S938" s="120" t="n">
        <f aca="false" ca="false" dt2D="false" dtr="false" t="normal">'Приложение 2'!E938-'Приложение 1'!Q938</f>
        <v>6056104.355032796</v>
      </c>
      <c r="T938" s="191" t="n">
        <v>36.99</v>
      </c>
      <c r="U938" s="192" t="n">
        <v>29.59</v>
      </c>
      <c r="V938" s="192" t="n">
        <v>24.66</v>
      </c>
      <c r="W938" s="192" t="n"/>
      <c r="X938" s="192" t="n"/>
      <c r="Y938" s="193" t="n">
        <v>2026</v>
      </c>
      <c r="Z938" s="3" t="n"/>
      <c r="AA938" s="3" t="n"/>
      <c r="AB938" s="194" t="n">
        <f aca="false" ca="false" dt2D="false" dtr="false" t="normal">SUM(AC938:AQ938)</f>
        <v>6168770.054632796</v>
      </c>
      <c r="AC938" s="151" t="n"/>
      <c r="AD938" s="151" t="n"/>
      <c r="AE938" s="151" t="n"/>
      <c r="AF938" s="151" t="n"/>
      <c r="AG938" s="151" t="n"/>
      <c r="AH938" s="151" t="n"/>
      <c r="AI938" s="151" t="n">
        <v>0</v>
      </c>
      <c r="AJ938" s="151" t="n"/>
      <c r="AK938" s="151" t="n"/>
      <c r="AL938" s="151" t="n"/>
      <c r="AM938" s="151" t="n"/>
      <c r="AN938" s="151" t="n">
        <v>5827695.27382467</v>
      </c>
      <c r="AO938" s="151" t="n">
        <v>185063.101638984</v>
      </c>
      <c r="AP938" s="151" t="n">
        <v>24000</v>
      </c>
      <c r="AQ938" s="151" t="n">
        <v>132011.679169142</v>
      </c>
      <c r="AR938" s="128" t="n">
        <f aca="false" ca="false" dt2D="false" dtr="false" t="normal">COUNTIF(AC938:AN938, "&gt;0")</f>
        <v>1</v>
      </c>
      <c r="AS938" s="128" t="n">
        <f aca="false" ca="false" dt2D="false" dtr="false" t="normal">COUNTIF(AO938:AQ938, "&gt;0")</f>
        <v>3</v>
      </c>
      <c r="AT938" s="128" t="n">
        <f aca="false" ca="false" dt2D="false" dtr="false" t="normal">+AR938+AS938</f>
        <v>4</v>
      </c>
    </row>
    <row customHeight="true" ht="15" outlineLevel="0" r="939">
      <c r="A939" s="115" t="n">
        <f aca="false" ca="false" dt2D="false" dtr="false" t="normal">A938+1</f>
        <v>47</v>
      </c>
      <c r="B939" s="115" t="s">
        <v>226</v>
      </c>
      <c r="C939" s="116" t="s">
        <v>572</v>
      </c>
      <c r="D939" s="115" t="s">
        <v>592</v>
      </c>
      <c r="E939" s="119" t="s">
        <v>170</v>
      </c>
      <c r="F939" s="118" t="s">
        <v>62</v>
      </c>
      <c r="G939" s="118" t="n">
        <v>2</v>
      </c>
      <c r="H939" s="118" t="n">
        <v>2</v>
      </c>
      <c r="I939" s="119" t="n">
        <v>695.29</v>
      </c>
      <c r="J939" s="119" t="n">
        <v>695.29</v>
      </c>
      <c r="K939" s="119" t="n">
        <v>0</v>
      </c>
      <c r="L939" s="117" t="n">
        <v>34</v>
      </c>
      <c r="M939" s="120" t="n">
        <f aca="false" ca="false" dt2D="false" dtr="false" t="normal">SUM(N939:S939)</f>
        <v>6182641.850987613</v>
      </c>
      <c r="N939" s="120" t="n"/>
      <c r="O939" s="120" t="n"/>
      <c r="P939" s="120" t="n"/>
      <c r="Q939" s="120" t="n">
        <v>106045.6308</v>
      </c>
      <c r="R939" s="120" t="n"/>
      <c r="S939" s="120" t="n">
        <f aca="false" ca="false" dt2D="false" dtr="false" t="normal">'Приложение 2'!E939-'Приложение 1'!Q939</f>
        <v>6076596.220187613</v>
      </c>
      <c r="T939" s="191" t="n">
        <v>42.09</v>
      </c>
      <c r="U939" s="192" t="n">
        <v>33.68</v>
      </c>
      <c r="V939" s="192" t="n">
        <v>28.06</v>
      </c>
      <c r="W939" s="192" t="n"/>
      <c r="X939" s="192" t="n"/>
      <c r="Y939" s="193" t="n">
        <v>2026</v>
      </c>
      <c r="Z939" s="3" t="n"/>
      <c r="AA939" s="3" t="n"/>
      <c r="AB939" s="194" t="n">
        <f aca="false" ca="false" dt2D="false" dtr="false" t="normal">SUM(AC939:AQ939)</f>
        <v>6182641.850987613</v>
      </c>
      <c r="AC939" s="151" t="n"/>
      <c r="AD939" s="151" t="n"/>
      <c r="AE939" s="151" t="n"/>
      <c r="AF939" s="151" t="n"/>
      <c r="AG939" s="151" t="n"/>
      <c r="AH939" s="151" t="n"/>
      <c r="AI939" s="151" t="n">
        <v>0</v>
      </c>
      <c r="AJ939" s="151" t="n"/>
      <c r="AK939" s="151" t="n"/>
      <c r="AL939" s="151" t="n"/>
      <c r="AM939" s="151" t="n"/>
      <c r="AN939" s="151" t="n">
        <v>5840854.05984685</v>
      </c>
      <c r="AO939" s="151" t="n">
        <v>185479.255529628</v>
      </c>
      <c r="AP939" s="151" t="n">
        <v>24000</v>
      </c>
      <c r="AQ939" s="151" t="n">
        <v>132308.535611135</v>
      </c>
      <c r="AR939" s="128" t="n">
        <f aca="false" ca="false" dt2D="false" dtr="false" t="normal">COUNTIF(AC939:AN939, "&gt;0")</f>
        <v>1</v>
      </c>
      <c r="AS939" s="128" t="n">
        <f aca="false" ca="false" dt2D="false" dtr="false" t="normal">COUNTIF(AO939:AQ939, "&gt;0")</f>
        <v>3</v>
      </c>
      <c r="AT939" s="128" t="n">
        <f aca="false" ca="false" dt2D="false" dtr="false" t="normal">+AR939+AS939</f>
        <v>4</v>
      </c>
    </row>
    <row customHeight="true" ht="15" outlineLevel="0" r="940">
      <c r="A940" s="115" t="n">
        <f aca="false" ca="false" dt2D="false" dtr="false" t="normal">A939+1</f>
        <v>48</v>
      </c>
      <c r="B940" s="115" t="s">
        <v>226</v>
      </c>
      <c r="C940" s="116" t="s">
        <v>572</v>
      </c>
      <c r="D940" s="115" t="s">
        <v>593</v>
      </c>
      <c r="E940" s="119" t="s">
        <v>90</v>
      </c>
      <c r="F940" s="118" t="s">
        <v>62</v>
      </c>
      <c r="G940" s="118" t="n">
        <v>4</v>
      </c>
      <c r="H940" s="118" t="n">
        <v>4</v>
      </c>
      <c r="I940" s="119" t="n">
        <v>2616.15</v>
      </c>
      <c r="J940" s="119" t="n">
        <v>2466.55</v>
      </c>
      <c r="K940" s="119" t="n">
        <v>149.6</v>
      </c>
      <c r="L940" s="117" t="n">
        <v>131</v>
      </c>
      <c r="M940" s="120" t="n">
        <f aca="false" ca="false" dt2D="false" dtr="false" t="normal">SUM(N940:S940)</f>
        <v>29130469.833572384</v>
      </c>
      <c r="N940" s="120" t="n"/>
      <c r="O940" s="120" t="n"/>
      <c r="P940" s="120" t="n"/>
      <c r="Q940" s="120" t="n">
        <v>430811.172</v>
      </c>
      <c r="R940" s="120" t="n"/>
      <c r="S940" s="120" t="n">
        <f aca="false" ca="false" dt2D="false" dtr="false" t="normal">'Приложение 2'!E940-'Приложение 1'!Q940</f>
        <v>28699658.661572386</v>
      </c>
      <c r="T940" s="191" t="n">
        <v>49.46</v>
      </c>
      <c r="U940" s="192" t="n">
        <v>39.56</v>
      </c>
      <c r="V940" s="192" t="n">
        <v>32.97</v>
      </c>
      <c r="W940" s="192" t="n"/>
      <c r="X940" s="192" t="n"/>
      <c r="Y940" s="193" t="n">
        <v>2026</v>
      </c>
      <c r="Z940" s="3" t="n"/>
      <c r="AA940" s="3" t="n"/>
      <c r="AB940" s="194" t="n">
        <f aca="false" ca="false" dt2D="false" dtr="false" t="normal">SUM(AC940:AQ940)</f>
        <v>29130469.833572384</v>
      </c>
      <c r="AC940" s="151" t="n"/>
      <c r="AD940" s="151" t="n">
        <v>3138983.2909992</v>
      </c>
      <c r="AE940" s="151" t="n"/>
      <c r="AF940" s="151" t="n">
        <v>2617383.811719</v>
      </c>
      <c r="AG940" s="151" t="n"/>
      <c r="AH940" s="151" t="n"/>
      <c r="AI940" s="151" t="n"/>
      <c r="AJ940" s="151" t="n"/>
      <c r="AK940" s="151" t="n">
        <v>13953417.4151359</v>
      </c>
      <c r="AL940" s="151" t="n"/>
      <c r="AM940" s="151" t="n"/>
      <c r="AN940" s="151" t="n">
        <v>7899379.16627266</v>
      </c>
      <c r="AO940" s="151" t="n">
        <v>873914.095007172</v>
      </c>
      <c r="AP940" s="151" t="n">
        <v>24000</v>
      </c>
      <c r="AQ940" s="151" t="n">
        <v>623392.054438449</v>
      </c>
      <c r="AR940" s="128" t="n">
        <f aca="false" ca="false" dt2D="false" dtr="false" t="normal">COUNTIF(AC940:AN940, "&gt;0")</f>
        <v>4</v>
      </c>
      <c r="AS940" s="128" t="n">
        <f aca="false" ca="false" dt2D="false" dtr="false" t="normal">COUNTIF(AO940:AQ940, "&gt;0")</f>
        <v>3</v>
      </c>
      <c r="AT940" s="128" t="n">
        <f aca="false" ca="false" dt2D="false" dtr="false" t="normal">+AR940+AS940</f>
        <v>7</v>
      </c>
    </row>
    <row customHeight="true" ht="15" outlineLevel="0" r="941">
      <c r="A941" s="115" t="n">
        <f aca="false" ca="false" dt2D="false" dtr="false" t="normal">A940+1</f>
        <v>49</v>
      </c>
      <c r="B941" s="115" t="s">
        <v>226</v>
      </c>
      <c r="C941" s="116" t="s">
        <v>572</v>
      </c>
      <c r="D941" s="115" t="s">
        <v>594</v>
      </c>
      <c r="E941" s="119" t="s">
        <v>117</v>
      </c>
      <c r="F941" s="118" t="s">
        <v>62</v>
      </c>
      <c r="G941" s="118" t="n">
        <v>4</v>
      </c>
      <c r="H941" s="118" t="n">
        <v>4</v>
      </c>
      <c r="I941" s="119" t="n">
        <v>4119.46</v>
      </c>
      <c r="J941" s="119" t="n">
        <v>3128.38</v>
      </c>
      <c r="K941" s="119" t="n">
        <v>991.08</v>
      </c>
      <c r="L941" s="117" t="n">
        <v>124</v>
      </c>
      <c r="M941" s="120" t="n">
        <f aca="false" ca="false" dt2D="false" dtr="false" t="normal">SUM(N941:S941)</f>
        <v>10151410.451919354</v>
      </c>
      <c r="N941" s="120" t="n"/>
      <c r="O941" s="120" t="n"/>
      <c r="P941" s="120" t="n"/>
      <c r="Q941" s="120" t="n">
        <v>796136.64</v>
      </c>
      <c r="R941" s="120" t="n"/>
      <c r="S941" s="120" t="n">
        <f aca="false" ca="false" dt2D="false" dtr="false" t="normal">'Приложение 2'!E941-'Приложение 1'!Q941</f>
        <v>9355273.811919354</v>
      </c>
      <c r="T941" s="191" t="n">
        <v>11.59</v>
      </c>
      <c r="U941" s="192" t="n">
        <v>9.27</v>
      </c>
      <c r="V941" s="192" t="n">
        <v>7.73</v>
      </c>
      <c r="W941" s="192" t="n"/>
      <c r="X941" s="192" t="n"/>
      <c r="Y941" s="193" t="n">
        <v>2026</v>
      </c>
      <c r="Z941" s="3" t="n"/>
      <c r="AA941" s="3" t="n"/>
      <c r="AB941" s="194" t="n">
        <f aca="false" ca="false" dt2D="false" dtr="false" t="normal">SUM(AC941:AQ941)</f>
        <v>10151410.451919354</v>
      </c>
      <c r="AC941" s="151" t="n"/>
      <c r="AD941" s="151" t="n">
        <v>4940175.09238368</v>
      </c>
      <c r="AE941" s="151" t="n"/>
      <c r="AF941" s="151" t="n"/>
      <c r="AG941" s="151" t="n">
        <v>4665452.86230702</v>
      </c>
      <c r="AH941" s="151" t="n"/>
      <c r="AI941" s="151" t="n">
        <v>0</v>
      </c>
      <c r="AJ941" s="151" t="n"/>
      <c r="AK941" s="151" t="n"/>
      <c r="AL941" s="151" t="n"/>
      <c r="AM941" s="151" t="n"/>
      <c r="AN941" s="151" t="n"/>
      <c r="AO941" s="151" t="n">
        <v>304542.313557581</v>
      </c>
      <c r="AP941" s="151" t="n">
        <v>24000</v>
      </c>
      <c r="AQ941" s="151" t="n">
        <v>217240.183671074</v>
      </c>
      <c r="AR941" s="128" t="n">
        <f aca="false" ca="false" dt2D="false" dtr="false" t="normal">COUNTIF(AC941:AN941, "&gt;0")</f>
        <v>2</v>
      </c>
      <c r="AS941" s="128" t="n">
        <f aca="false" ca="false" dt2D="false" dtr="false" t="normal">COUNTIF(AO941:AQ941, "&gt;0")</f>
        <v>3</v>
      </c>
      <c r="AT941" s="128" t="n">
        <f aca="false" ca="false" dt2D="false" dtr="false" t="normal">+AR941+AS941</f>
        <v>5</v>
      </c>
    </row>
    <row customHeight="true" ht="15" outlineLevel="0" r="942">
      <c r="A942" s="115" t="n">
        <f aca="false" ca="false" dt2D="false" dtr="false" t="normal">A941+1</f>
        <v>50</v>
      </c>
      <c r="B942" s="115" t="s">
        <v>226</v>
      </c>
      <c r="C942" s="116" t="s">
        <v>572</v>
      </c>
      <c r="D942" s="115" t="s">
        <v>595</v>
      </c>
      <c r="E942" s="119" t="s">
        <v>73</v>
      </c>
      <c r="F942" s="118" t="s">
        <v>62</v>
      </c>
      <c r="G942" s="118" t="n">
        <v>4</v>
      </c>
      <c r="H942" s="118" t="n">
        <v>4</v>
      </c>
      <c r="I942" s="119" t="n">
        <v>3582.37</v>
      </c>
      <c r="J942" s="119" t="n">
        <v>2705.26</v>
      </c>
      <c r="K942" s="119" t="n">
        <v>877.11</v>
      </c>
      <c r="L942" s="117" t="n">
        <v>119</v>
      </c>
      <c r="M942" s="120" t="n">
        <f aca="false" ca="false" dt2D="false" dtr="false" t="normal">SUM(N942:S942)</f>
        <v>55831656.90093595</v>
      </c>
      <c r="N942" s="120" t="n"/>
      <c r="O942" s="120" t="n"/>
      <c r="P942" s="120" t="n"/>
      <c r="Q942" s="120" t="n">
        <v>694713.858</v>
      </c>
      <c r="R942" s="120" t="n"/>
      <c r="S942" s="120" t="n">
        <f aca="false" ca="false" dt2D="false" dtr="false" t="normal">'Приложение 2'!E942-'Приложение 1'!Q942</f>
        <v>55136943.042935945</v>
      </c>
      <c r="T942" s="191" t="n">
        <v>64.79</v>
      </c>
      <c r="U942" s="192" t="n">
        <v>51.84</v>
      </c>
      <c r="V942" s="192" t="n">
        <v>43.2</v>
      </c>
      <c r="W942" s="192" t="n"/>
      <c r="X942" s="192" t="n"/>
      <c r="Y942" s="193" t="n">
        <v>2026</v>
      </c>
      <c r="Z942" s="3" t="n"/>
      <c r="AA942" s="3" t="n"/>
      <c r="AB942" s="194" t="n">
        <f aca="false" ca="false" dt2D="false" dtr="false" t="normal">SUM(AC942:AQ942)</f>
        <v>55831656.90093595</v>
      </c>
      <c r="AC942" s="151" t="n"/>
      <c r="AD942" s="151" t="n">
        <v>4302516.74872496</v>
      </c>
      <c r="AE942" s="151" t="n"/>
      <c r="AF942" s="151" t="n">
        <v>3588275.4679922</v>
      </c>
      <c r="AG942" s="151" t="n"/>
      <c r="AH942" s="151" t="n"/>
      <c r="AI942" s="151" t="n"/>
      <c r="AJ942" s="151" t="n"/>
      <c r="AK942" s="151" t="n">
        <v>19111034.7516237</v>
      </c>
      <c r="AL942" s="151" t="n">
        <v>2883543.97624427</v>
      </c>
      <c r="AM942" s="151" t="n">
        <v>12232232.9146983</v>
      </c>
      <c r="AN942" s="151" t="n">
        <v>10820264.7569444</v>
      </c>
      <c r="AO942" s="151" t="n">
        <v>1674973.70702808</v>
      </c>
      <c r="AP942" s="151" t="n">
        <v>24000</v>
      </c>
      <c r="AQ942" s="151" t="n">
        <v>1194814.57768003</v>
      </c>
      <c r="AR942" s="128" t="n">
        <f aca="false" ca="false" dt2D="false" dtr="false" t="normal">COUNTIF(AC942:AN942, "&gt;0")</f>
        <v>6</v>
      </c>
      <c r="AS942" s="128" t="n">
        <f aca="false" ca="false" dt2D="false" dtr="false" t="normal">COUNTIF(AO942:AQ942, "&gt;0")</f>
        <v>3</v>
      </c>
      <c r="AT942" s="128" t="n">
        <f aca="false" ca="false" dt2D="false" dtr="false" t="normal">+AR942+AS942</f>
        <v>9</v>
      </c>
    </row>
    <row customHeight="true" ht="15" outlineLevel="0" r="943">
      <c r="A943" s="115" t="n">
        <f aca="false" ca="false" dt2D="false" dtr="false" t="normal">A942+1</f>
        <v>51</v>
      </c>
      <c r="B943" s="115" t="s">
        <v>226</v>
      </c>
      <c r="C943" s="116" t="s">
        <v>572</v>
      </c>
      <c r="D943" s="115" t="s">
        <v>596</v>
      </c>
      <c r="E943" s="119" t="s">
        <v>187</v>
      </c>
      <c r="F943" s="118" t="s">
        <v>62</v>
      </c>
      <c r="G943" s="118" t="n">
        <v>4</v>
      </c>
      <c r="H943" s="118" t="n">
        <v>4</v>
      </c>
      <c r="I943" s="119" t="n">
        <v>3576.31</v>
      </c>
      <c r="J943" s="119" t="n">
        <v>2733.31</v>
      </c>
      <c r="K943" s="119" t="n">
        <v>843</v>
      </c>
      <c r="L943" s="117" t="n">
        <v>110</v>
      </c>
      <c r="M943" s="120" t="n">
        <f aca="false" ca="false" dt2D="false" dtr="false" t="normal">SUM(N943:S943)</f>
        <v>4532186.1367999995</v>
      </c>
      <c r="N943" s="120" t="n"/>
      <c r="O943" s="120" t="n"/>
      <c r="P943" s="120" t="n"/>
      <c r="Q943" s="120" t="n">
        <v>688452.8856</v>
      </c>
      <c r="R943" s="120" t="n"/>
      <c r="S943" s="120" t="n">
        <f aca="false" ca="false" dt2D="false" dtr="false" t="normal">'Приложение 2'!E943-'Приложение 1'!Q943</f>
        <v>3843733.2511999994</v>
      </c>
      <c r="T943" s="191" t="n">
        <v>7.5</v>
      </c>
      <c r="U943" s="192" t="n">
        <v>6</v>
      </c>
      <c r="V943" s="192" t="n">
        <v>5</v>
      </c>
      <c r="W943" s="192" t="n"/>
      <c r="X943" s="192" t="n"/>
      <c r="Y943" s="193" t="n">
        <v>2026</v>
      </c>
      <c r="Z943" s="3" t="n"/>
      <c r="AA943" s="3" t="n"/>
      <c r="AB943" s="194" t="n">
        <f aca="false" ca="false" dt2D="false" dtr="false" t="normal">SUM(AC943:AQ943)</f>
        <v>4532186.1367999995</v>
      </c>
      <c r="AC943" s="151" t="n"/>
      <c r="AD943" s="151" t="n">
        <v>4275231.76936848</v>
      </c>
      <c r="AE943" s="151" t="n"/>
      <c r="AF943" s="151" t="n"/>
      <c r="AG943" s="151" t="n"/>
      <c r="AH943" s="151" t="n"/>
      <c r="AI943" s="151" t="n">
        <v>0</v>
      </c>
      <c r="AJ943" s="151" t="n"/>
      <c r="AK943" s="151" t="n"/>
      <c r="AL943" s="151" t="n"/>
      <c r="AM943" s="151" t="n"/>
      <c r="AN943" s="151" t="n"/>
      <c r="AO943" s="151" t="n">
        <v>135965.584104</v>
      </c>
      <c r="AP943" s="151" t="n">
        <v>24000</v>
      </c>
      <c r="AQ943" s="151" t="n">
        <v>96988.78332752</v>
      </c>
      <c r="AR943" s="128" t="n">
        <f aca="false" ca="false" dt2D="false" dtr="false" t="normal">COUNTIF(AC943:AN943, "&gt;0")</f>
        <v>1</v>
      </c>
      <c r="AS943" s="128" t="n">
        <f aca="false" ca="false" dt2D="false" dtr="false" t="normal">COUNTIF(AO943:AQ943, "&gt;0")</f>
        <v>3</v>
      </c>
      <c r="AT943" s="128" t="n">
        <f aca="false" ca="false" dt2D="false" dtr="false" t="normal">+AR943+AS943</f>
        <v>4</v>
      </c>
    </row>
    <row customHeight="true" ht="15" outlineLevel="0" r="944">
      <c r="A944" s="115" t="n">
        <f aca="false" ca="false" dt2D="false" dtr="false" t="normal">A943+1</f>
        <v>52</v>
      </c>
      <c r="B944" s="115" t="n">
        <f aca="false" ca="false" dt2D="false" dtr="false" t="normal">B937+1</f>
        <v>6</v>
      </c>
      <c r="C944" s="116" t="s">
        <v>572</v>
      </c>
      <c r="D944" s="115" t="s">
        <v>598</v>
      </c>
      <c r="E944" s="119" t="s">
        <v>320</v>
      </c>
      <c r="F944" s="118" t="s">
        <v>62</v>
      </c>
      <c r="G944" s="118" t="n">
        <v>5</v>
      </c>
      <c r="H944" s="118" t="n">
        <v>2</v>
      </c>
      <c r="I944" s="119" t="n">
        <v>1616.08</v>
      </c>
      <c r="J944" s="119" t="n">
        <v>1616.08</v>
      </c>
      <c r="K944" s="119" t="n">
        <v>0</v>
      </c>
      <c r="L944" s="117" t="n">
        <v>82</v>
      </c>
      <c r="M944" s="120" t="n">
        <f aca="false" ca="false" dt2D="false" dtr="false" t="normal">SUM(N944:S944)</f>
        <v>20057560.349580348</v>
      </c>
      <c r="N944" s="120" t="n"/>
      <c r="O944" s="120" t="n"/>
      <c r="P944" s="120" t="n"/>
      <c r="Q944" s="120" t="n">
        <v>246484.5216</v>
      </c>
      <c r="R944" s="120" t="n"/>
      <c r="S944" s="120" t="n">
        <f aca="false" ca="false" dt2D="false" dtr="false" t="normal">'Приложение 2'!E944-'Приложение 1'!Q944</f>
        <v>19811075.827980347</v>
      </c>
      <c r="T944" s="191" t="n">
        <v>54.58</v>
      </c>
      <c r="U944" s="192" t="n">
        <v>43.67</v>
      </c>
      <c r="V944" s="192" t="n">
        <v>36.39</v>
      </c>
      <c r="W944" s="192" t="n"/>
      <c r="X944" s="192" t="n"/>
      <c r="Y944" s="193" t="n">
        <v>2027</v>
      </c>
      <c r="Z944" s="3" t="n"/>
      <c r="AA944" s="3" t="n"/>
      <c r="AB944" s="194" t="n">
        <f aca="false" ca="false" dt2D="false" dtr="false" t="normal">SUM(AC944:AQ944)</f>
        <v>20057560.349580348</v>
      </c>
      <c r="AC944" s="151" t="n"/>
      <c r="AD944" s="151" t="n"/>
      <c r="AE944" s="151" t="n"/>
      <c r="AF944" s="151" t="n"/>
      <c r="AG944" s="151" t="n"/>
      <c r="AH944" s="151" t="n"/>
      <c r="AI944" s="151" t="n">
        <v>0</v>
      </c>
      <c r="AJ944" s="151" t="n"/>
      <c r="AK944" s="151" t="n">
        <v>8615181.12350318</v>
      </c>
      <c r="AL944" s="151" t="n"/>
      <c r="AM944" s="151" t="n">
        <v>5512013.64705088</v>
      </c>
      <c r="AN944" s="151" t="n">
        <v>4875406.97705786</v>
      </c>
      <c r="AO944" s="151" t="n">
        <v>601726.81048741</v>
      </c>
      <c r="AP944" s="151" t="n">
        <v>24000</v>
      </c>
      <c r="AQ944" s="151" t="n">
        <v>429231.791481019</v>
      </c>
      <c r="AR944" s="128" t="n">
        <f aca="false" ca="false" dt2D="false" dtr="false" t="normal">COUNTIF(AC944:AN944, "&gt;0")</f>
        <v>3</v>
      </c>
      <c r="AS944" s="128" t="n">
        <f aca="false" ca="false" dt2D="false" dtr="false" t="normal">COUNTIF(AO944:AQ944, "&gt;0")</f>
        <v>3</v>
      </c>
      <c r="AT944" s="128" t="n">
        <f aca="false" ca="false" dt2D="false" dtr="false" t="normal">+AR944+AS944</f>
        <v>6</v>
      </c>
      <c r="AU944" s="0" t="n"/>
    </row>
    <row customHeight="true" ht="15" outlineLevel="0" r="945">
      <c r="A945" s="115" t="n">
        <f aca="false" ca="false" dt2D="false" dtr="false" t="normal">A944+1</f>
        <v>53</v>
      </c>
      <c r="B945" s="115" t="n">
        <f aca="false" ca="false" dt2D="false" dtr="false" t="normal">B944+1</f>
        <v>7</v>
      </c>
      <c r="C945" s="116" t="s">
        <v>572</v>
      </c>
      <c r="D945" s="115" t="s">
        <v>600</v>
      </c>
      <c r="E945" s="119" t="s">
        <v>100</v>
      </c>
      <c r="F945" s="118" t="s">
        <v>62</v>
      </c>
      <c r="G945" s="118" t="n">
        <v>5</v>
      </c>
      <c r="H945" s="118" t="n">
        <v>2</v>
      </c>
      <c r="I945" s="119" t="n">
        <v>1617.48</v>
      </c>
      <c r="J945" s="119" t="n">
        <v>1617.48</v>
      </c>
      <c r="K945" s="119" t="n">
        <v>0</v>
      </c>
      <c r="L945" s="117" t="n">
        <v>65</v>
      </c>
      <c r="M945" s="120" t="n">
        <f aca="false" ca="false" dt2D="false" dtr="false" t="normal">SUM(N945:S945)</f>
        <v>9098304.165503806</v>
      </c>
      <c r="N945" s="120" t="n"/>
      <c r="O945" s="120" t="n"/>
      <c r="P945" s="120" t="n"/>
      <c r="Q945" s="120" t="n">
        <v>246698.0496</v>
      </c>
      <c r="R945" s="120" t="n"/>
      <c r="S945" s="120" t="n">
        <f aca="false" ca="false" dt2D="false" dtr="false" t="normal">'Приложение 2'!E945-'Приложение 1'!Q945</f>
        <v>8851606.115903806</v>
      </c>
      <c r="T945" s="191" t="n">
        <v>26.31</v>
      </c>
      <c r="U945" s="192" t="n">
        <v>21.05</v>
      </c>
      <c r="V945" s="192" t="n">
        <v>17.54</v>
      </c>
      <c r="W945" s="192" t="n"/>
      <c r="X945" s="192" t="n"/>
      <c r="Y945" s="193" t="n">
        <v>2027</v>
      </c>
      <c r="Z945" s="3" t="n"/>
      <c r="AA945" s="3" t="n"/>
      <c r="AB945" s="194" t="n">
        <f aca="false" ca="false" dt2D="false" dtr="false" t="normal">SUM(AC945:AQ945)</f>
        <v>9098304.165503806</v>
      </c>
      <c r="AC945" s="151" t="n"/>
      <c r="AD945" s="151" t="n"/>
      <c r="AE945" s="151" t="n"/>
      <c r="AF945" s="151" t="n"/>
      <c r="AG945" s="151" t="n"/>
      <c r="AH945" s="151" t="n"/>
      <c r="AI945" s="151" t="n">
        <v>0</v>
      </c>
      <c r="AJ945" s="151" t="n"/>
      <c r="AK945" s="151" t="n">
        <v>8606651.33139691</v>
      </c>
      <c r="AL945" s="151" t="n"/>
      <c r="AM945" s="151" t="n"/>
      <c r="AN945" s="151" t="n"/>
      <c r="AO945" s="151" t="n">
        <v>272949.124965114</v>
      </c>
      <c r="AP945" s="151" t="n">
        <v>24000</v>
      </c>
      <c r="AQ945" s="151" t="n">
        <v>194703.709141781</v>
      </c>
      <c r="AR945" s="128" t="n">
        <f aca="false" ca="false" dt2D="false" dtr="false" t="normal">COUNTIF(AC945:AN945, "&gt;0")</f>
        <v>1</v>
      </c>
      <c r="AS945" s="128" t="n">
        <f aca="false" ca="false" dt2D="false" dtr="false" t="normal">COUNTIF(AO945:AQ945, "&gt;0")</f>
        <v>3</v>
      </c>
      <c r="AT945" s="128" t="n">
        <f aca="false" ca="false" dt2D="false" dtr="false" t="normal">+AR945+AS945</f>
        <v>4</v>
      </c>
      <c r="AU945" s="0" t="n"/>
    </row>
    <row customHeight="true" ht="15" outlineLevel="0" r="946">
      <c r="A946" s="115" t="n">
        <f aca="false" ca="false" dt2D="false" dtr="false" t="normal">A945+1</f>
        <v>54</v>
      </c>
      <c r="B946" s="115" t="n">
        <f aca="false" ca="false" dt2D="false" dtr="false" t="normal">B945+1</f>
        <v>8</v>
      </c>
      <c r="C946" s="116" t="s">
        <v>572</v>
      </c>
      <c r="D946" s="115" t="s">
        <v>603</v>
      </c>
      <c r="E946" s="119" t="s">
        <v>320</v>
      </c>
      <c r="F946" s="118" t="s">
        <v>62</v>
      </c>
      <c r="G946" s="118" t="n">
        <v>5</v>
      </c>
      <c r="H946" s="118" t="n">
        <v>2</v>
      </c>
      <c r="I946" s="119" t="n">
        <v>1614.69</v>
      </c>
      <c r="J946" s="119" t="n">
        <v>1614.69</v>
      </c>
      <c r="K946" s="119" t="n">
        <v>0</v>
      </c>
      <c r="L946" s="117" t="n">
        <v>43</v>
      </c>
      <c r="M946" s="120" t="n">
        <f aca="false" ca="false" dt2D="false" dtr="false" t="normal">SUM(N946:S946)</f>
        <v>9082610.451441346</v>
      </c>
      <c r="N946" s="120" t="n"/>
      <c r="O946" s="120" t="n"/>
      <c r="P946" s="120" t="n"/>
      <c r="Q946" s="120" t="n">
        <v>246272.5188</v>
      </c>
      <c r="R946" s="120" t="n"/>
      <c r="S946" s="120" t="n">
        <f aca="false" ca="false" dt2D="false" dtr="false" t="normal">'Приложение 2'!E946-'Приложение 1'!Q946</f>
        <v>8836337.932641346</v>
      </c>
      <c r="T946" s="191" t="n">
        <v>26.31</v>
      </c>
      <c r="U946" s="192" t="n">
        <v>21.05</v>
      </c>
      <c r="V946" s="192" t="n">
        <v>17.54</v>
      </c>
      <c r="W946" s="192" t="n"/>
      <c r="X946" s="192" t="n"/>
      <c r="Y946" s="193" t="n">
        <v>2027</v>
      </c>
      <c r="Z946" s="3" t="n"/>
      <c r="AA946" s="3" t="n"/>
      <c r="AB946" s="194" t="n">
        <f aca="false" ca="false" dt2D="false" dtr="false" t="normal">SUM(AC946:AQ946)</f>
        <v>9082610.451441346</v>
      </c>
      <c r="AC946" s="151" t="n"/>
      <c r="AD946" s="151" t="n"/>
      <c r="AE946" s="151" t="n"/>
      <c r="AF946" s="151" t="n"/>
      <c r="AG946" s="151" t="n"/>
      <c r="AH946" s="151" t="n"/>
      <c r="AI946" s="151" t="n">
        <v>0</v>
      </c>
      <c r="AJ946" s="151" t="n"/>
      <c r="AK946" s="151" t="n">
        <v>8591764.27423726</v>
      </c>
      <c r="AL946" s="151" t="n"/>
      <c r="AM946" s="151" t="n"/>
      <c r="AN946" s="151" t="n"/>
      <c r="AO946" s="151" t="n">
        <v>272478.31354324</v>
      </c>
      <c r="AP946" s="151" t="n">
        <v>24000</v>
      </c>
      <c r="AQ946" s="151" t="n">
        <v>194367.863660845</v>
      </c>
      <c r="AR946" s="128" t="n">
        <f aca="false" ca="false" dt2D="false" dtr="false" t="normal">COUNTIF(AC946:AN946, "&gt;0")</f>
        <v>1</v>
      </c>
      <c r="AS946" s="128" t="n">
        <f aca="false" ca="false" dt2D="false" dtr="false" t="normal">COUNTIF(AO946:AQ946, "&gt;0")</f>
        <v>3</v>
      </c>
      <c r="AT946" s="128" t="n">
        <f aca="false" ca="false" dt2D="false" dtr="false" t="normal">+AR946+AS946</f>
        <v>4</v>
      </c>
      <c r="AU946" s="0" t="n"/>
    </row>
    <row customHeight="true" ht="15" outlineLevel="0" r="947">
      <c r="A947" s="115" t="n">
        <f aca="false" ca="false" dt2D="false" dtr="false" t="normal">A946+1</f>
        <v>55</v>
      </c>
      <c r="B947" s="115" t="s">
        <v>226</v>
      </c>
      <c r="C947" s="116" t="s">
        <v>572</v>
      </c>
      <c r="D947" s="115" t="s">
        <v>604</v>
      </c>
      <c r="E947" s="119" t="s">
        <v>100</v>
      </c>
      <c r="F947" s="118" t="s">
        <v>62</v>
      </c>
      <c r="G947" s="118" t="n">
        <v>5</v>
      </c>
      <c r="H947" s="118" t="n">
        <v>3</v>
      </c>
      <c r="I947" s="119" t="n">
        <v>2716.09</v>
      </c>
      <c r="J947" s="119" t="n">
        <v>2716.09</v>
      </c>
      <c r="K947" s="119" t="n">
        <v>0</v>
      </c>
      <c r="L947" s="117" t="n">
        <v>33</v>
      </c>
      <c r="M947" s="120" t="n">
        <f aca="false" ca="false" dt2D="false" dtr="false" t="normal">SUM(N947:S947)</f>
        <v>21591196.538687456</v>
      </c>
      <c r="N947" s="120" t="n"/>
      <c r="O947" s="120" t="n"/>
      <c r="P947" s="120" t="n"/>
      <c r="Q947" s="120" t="n">
        <v>414258.0468</v>
      </c>
      <c r="R947" s="120" t="n"/>
      <c r="S947" s="120" t="n">
        <f aca="false" ca="false" dt2D="false" dtr="false" t="normal">'Приложение 2'!E947-'Приложение 1'!Q947</f>
        <v>21176938.491887458</v>
      </c>
      <c r="T947" s="191" t="n">
        <v>34.61</v>
      </c>
      <c r="U947" s="192" t="n">
        <v>27.69</v>
      </c>
      <c r="V947" s="192" t="n">
        <v>23.08</v>
      </c>
      <c r="W947" s="192" t="n"/>
      <c r="X947" s="192" t="n"/>
      <c r="Y947" s="193" t="n">
        <v>2026</v>
      </c>
      <c r="Z947" s="3" t="n"/>
      <c r="AA947" s="3" t="n"/>
      <c r="AB947" s="194" t="n">
        <f aca="false" ca="false" dt2D="false" dtr="false" t="normal">SUM(AC947:AQ947)</f>
        <v>21591196.538687456</v>
      </c>
      <c r="AC947" s="151" t="n"/>
      <c r="AD947" s="151" t="n">
        <v>3257125.34329072</v>
      </c>
      <c r="AE947" s="151" t="n"/>
      <c r="AF947" s="151" t="n">
        <v>2715600.1518154</v>
      </c>
      <c r="AG947" s="151" t="n"/>
      <c r="AH947" s="151" t="n"/>
      <c r="AI947" s="151" t="n">
        <v>0</v>
      </c>
      <c r="AJ947" s="151" t="n"/>
      <c r="AK947" s="151" t="n">
        <v>14484683.5414928</v>
      </c>
      <c r="AL947" s="151" t="n"/>
      <c r="AM947" s="151" t="n"/>
      <c r="AN947" s="151" t="n"/>
      <c r="AO947" s="151" t="n">
        <v>647735.896160625</v>
      </c>
      <c r="AP947" s="151" t="n">
        <v>24000</v>
      </c>
      <c r="AQ947" s="151" t="n">
        <v>462051.605927912</v>
      </c>
      <c r="AR947" s="128" t="n">
        <f aca="false" ca="false" dt2D="false" dtr="false" t="normal">COUNTIF(AC947:AN947, "&gt;0")</f>
        <v>3</v>
      </c>
      <c r="AS947" s="128" t="n">
        <f aca="false" ca="false" dt2D="false" dtr="false" t="normal">COUNTIF(AO947:AQ947, "&gt;0")</f>
        <v>3</v>
      </c>
      <c r="AT947" s="128" t="n">
        <f aca="false" ca="false" dt2D="false" dtr="false" t="normal">+AR947+AS947</f>
        <v>6</v>
      </c>
    </row>
    <row customHeight="true" ht="15" outlineLevel="0" r="948">
      <c r="A948" s="115" t="n">
        <f aca="false" ca="false" dt2D="false" dtr="false" t="normal">A947+1</f>
        <v>56</v>
      </c>
      <c r="B948" s="115" t="n">
        <f aca="false" ca="false" dt2D="false" dtr="false" t="normal">B946+1</f>
        <v>9</v>
      </c>
      <c r="C948" s="116" t="s">
        <v>572</v>
      </c>
      <c r="D948" s="115" t="s">
        <v>606</v>
      </c>
      <c r="E948" s="119" t="s">
        <v>128</v>
      </c>
      <c r="F948" s="118" t="s">
        <v>62</v>
      </c>
      <c r="G948" s="118" t="n">
        <v>3</v>
      </c>
      <c r="H948" s="118" t="n">
        <v>1</v>
      </c>
      <c r="I948" s="119" t="n">
        <v>910.2</v>
      </c>
      <c r="J948" s="119" t="n">
        <v>910.2</v>
      </c>
      <c r="K948" s="119" t="n">
        <v>0</v>
      </c>
      <c r="L948" s="117" t="n">
        <v>33</v>
      </c>
      <c r="M948" s="120" t="n">
        <f aca="false" ca="false" dt2D="false" dtr="false" t="normal">SUM(N948:S948)</f>
        <v>10401666.38372181</v>
      </c>
      <c r="N948" s="120" t="n"/>
      <c r="O948" s="120" t="n"/>
      <c r="P948" s="120" t="n"/>
      <c r="Q948" s="120" t="n">
        <v>138823.704</v>
      </c>
      <c r="R948" s="120" t="n"/>
      <c r="S948" s="120" t="n">
        <f aca="false" ca="false" dt2D="false" dtr="false" t="normal">'Приложение 2'!E948-'Приложение 1'!Q948</f>
        <v>10262842.67972181</v>
      </c>
      <c r="T948" s="191" t="n">
        <v>46.98</v>
      </c>
      <c r="U948" s="192" t="n">
        <v>37.58</v>
      </c>
      <c r="V948" s="192" t="n">
        <v>31.32</v>
      </c>
      <c r="W948" s="192" t="n"/>
      <c r="X948" s="192" t="n"/>
      <c r="Y948" s="193" t="n">
        <v>2026</v>
      </c>
      <c r="Z948" s="3" t="n"/>
      <c r="AA948" s="3" t="n"/>
      <c r="AB948" s="194" t="n">
        <f aca="false" ca="false" dt2D="false" dtr="false" t="normal">SUM(AC948:AQ948)</f>
        <v>10401666.38372181</v>
      </c>
      <c r="AC948" s="151" t="n"/>
      <c r="AD948" s="151" t="n"/>
      <c r="AE948" s="151" t="n"/>
      <c r="AF948" s="151" t="n"/>
      <c r="AG948" s="151" t="n"/>
      <c r="AH948" s="151" t="n"/>
      <c r="AI948" s="151" t="n">
        <v>0</v>
      </c>
      <c r="AJ948" s="151" t="n"/>
      <c r="AK948" s="151" t="n">
        <v>9843020.73159851</v>
      </c>
      <c r="AL948" s="151" t="n"/>
      <c r="AM948" s="151" t="n"/>
      <c r="AN948" s="151" t="n"/>
      <c r="AO948" s="151" t="n">
        <v>312049.991511654</v>
      </c>
      <c r="AP948" s="151" t="n">
        <v>24000</v>
      </c>
      <c r="AQ948" s="151" t="n">
        <v>222595.660611647</v>
      </c>
      <c r="AR948" s="128" t="n">
        <f aca="false" ca="false" dt2D="false" dtr="false" t="normal">COUNTIF(AC948:AN948, "&gt;0")</f>
        <v>1</v>
      </c>
      <c r="AS948" s="128" t="n">
        <f aca="false" ca="false" dt2D="false" dtr="false" t="normal">COUNTIF(AO948:AQ948, "&gt;0")</f>
        <v>3</v>
      </c>
      <c r="AT948" s="128" t="n">
        <f aca="false" ca="false" dt2D="false" dtr="false" t="normal">+AR948+AS948</f>
        <v>4</v>
      </c>
    </row>
    <row customHeight="true" ht="15" outlineLevel="0" r="949">
      <c r="A949" s="115" t="n">
        <f aca="false" ca="false" dt2D="false" dtr="false" t="normal">A948+1</f>
        <v>57</v>
      </c>
      <c r="B949" s="115" t="s">
        <v>226</v>
      </c>
      <c r="C949" s="116" t="s">
        <v>572</v>
      </c>
      <c r="D949" s="115" t="s">
        <v>608</v>
      </c>
      <c r="E949" s="119" t="s">
        <v>203</v>
      </c>
      <c r="F949" s="118" t="s">
        <v>62</v>
      </c>
      <c r="G949" s="118" t="n">
        <v>2</v>
      </c>
      <c r="H949" s="118" t="n">
        <v>2</v>
      </c>
      <c r="I949" s="119" t="n">
        <v>596.02</v>
      </c>
      <c r="J949" s="119" t="n">
        <v>596.02</v>
      </c>
      <c r="K949" s="119" t="n">
        <v>0</v>
      </c>
      <c r="L949" s="117" t="n">
        <v>24</v>
      </c>
      <c r="M949" s="120" t="n">
        <f aca="false" ca="false" dt2D="false" dtr="false" t="normal">SUM(N949:S949)</f>
        <v>12111167.016142704</v>
      </c>
      <c r="N949" s="120" t="n"/>
      <c r="O949" s="120" t="n"/>
      <c r="P949" s="120" t="n"/>
      <c r="Q949" s="120" t="n">
        <v>90904.9704</v>
      </c>
      <c r="R949" s="120" t="n"/>
      <c r="S949" s="120" t="n">
        <f aca="false" ca="false" dt2D="false" dtr="false" t="normal">'Приложение 2'!E949-'Приложение 1'!Q949</f>
        <v>12020262.045742704</v>
      </c>
      <c r="T949" s="191" t="n">
        <v>42.09</v>
      </c>
      <c r="U949" s="192" t="n">
        <v>33.68</v>
      </c>
      <c r="V949" s="192" t="n">
        <v>28.06</v>
      </c>
      <c r="W949" s="192" t="n"/>
      <c r="X949" s="192" t="n"/>
      <c r="Y949" s="193" t="n">
        <v>2026</v>
      </c>
      <c r="Z949" s="3" t="n"/>
      <c r="AA949" s="3" t="n"/>
      <c r="AB949" s="194" t="n">
        <f aca="false" ca="false" dt2D="false" dtr="false" t="normal">SUM(AC949:AQ949)</f>
        <v>12111167.016142704</v>
      </c>
      <c r="AC949" s="151" t="n"/>
      <c r="AD949" s="151" t="n"/>
      <c r="AE949" s="151" t="n"/>
      <c r="AF949" s="151" t="n"/>
      <c r="AG949" s="151" t="n"/>
      <c r="AH949" s="151" t="n"/>
      <c r="AI949" s="151" t="n">
        <v>0</v>
      </c>
      <c r="AJ949" s="151" t="n"/>
      <c r="AK949" s="151" t="n">
        <v>6449153.25911596</v>
      </c>
      <c r="AL949" s="151" t="n"/>
      <c r="AM949" s="151" t="n"/>
      <c r="AN949" s="151" t="n">
        <v>5015499.77239701</v>
      </c>
      <c r="AO949" s="151" t="n">
        <v>363335.010484281</v>
      </c>
      <c r="AP949" s="151" t="n">
        <v>24000</v>
      </c>
      <c r="AQ949" s="151" t="n">
        <v>259178.974145454</v>
      </c>
      <c r="AR949" s="128" t="n">
        <f aca="false" ca="false" dt2D="false" dtr="false" t="normal">COUNTIF(AC949:AN949, "&gt;0")</f>
        <v>2</v>
      </c>
      <c r="AS949" s="128" t="n">
        <f aca="false" ca="false" dt2D="false" dtr="false" t="normal">COUNTIF(AO949:AQ949, "&gt;0")</f>
        <v>3</v>
      </c>
      <c r="AT949" s="128" t="n">
        <f aca="false" ca="false" dt2D="false" dtr="false" t="normal">+AR949+AS949</f>
        <v>5</v>
      </c>
    </row>
    <row customHeight="true" ht="15" outlineLevel="0" r="950">
      <c r="A950" s="115" t="n">
        <f aca="false" ca="false" dt2D="false" dtr="false" t="normal">A949+1</f>
        <v>58</v>
      </c>
      <c r="B950" s="115" t="s">
        <v>226</v>
      </c>
      <c r="C950" s="116" t="s">
        <v>572</v>
      </c>
      <c r="D950" s="115" t="s">
        <v>610</v>
      </c>
      <c r="E950" s="119" t="s">
        <v>203</v>
      </c>
      <c r="F950" s="118" t="s">
        <v>62</v>
      </c>
      <c r="G950" s="118" t="n">
        <v>2</v>
      </c>
      <c r="H950" s="118" t="n">
        <v>2</v>
      </c>
      <c r="I950" s="119" t="n">
        <v>623.46</v>
      </c>
      <c r="J950" s="119" t="n">
        <v>623.46</v>
      </c>
      <c r="K950" s="119" t="n">
        <v>0</v>
      </c>
      <c r="L950" s="117" t="n">
        <v>19</v>
      </c>
      <c r="M950" s="120" t="n">
        <f aca="false" ca="false" dt2D="false" dtr="false" t="normal">SUM(N950:S950)</f>
        <v>13009163.081373602</v>
      </c>
      <c r="N950" s="120" t="n"/>
      <c r="O950" s="120" t="n"/>
      <c r="P950" s="120" t="n"/>
      <c r="Q950" s="120" t="n">
        <v>95090.1192</v>
      </c>
      <c r="R950" s="120" t="n"/>
      <c r="S950" s="120" t="n">
        <f aca="false" ca="false" dt2D="false" dtr="false" t="normal">'Приложение 2'!E950-'Приложение 1'!Q950</f>
        <v>12914072.962173602</v>
      </c>
      <c r="T950" s="191" t="n">
        <v>42.09</v>
      </c>
      <c r="U950" s="192" t="n">
        <v>33.68</v>
      </c>
      <c r="V950" s="192" t="n">
        <v>28.06</v>
      </c>
      <c r="W950" s="192" t="n"/>
      <c r="X950" s="192" t="n"/>
      <c r="Y950" s="193" t="n">
        <v>2026</v>
      </c>
      <c r="Z950" s="3" t="n"/>
      <c r="AA950" s="3" t="n"/>
      <c r="AB950" s="194" t="n">
        <f aca="false" ca="false" dt2D="false" dtr="false" t="normal">SUM(AC950:AQ950)</f>
        <v>13009163.081373602</v>
      </c>
      <c r="AC950" s="151" t="n"/>
      <c r="AD950" s="151" t="n"/>
      <c r="AE950" s="151" t="n"/>
      <c r="AF950" s="151" t="n"/>
      <c r="AG950" s="151" t="n"/>
      <c r="AH950" s="151" t="n"/>
      <c r="AI950" s="151" t="n">
        <v>0</v>
      </c>
      <c r="AJ950" s="151" t="n"/>
      <c r="AK950" s="151" t="n">
        <v>7069532.65451155</v>
      </c>
      <c r="AL950" s="151" t="n"/>
      <c r="AM950" s="151" t="n"/>
      <c r="AN950" s="151" t="n">
        <v>5246959.44447945</v>
      </c>
      <c r="AO950" s="151" t="n">
        <v>390274.892441208</v>
      </c>
      <c r="AP950" s="151" t="n">
        <v>24000</v>
      </c>
      <c r="AQ950" s="151" t="n">
        <v>278396.089941395</v>
      </c>
      <c r="AR950" s="128" t="n">
        <f aca="false" ca="false" dt2D="false" dtr="false" t="normal">COUNTIF(AC950:AN950, "&gt;0")</f>
        <v>2</v>
      </c>
      <c r="AS950" s="128" t="n">
        <f aca="false" ca="false" dt2D="false" dtr="false" t="normal">COUNTIF(AO950:AQ950, "&gt;0")</f>
        <v>3</v>
      </c>
      <c r="AT950" s="128" t="n">
        <f aca="false" ca="false" dt2D="false" dtr="false" t="normal">+AR950+AS950</f>
        <v>5</v>
      </c>
    </row>
    <row customHeight="true" ht="15" outlineLevel="0" r="951">
      <c r="A951" s="115" t="n">
        <f aca="false" ca="false" dt2D="false" dtr="false" t="normal">A950+1</f>
        <v>59</v>
      </c>
      <c r="B951" s="115" t="s">
        <v>226</v>
      </c>
      <c r="C951" s="116" t="s">
        <v>572</v>
      </c>
      <c r="D951" s="115" t="s">
        <v>612</v>
      </c>
      <c r="E951" s="119" t="s">
        <v>613</v>
      </c>
      <c r="F951" s="118" t="s">
        <v>62</v>
      </c>
      <c r="G951" s="118" t="n">
        <v>2</v>
      </c>
      <c r="H951" s="118" t="n">
        <v>2</v>
      </c>
      <c r="I951" s="119" t="n">
        <v>621.22</v>
      </c>
      <c r="J951" s="119" t="n">
        <v>621.22</v>
      </c>
      <c r="K951" s="119" t="n">
        <v>0</v>
      </c>
      <c r="L951" s="117" t="n">
        <v>19</v>
      </c>
      <c r="M951" s="120" t="n">
        <f aca="false" ca="false" dt2D="false" dtr="false" t="normal">SUM(N951:S951)</f>
        <v>7099234.443963589</v>
      </c>
      <c r="N951" s="120" t="n"/>
      <c r="O951" s="120" t="n"/>
      <c r="P951" s="120" t="n"/>
      <c r="Q951" s="120" t="n">
        <v>94748.4744</v>
      </c>
      <c r="R951" s="120" t="n"/>
      <c r="S951" s="120" t="n">
        <f aca="false" ca="false" dt2D="false" dtr="false" t="normal">'Приложение 2'!E951-'Приложение 1'!Q951</f>
        <v>7004485.969563589</v>
      </c>
      <c r="T951" s="191" t="n">
        <v>46.98</v>
      </c>
      <c r="U951" s="192" t="n">
        <v>37.58</v>
      </c>
      <c r="V951" s="192" t="n">
        <v>31.32</v>
      </c>
      <c r="W951" s="192" t="n"/>
      <c r="X951" s="192" t="n"/>
      <c r="Y951" s="193" t="n">
        <v>2026</v>
      </c>
      <c r="Z951" s="3" t="n"/>
      <c r="AA951" s="3" t="n"/>
      <c r="AB951" s="194" t="n">
        <f aca="false" ca="false" dt2D="false" dtr="false" t="normal">SUM(AC951:AQ951)</f>
        <v>7099234.443963589</v>
      </c>
      <c r="AC951" s="151" t="n"/>
      <c r="AD951" s="151" t="n"/>
      <c r="AE951" s="151" t="n"/>
      <c r="AF951" s="151" t="n"/>
      <c r="AG951" s="151" t="n"/>
      <c r="AH951" s="151" t="n"/>
      <c r="AI951" s="151" t="n">
        <v>0</v>
      </c>
      <c r="AJ951" s="151" t="n"/>
      <c r="AK951" s="151" t="n">
        <v>6710333.79354386</v>
      </c>
      <c r="AL951" s="151" t="n"/>
      <c r="AM951" s="151" t="n"/>
      <c r="AN951" s="151" t="n"/>
      <c r="AO951" s="151" t="n">
        <v>212977.033318908</v>
      </c>
      <c r="AP951" s="151" t="n">
        <v>24000</v>
      </c>
      <c r="AQ951" s="151" t="n">
        <v>151923.617100821</v>
      </c>
      <c r="AR951" s="128" t="n">
        <f aca="false" ca="false" dt2D="false" dtr="false" t="normal">COUNTIF(AC951:AN951, "&gt;0")</f>
        <v>1</v>
      </c>
      <c r="AS951" s="128" t="n">
        <f aca="false" ca="false" dt2D="false" dtr="false" t="normal">COUNTIF(AO951:AQ951, "&gt;0")</f>
        <v>3</v>
      </c>
      <c r="AT951" s="128" t="n">
        <f aca="false" ca="false" dt2D="false" dtr="false" t="normal">+AR951+AS951</f>
        <v>4</v>
      </c>
    </row>
    <row customHeight="true" ht="15" outlineLevel="0" r="952">
      <c r="A952" s="115" t="n">
        <f aca="false" ca="false" dt2D="false" dtr="false" t="normal">A951+1</f>
        <v>60</v>
      </c>
      <c r="B952" s="115" t="s">
        <v>226</v>
      </c>
      <c r="C952" s="116" t="s">
        <v>572</v>
      </c>
      <c r="D952" s="115" t="s">
        <v>614</v>
      </c>
      <c r="E952" s="119" t="s">
        <v>258</v>
      </c>
      <c r="F952" s="118" t="s">
        <v>62</v>
      </c>
      <c r="G952" s="118" t="n">
        <v>3</v>
      </c>
      <c r="H952" s="118" t="n">
        <v>4</v>
      </c>
      <c r="I952" s="119" t="n">
        <v>1829.34</v>
      </c>
      <c r="J952" s="119" t="n">
        <v>1829.34</v>
      </c>
      <c r="K952" s="119" t="n">
        <v>0</v>
      </c>
      <c r="L952" s="117" t="n">
        <v>91</v>
      </c>
      <c r="M952" s="120" t="n">
        <f aca="false" ca="false" dt2D="false" dtr="false" t="normal">SUM(N952:S952)</f>
        <v>16266815.348539004</v>
      </c>
      <c r="N952" s="120" t="n"/>
      <c r="O952" s="120" t="n"/>
      <c r="P952" s="120" t="n"/>
      <c r="Q952" s="120" t="n">
        <v>279010.9368</v>
      </c>
      <c r="R952" s="120" t="n"/>
      <c r="S952" s="120" t="n">
        <f aca="false" ca="false" dt2D="false" dtr="false" t="normal">'Приложение 2'!E952-'Приложение 1'!Q952</f>
        <v>15987804.411739005</v>
      </c>
      <c r="T952" s="191" t="n">
        <v>37.57</v>
      </c>
      <c r="U952" s="192" t="n">
        <v>30.06</v>
      </c>
      <c r="V952" s="192" t="n">
        <v>25.05</v>
      </c>
      <c r="W952" s="192" t="n"/>
      <c r="X952" s="192" t="n"/>
      <c r="Y952" s="193" t="n">
        <v>2026</v>
      </c>
      <c r="Z952" s="3" t="n"/>
      <c r="AA952" s="3" t="n"/>
      <c r="AB952" s="194" t="n">
        <f aca="false" ca="false" dt2D="false" dtr="false" t="normal">SUM(AC952:AQ952)</f>
        <v>16266815.348539004</v>
      </c>
      <c r="AC952" s="151" t="n"/>
      <c r="AD952" s="151" t="n"/>
      <c r="AE952" s="151" t="n"/>
      <c r="AF952" s="151" t="n"/>
      <c r="AG952" s="151" t="n"/>
      <c r="AH952" s="151" t="n"/>
      <c r="AI952" s="151" t="n">
        <v>0</v>
      </c>
      <c r="AJ952" s="151" t="n"/>
      <c r="AK952" s="151" t="n"/>
      <c r="AL952" s="151" t="n"/>
      <c r="AM952" s="151" t="n"/>
      <c r="AN952" s="151" t="n">
        <v>15406701.0396241</v>
      </c>
      <c r="AO952" s="151" t="n">
        <v>488004.46045617</v>
      </c>
      <c r="AP952" s="151" t="n">
        <v>24000</v>
      </c>
      <c r="AQ952" s="151" t="n">
        <v>348109.848458734</v>
      </c>
      <c r="AR952" s="128" t="n">
        <f aca="false" ca="false" dt2D="false" dtr="false" t="normal">COUNTIF(AC952:AN952, "&gt;0")</f>
        <v>1</v>
      </c>
      <c r="AS952" s="128" t="n">
        <f aca="false" ca="false" dt2D="false" dtr="false" t="normal">COUNTIF(AO952:AQ952, "&gt;0")</f>
        <v>3</v>
      </c>
      <c r="AT952" s="128" t="n">
        <f aca="false" ca="false" dt2D="false" dtr="false" t="normal">+AR952+AS952</f>
        <v>4</v>
      </c>
    </row>
    <row customHeight="true" ht="15" outlineLevel="0" r="953">
      <c r="A953" s="115" t="n">
        <f aca="false" ca="false" dt2D="false" dtr="false" t="normal">A952+1</f>
        <v>61</v>
      </c>
      <c r="B953" s="115" t="n">
        <f aca="false" ca="false" dt2D="false" dtr="false" t="normal">B948+1</f>
        <v>10</v>
      </c>
      <c r="C953" s="116" t="s">
        <v>572</v>
      </c>
      <c r="D953" s="115" t="s">
        <v>616</v>
      </c>
      <c r="E953" s="119" t="s">
        <v>83</v>
      </c>
      <c r="F953" s="118" t="s">
        <v>62</v>
      </c>
      <c r="G953" s="118" t="n">
        <v>5</v>
      </c>
      <c r="H953" s="118" t="n">
        <v>2</v>
      </c>
      <c r="I953" s="119" t="n">
        <v>2043.6</v>
      </c>
      <c r="J953" s="119" t="n">
        <v>1809.99</v>
      </c>
      <c r="K953" s="119" t="n">
        <v>233.61</v>
      </c>
      <c r="L953" s="117" t="n">
        <v>66</v>
      </c>
      <c r="M953" s="120" t="n">
        <f aca="false" ca="false" dt2D="false" dtr="false" t="normal">SUM(N953:S953)</f>
        <v>13784602.925519977</v>
      </c>
      <c r="N953" s="120" t="n"/>
      <c r="O953" s="120" t="n"/>
      <c r="P953" s="120" t="n"/>
      <c r="Q953" s="120" t="n">
        <v>347292.036</v>
      </c>
      <c r="R953" s="120" t="n"/>
      <c r="S953" s="120" t="n">
        <f aca="false" ca="false" dt2D="false" dtr="false" t="normal">'Приложение 2'!E953-'Приложение 1'!Q953</f>
        <v>13437310.889519976</v>
      </c>
      <c r="T953" s="191" t="n">
        <v>30.19</v>
      </c>
      <c r="U953" s="192" t="n">
        <v>24.15</v>
      </c>
      <c r="V953" s="192" t="n">
        <v>20.13</v>
      </c>
      <c r="W953" s="192" t="n"/>
      <c r="X953" s="192" t="n"/>
      <c r="Y953" s="193" t="n">
        <v>2026</v>
      </c>
      <c r="Z953" s="3" t="n"/>
      <c r="AA953" s="3" t="n"/>
      <c r="AB953" s="194" t="n">
        <f aca="false" ca="false" dt2D="false" dtr="false" t="normal">SUM(AC953:AQ953)</f>
        <v>13784602.925519977</v>
      </c>
      <c r="AC953" s="151" t="n">
        <v>5935305.01081625</v>
      </c>
      <c r="AD953" s="151" t="n">
        <v>2450696.9988288</v>
      </c>
      <c r="AE953" s="151" t="n">
        <v>2622821.6488872</v>
      </c>
      <c r="AF953" s="151" t="n">
        <v>2043250.676616</v>
      </c>
      <c r="AG953" s="151" t="n"/>
      <c r="AH953" s="151" t="n"/>
      <c r="AI953" s="151" t="n">
        <v>0</v>
      </c>
      <c r="AJ953" s="151" t="n"/>
      <c r="AK953" s="151" t="n"/>
      <c r="AL953" s="151" t="n"/>
      <c r="AM953" s="151" t="n"/>
      <c r="AN953" s="151" t="n"/>
      <c r="AO953" s="151" t="n">
        <v>413538.087765599</v>
      </c>
      <c r="AP953" s="151" t="n">
        <v>24000</v>
      </c>
      <c r="AQ953" s="151" t="n">
        <v>294990.502606128</v>
      </c>
      <c r="AR953" s="128" t="n">
        <f aca="false" ca="false" dt2D="false" dtr="false" t="normal">COUNTIF(AC953:AN953, "&gt;0")</f>
        <v>4</v>
      </c>
      <c r="AS953" s="128" t="n">
        <f aca="false" ca="false" dt2D="false" dtr="false" t="normal">COUNTIF(AO953:AQ953, "&gt;0")</f>
        <v>3</v>
      </c>
      <c r="AT953" s="128" t="n">
        <f aca="false" ca="false" dt2D="false" dtr="false" t="normal">+AR953+AS953</f>
        <v>7</v>
      </c>
    </row>
    <row customHeight="true" ht="15" outlineLevel="0" r="954">
      <c r="A954" s="115" t="n">
        <f aca="false" ca="false" dt2D="false" dtr="false" t="normal">A953+1</f>
        <v>62</v>
      </c>
      <c r="B954" s="115" t="s">
        <v>226</v>
      </c>
      <c r="C954" s="116" t="s">
        <v>618</v>
      </c>
      <c r="D954" s="115" t="s">
        <v>619</v>
      </c>
      <c r="E954" s="119" t="s">
        <v>100</v>
      </c>
      <c r="F954" s="118" t="s">
        <v>188</v>
      </c>
      <c r="G954" s="118" t="n">
        <v>2</v>
      </c>
      <c r="H954" s="118" t="n">
        <v>2</v>
      </c>
      <c r="I954" s="119" t="n">
        <v>815.5</v>
      </c>
      <c r="J954" s="119" t="n">
        <v>815.5</v>
      </c>
      <c r="K954" s="119" t="n">
        <v>0</v>
      </c>
      <c r="L954" s="117" t="n">
        <v>46</v>
      </c>
      <c r="M954" s="120" t="n">
        <f aca="false" ca="false" dt2D="false" dtr="false" t="normal">SUM(N954:S954)</f>
        <v>17259590.649791386</v>
      </c>
      <c r="N954" s="120" t="n"/>
      <c r="O954" s="120" t="n"/>
      <c r="P954" s="120" t="n"/>
      <c r="Q954" s="120" t="n">
        <v>88367.58</v>
      </c>
      <c r="R954" s="120" t="n"/>
      <c r="S954" s="120" t="n">
        <f aca="false" ca="false" dt2D="false" dtr="false" t="normal">'Приложение 2'!E954-'Приложение 1'!Q954</f>
        <v>17171223.069791388</v>
      </c>
      <c r="T954" s="191" t="n">
        <v>93.54</v>
      </c>
      <c r="U954" s="192" t="n">
        <v>74.84</v>
      </c>
      <c r="V954" s="192" t="n">
        <v>62.36</v>
      </c>
      <c r="W954" s="192" t="n"/>
      <c r="X954" s="192" t="n"/>
      <c r="Y954" s="193" t="n">
        <v>2027</v>
      </c>
      <c r="Z954" s="3" t="n"/>
      <c r="AA954" s="3" t="n"/>
      <c r="AB954" s="194" t="n">
        <f aca="false" ca="false" dt2D="false" dtr="false" t="normal">SUM(AC954:AQ954)</f>
        <v>17259590.649791386</v>
      </c>
      <c r="AC954" s="151" t="n"/>
      <c r="AD954" s="151" t="n"/>
      <c r="AE954" s="151" t="n"/>
      <c r="AF954" s="151" t="n"/>
      <c r="AG954" s="151" t="n"/>
      <c r="AH954" s="151" t="n"/>
      <c r="AI954" s="151" t="n">
        <v>0</v>
      </c>
      <c r="AJ954" s="151" t="n"/>
      <c r="AK954" s="151" t="n">
        <v>3777544.42885471</v>
      </c>
      <c r="AL954" s="151" t="n"/>
      <c r="AM954" s="151" t="n">
        <v>6524805.0874631</v>
      </c>
      <c r="AN954" s="151" t="n">
        <v>6046098.1740743</v>
      </c>
      <c r="AO954" s="151" t="n">
        <v>517787.719493741</v>
      </c>
      <c r="AP954" s="151" t="n">
        <v>24000</v>
      </c>
      <c r="AQ954" s="151" t="n">
        <v>369355.239905536</v>
      </c>
      <c r="AR954" s="128" t="n">
        <f aca="false" ca="false" dt2D="false" dtr="false" t="normal">COUNTIF(AC954:AN954, "&gt;0")</f>
        <v>3</v>
      </c>
      <c r="AS954" s="128" t="n">
        <f aca="false" ca="false" dt2D="false" dtr="false" t="normal">COUNTIF(AO954:AQ954, "&gt;0")</f>
        <v>3</v>
      </c>
      <c r="AT954" s="128" t="n">
        <f aca="false" ca="false" dt2D="false" dtr="false" t="normal">+AR954+AS954</f>
        <v>6</v>
      </c>
      <c r="AU954" s="0" t="s">
        <v>190</v>
      </c>
    </row>
    <row customHeight="true" ht="15" outlineLevel="0" r="955">
      <c r="A955" s="115" t="n">
        <f aca="false" ca="false" dt2D="false" dtr="false" t="normal">A954+1</f>
        <v>63</v>
      </c>
      <c r="B955" s="115" t="s">
        <v>226</v>
      </c>
      <c r="C955" s="116" t="s">
        <v>618</v>
      </c>
      <c r="D955" s="115" t="s">
        <v>621</v>
      </c>
      <c r="E955" s="119" t="s">
        <v>73</v>
      </c>
      <c r="F955" s="118" t="s">
        <v>188</v>
      </c>
      <c r="G955" s="118" t="n">
        <v>2</v>
      </c>
      <c r="H955" s="118" t="n">
        <v>1</v>
      </c>
      <c r="I955" s="119" t="n">
        <v>269.5</v>
      </c>
      <c r="J955" s="119" t="n">
        <v>269.5</v>
      </c>
      <c r="K955" s="119" t="n">
        <v>0</v>
      </c>
      <c r="L955" s="117" t="n">
        <v>1</v>
      </c>
      <c r="M955" s="120" t="n">
        <f aca="false" ca="false" dt2D="false" dtr="false" t="normal">SUM(N955:S955)</f>
        <v>6850204.273310749</v>
      </c>
      <c r="N955" s="120" t="n"/>
      <c r="O955" s="120" t="n"/>
      <c r="P955" s="120" t="n"/>
      <c r="Q955" s="120" t="n">
        <v>29203.02</v>
      </c>
      <c r="R955" s="120" t="n"/>
      <c r="S955" s="120" t="n">
        <f aca="false" ca="false" dt2D="false" dtr="false" t="normal">'Приложение 2'!E955-'Приложение 1'!Q955</f>
        <v>6821001.253310749</v>
      </c>
      <c r="T955" s="191" t="n">
        <v>108.92</v>
      </c>
      <c r="U955" s="192" t="n">
        <v>87.14</v>
      </c>
      <c r="V955" s="192" t="n">
        <v>72.61</v>
      </c>
      <c r="W955" s="192" t="n"/>
      <c r="X955" s="192" t="n"/>
      <c r="Y955" s="193" t="n">
        <v>2026</v>
      </c>
      <c r="Z955" s="3" t="n"/>
      <c r="AA955" s="3" t="n"/>
      <c r="AB955" s="194" t="n">
        <f aca="false" ca="false" dt2D="false" dtr="false" t="normal">SUM(AC955:AQ955)</f>
        <v>6850204.273310749</v>
      </c>
      <c r="AC955" s="151" t="n"/>
      <c r="AD955" s="151" t="n">
        <v>367037.457555057</v>
      </c>
      <c r="AE955" s="151" t="n">
        <v>139093.698488404</v>
      </c>
      <c r="AF955" s="151" t="n">
        <v>569335.398047465</v>
      </c>
      <c r="AG955" s="151" t="n"/>
      <c r="AH955" s="151" t="n"/>
      <c r="AI955" s="151" t="n">
        <v>0</v>
      </c>
      <c r="AJ955" s="151" t="n"/>
      <c r="AK955" s="151" t="n">
        <v>1247016.8284198</v>
      </c>
      <c r="AL955" s="151" t="n"/>
      <c r="AM955" s="151" t="n">
        <v>2154909.83577107</v>
      </c>
      <c r="AN955" s="151" t="n">
        <v>1996710.55538078</v>
      </c>
      <c r="AO955" s="151" t="n">
        <v>205506.128199322</v>
      </c>
      <c r="AP955" s="151" t="n">
        <v>24000</v>
      </c>
      <c r="AQ955" s="151" t="n">
        <v>146594.37144885</v>
      </c>
      <c r="AR955" s="128" t="n">
        <f aca="false" ca="false" dt2D="false" dtr="false" t="normal">COUNTIF(AC955:AN955, "&gt;0")</f>
        <v>6</v>
      </c>
      <c r="AS955" s="128" t="n">
        <f aca="false" ca="false" dt2D="false" dtr="false" t="normal">COUNTIF(AO955:AQ955, "&gt;0")</f>
        <v>3</v>
      </c>
      <c r="AT955" s="128" t="n">
        <f aca="false" ca="false" dt2D="false" dtr="false" t="normal">+AR955+AS955</f>
        <v>9</v>
      </c>
      <c r="AU955" s="0" t="s">
        <v>190</v>
      </c>
    </row>
    <row customHeight="true" ht="15" outlineLevel="0" r="956">
      <c r="A956" s="115" t="n">
        <f aca="false" ca="false" dt2D="false" dtr="false" t="normal">A955+1</f>
        <v>64</v>
      </c>
      <c r="B956" s="115" t="s">
        <v>226</v>
      </c>
      <c r="C956" s="116" t="s">
        <v>618</v>
      </c>
      <c r="D956" s="115" t="s">
        <v>623</v>
      </c>
      <c r="E956" s="119" t="s">
        <v>133</v>
      </c>
      <c r="F956" s="118" t="s">
        <v>188</v>
      </c>
      <c r="G956" s="118" t="n">
        <v>2</v>
      </c>
      <c r="H956" s="118" t="n">
        <v>1</v>
      </c>
      <c r="I956" s="119" t="n">
        <v>273.5</v>
      </c>
      <c r="J956" s="119" t="n">
        <v>273.5</v>
      </c>
      <c r="K956" s="119" t="n">
        <v>0</v>
      </c>
      <c r="L956" s="117" t="n">
        <v>8</v>
      </c>
      <c r="M956" s="120" t="n">
        <f aca="false" ca="false" dt2D="false" dtr="false" t="normal">SUM(N956:S956)</f>
        <v>6951877.064009225</v>
      </c>
      <c r="N956" s="120" t="n"/>
      <c r="O956" s="120" t="n"/>
      <c r="P956" s="120" t="n"/>
      <c r="Q956" s="120" t="n">
        <v>29636.46</v>
      </c>
      <c r="R956" s="120" t="n"/>
      <c r="S956" s="120" t="n">
        <f aca="false" ca="false" dt2D="false" dtr="false" t="normal">'Приложение 2'!E956-'Приложение 1'!Q956</f>
        <v>6922240.604009225</v>
      </c>
      <c r="T956" s="191" t="n">
        <v>108.92</v>
      </c>
      <c r="U956" s="192" t="n">
        <v>87.14</v>
      </c>
      <c r="V956" s="192" t="n">
        <v>72.61</v>
      </c>
      <c r="W956" s="192" t="n"/>
      <c r="X956" s="192" t="n"/>
      <c r="Y956" s="193" t="n">
        <v>2026</v>
      </c>
      <c r="Z956" s="3" t="n"/>
      <c r="AA956" s="3" t="n"/>
      <c r="AB956" s="194" t="n">
        <f aca="false" ca="false" dt2D="false" dtr="false" t="normal">SUM(AC956:AQ956)</f>
        <v>6951877.064009225</v>
      </c>
      <c r="AC956" s="151" t="n"/>
      <c r="AD956" s="151" t="n">
        <v>372544.507017841</v>
      </c>
      <c r="AE956" s="151" t="n">
        <v>141217.538169123</v>
      </c>
      <c r="AF956" s="151" t="n">
        <v>577845.014345016</v>
      </c>
      <c r="AG956" s="151" t="n"/>
      <c r="AH956" s="151" t="n"/>
      <c r="AI956" s="151" t="n">
        <v>0</v>
      </c>
      <c r="AJ956" s="151" t="n"/>
      <c r="AK956" s="151" t="n">
        <v>1265584.79618855</v>
      </c>
      <c r="AL956" s="151" t="n"/>
      <c r="AM956" s="151" t="n">
        <v>2186953.02442815</v>
      </c>
      <c r="AN956" s="151" t="n">
        <v>2026405.70277047</v>
      </c>
      <c r="AO956" s="151" t="n">
        <v>208556.311920277</v>
      </c>
      <c r="AP956" s="151" t="n">
        <v>24000</v>
      </c>
      <c r="AQ956" s="151" t="n">
        <v>148770.169169798</v>
      </c>
      <c r="AR956" s="128" t="n">
        <f aca="false" ca="false" dt2D="false" dtr="false" t="normal">COUNTIF(AC956:AN956, "&gt;0")</f>
        <v>6</v>
      </c>
      <c r="AS956" s="128" t="n">
        <f aca="false" ca="false" dt2D="false" dtr="false" t="normal">COUNTIF(AO956:AQ956, "&gt;0")</f>
        <v>3</v>
      </c>
      <c r="AT956" s="128" t="n">
        <f aca="false" ca="false" dt2D="false" dtr="false" t="normal">+AR956+AS956</f>
        <v>9</v>
      </c>
      <c r="AU956" s="0" t="s">
        <v>190</v>
      </c>
    </row>
    <row customHeight="true" ht="15" outlineLevel="0" r="957">
      <c r="A957" s="115" t="n">
        <f aca="false" ca="false" dt2D="false" dtr="false" t="normal">A956+1</f>
        <v>65</v>
      </c>
      <c r="B957" s="115" t="s">
        <v>226</v>
      </c>
      <c r="C957" s="116" t="s">
        <v>204</v>
      </c>
      <c r="D957" s="115" t="s">
        <v>624</v>
      </c>
      <c r="E957" s="117" t="s">
        <v>166</v>
      </c>
      <c r="F957" s="118" t="s">
        <v>62</v>
      </c>
      <c r="G957" s="118" t="n">
        <v>4</v>
      </c>
      <c r="H957" s="118" t="n">
        <v>4</v>
      </c>
      <c r="I957" s="119" t="n">
        <v>1843.8</v>
      </c>
      <c r="J957" s="119" t="n">
        <v>1843.8</v>
      </c>
      <c r="K957" s="119" t="n">
        <v>0</v>
      </c>
      <c r="L957" s="117" t="n">
        <v>59</v>
      </c>
      <c r="M957" s="120" t="n">
        <f aca="false" ca="false" dt2D="false" dtr="false" t="normal">SUM(N957:S957)</f>
        <v>4714877.87</v>
      </c>
      <c r="N957" s="120" t="n"/>
      <c r="O957" s="120" t="n"/>
      <c r="P957" s="120" t="n"/>
      <c r="Q957" s="120" t="n"/>
      <c r="R957" s="120" t="n"/>
      <c r="S957" s="120" t="n">
        <v>4714877.87</v>
      </c>
      <c r="T957" s="191" t="n">
        <v>11.26</v>
      </c>
      <c r="U957" s="192" t="n">
        <v>9.01</v>
      </c>
      <c r="V957" s="192" t="n">
        <v>7.5</v>
      </c>
      <c r="W957" s="192" t="n"/>
      <c r="X957" s="192" t="n"/>
      <c r="Y957" s="193" t="n">
        <v>2025</v>
      </c>
      <c r="Z957" s="3" t="n"/>
      <c r="AA957" s="3" t="n"/>
      <c r="AB957" s="194" t="n">
        <f aca="false" ca="false" dt2D="false" dtr="false" t="normal">SUM(AC957:AQ957)</f>
        <v>4714877.87</v>
      </c>
      <c r="AC957" s="151" t="n"/>
      <c r="AD957" s="151" t="n">
        <v>2847535.85</v>
      </c>
      <c r="AE957" s="151" t="n"/>
      <c r="AF957" s="151" t="n">
        <v>1867342.02</v>
      </c>
      <c r="AG957" s="151" t="n"/>
      <c r="AH957" s="151" t="n"/>
      <c r="AI957" s="151" t="n"/>
      <c r="AJ957" s="151" t="n"/>
      <c r="AK957" s="151" t="n"/>
      <c r="AL957" s="151" t="n"/>
      <c r="AM957" s="151" t="n"/>
      <c r="AN957" s="151" t="n"/>
      <c r="AO957" s="151" t="n"/>
      <c r="AP957" s="151" t="n"/>
      <c r="AQ957" s="151" t="n"/>
      <c r="AR957" s="128" t="n">
        <f aca="false" ca="false" dt2D="false" dtr="false" t="normal">COUNTIF(AC957:AN957, "&gt;0")</f>
        <v>2</v>
      </c>
      <c r="AS957" s="128" t="n">
        <f aca="false" ca="false" dt2D="false" dtr="false" t="normal">COUNTIF(AO957:AQ957, "&gt;0")</f>
        <v>0</v>
      </c>
      <c r="AT957" s="128" t="n">
        <f aca="false" ca="false" dt2D="false" dtr="false" t="normal">+AR957+AS957</f>
        <v>2</v>
      </c>
    </row>
    <row customHeight="true" ht="15" outlineLevel="0" r="958">
      <c r="A958" s="115" t="n">
        <f aca="false" ca="false" dt2D="false" dtr="false" t="normal">A957+1</f>
        <v>66</v>
      </c>
      <c r="B958" s="115" t="n">
        <f aca="false" ca="false" dt2D="false" dtr="false" t="normal">B953+1</f>
        <v>11</v>
      </c>
      <c r="C958" s="116" t="s">
        <v>204</v>
      </c>
      <c r="D958" s="115" t="s">
        <v>208</v>
      </c>
      <c r="E958" s="119" t="s">
        <v>228</v>
      </c>
      <c r="F958" s="118" t="s">
        <v>62</v>
      </c>
      <c r="G958" s="118" t="n">
        <v>3</v>
      </c>
      <c r="H958" s="118" t="n">
        <v>2</v>
      </c>
      <c r="I958" s="119" t="n">
        <v>910.1</v>
      </c>
      <c r="J958" s="119" t="n">
        <v>910.1</v>
      </c>
      <c r="K958" s="119" t="n">
        <v>0</v>
      </c>
      <c r="L958" s="117" t="n">
        <v>42</v>
      </c>
      <c r="M958" s="120" t="n">
        <f aca="false" ca="false" dt2D="false" dtr="false" t="normal">SUM(N958:S958)</f>
        <v>9195209.2950284</v>
      </c>
      <c r="N958" s="120" t="n"/>
      <c r="O958" s="120" t="n"/>
      <c r="P958" s="120" t="n"/>
      <c r="Q958" s="120" t="n">
        <v>138808.452</v>
      </c>
      <c r="R958" s="120" t="n"/>
      <c r="S958" s="120" t="n">
        <f aca="false" ca="false" dt2D="false" dtr="false" t="normal">'Приложение 2'!E958-'Приложение 1'!Q958</f>
        <v>9056400.8430284</v>
      </c>
      <c r="T958" s="191" t="n">
        <v>44.16</v>
      </c>
      <c r="U958" s="192" t="n">
        <v>35.32</v>
      </c>
      <c r="V958" s="192" t="n">
        <v>29.44</v>
      </c>
      <c r="W958" s="192" t="n"/>
      <c r="X958" s="192" t="n"/>
      <c r="Y958" s="193" t="n">
        <v>2026</v>
      </c>
      <c r="Z958" s="3" t="n"/>
      <c r="AA958" s="3" t="n"/>
      <c r="AB958" s="194" t="n">
        <f aca="false" ca="false" dt2D="false" dtr="false" t="normal">SUM(AC958:AQ958)</f>
        <v>9195209.2950284</v>
      </c>
      <c r="AC958" s="151" t="n"/>
      <c r="AD958" s="151" t="n">
        <v>3282904.27510275</v>
      </c>
      <c r="AE958" s="151" t="n"/>
      <c r="AF958" s="151" t="n"/>
      <c r="AG958" s="151" t="n"/>
      <c r="AH958" s="151" t="n"/>
      <c r="AI958" s="151" t="n">
        <v>0</v>
      </c>
      <c r="AJ958" s="151" t="n"/>
      <c r="AK958" s="151" t="n"/>
      <c r="AL958" s="151" t="n"/>
      <c r="AM958" s="151" t="n"/>
      <c r="AN958" s="151" t="n">
        <v>5415671.26216119</v>
      </c>
      <c r="AO958" s="151" t="n">
        <v>275856.278850852</v>
      </c>
      <c r="AP958" s="151" t="n">
        <v>24000</v>
      </c>
      <c r="AQ958" s="151" t="n">
        <v>196777.478913608</v>
      </c>
      <c r="AR958" s="128" t="n">
        <f aca="false" ca="false" dt2D="false" dtr="false" t="normal">COUNTIF(AC958:AN958, "&gt;0")</f>
        <v>2</v>
      </c>
      <c r="AS958" s="128" t="n">
        <f aca="false" ca="false" dt2D="false" dtr="false" t="normal">COUNTIF(AO958:AQ958, "&gt;0")</f>
        <v>3</v>
      </c>
      <c r="AT958" s="128" t="n">
        <f aca="false" ca="false" dt2D="false" dtr="false" t="normal">+AR958+AS958</f>
        <v>5</v>
      </c>
      <c r="AU958" s="0" t="n"/>
    </row>
    <row customHeight="true" ht="15" outlineLevel="0" r="959">
      <c r="A959" s="115" t="n">
        <f aca="false" ca="false" dt2D="false" dtr="false" t="normal">A958+1</f>
        <v>67</v>
      </c>
      <c r="B959" s="115" t="n">
        <f aca="false" ca="false" dt2D="false" dtr="false" t="normal">B958+1</f>
        <v>12</v>
      </c>
      <c r="C959" s="116" t="s">
        <v>204</v>
      </c>
      <c r="D959" s="115" t="s">
        <v>627</v>
      </c>
      <c r="E959" s="119" t="s">
        <v>194</v>
      </c>
      <c r="F959" s="118" t="s">
        <v>62</v>
      </c>
      <c r="G959" s="118" t="n">
        <v>5</v>
      </c>
      <c r="H959" s="118" t="n">
        <v>4</v>
      </c>
      <c r="I959" s="119" t="n">
        <v>2402.9</v>
      </c>
      <c r="J959" s="119" t="n">
        <v>2402.9</v>
      </c>
      <c r="K959" s="119" t="n">
        <v>0</v>
      </c>
      <c r="L959" s="117" t="n">
        <v>83</v>
      </c>
      <c r="M959" s="120" t="n">
        <f aca="false" ca="false" dt2D="false" dtr="false" t="normal">SUM(N959:S959)</f>
        <v>30679890.794</v>
      </c>
      <c r="N959" s="120" t="n"/>
      <c r="O959" s="120" t="n"/>
      <c r="P959" s="120" t="n"/>
      <c r="Q959" s="120" t="n">
        <f aca="false" ca="false" dt2D="false" dtr="false" t="normal">X959+Z959</f>
        <v>710112.888</v>
      </c>
      <c r="R959" s="120" t="n"/>
      <c r="S959" s="120" t="n">
        <f aca="false" ca="false" dt2D="false" dtr="false" t="normal">'Приложение 2'!E959-'Приложение 1'!Q959</f>
        <v>29969777.906</v>
      </c>
      <c r="T959" s="191" t="n">
        <v>51.97</v>
      </c>
      <c r="U959" s="192" t="n">
        <v>41.57</v>
      </c>
      <c r="V959" s="192" t="n">
        <v>34.65</v>
      </c>
      <c r="W959" s="192" t="n"/>
      <c r="X959" s="125" t="n">
        <v>343622.58</v>
      </c>
      <c r="Y959" s="193" t="n"/>
      <c r="Z959" s="127" t="n">
        <f aca="false" ca="false" dt2D="false" dtr="false" t="normal">+(J959*12.71+K959*25.41)*12</f>
        <v>366490.3080000001</v>
      </c>
      <c r="AA959" s="127" t="n">
        <f aca="false" ca="false" dt2D="false" dtr="false" t="normal">+(J959*12.71+K959*25.41)*12*30</f>
        <v>10994709.240000002</v>
      </c>
      <c r="AB959" s="194" t="n">
        <f aca="false" ca="false" dt2D="false" dtr="false" t="normal">SUM(AC959:AQ959)</f>
        <v>30679890.794</v>
      </c>
      <c r="AC959" s="151" t="n"/>
      <c r="AD959" s="151" t="n"/>
      <c r="AE959" s="151" t="n"/>
      <c r="AF959" s="151" t="n"/>
      <c r="AG959" s="151" t="n"/>
      <c r="AH959" s="151" t="n"/>
      <c r="AI959" s="151" t="n"/>
      <c r="AJ959" s="151" t="n"/>
      <c r="AK959" s="151" t="n">
        <v>29078944.4071884</v>
      </c>
      <c r="AL959" s="151" t="n"/>
      <c r="AM959" s="151" t="n"/>
      <c r="AN959" s="151" t="n"/>
      <c r="AO959" s="151" t="n">
        <v>920396.72382</v>
      </c>
      <c r="AP959" s="151" t="n">
        <v>24000</v>
      </c>
      <c r="AQ959" s="151" t="n">
        <v>656549.6629916</v>
      </c>
      <c r="AR959" s="128" t="n"/>
      <c r="AS959" s="128" t="n"/>
      <c r="AT959" s="128" t="n"/>
      <c r="AU959" s="0" t="n"/>
    </row>
    <row customHeight="true" ht="15" outlineLevel="0" r="960">
      <c r="A960" s="115" t="n">
        <f aca="false" ca="false" dt2D="false" dtr="false" t="normal">A959+1</f>
        <v>68</v>
      </c>
      <c r="B960" s="115" t="n">
        <f aca="false" ca="false" dt2D="false" dtr="false" t="normal">B959+1</f>
        <v>13</v>
      </c>
      <c r="C960" s="116" t="s">
        <v>204</v>
      </c>
      <c r="D960" s="115" t="s">
        <v>628</v>
      </c>
      <c r="E960" s="119" t="s">
        <v>221</v>
      </c>
      <c r="F960" s="118" t="s">
        <v>62</v>
      </c>
      <c r="G960" s="118" t="n">
        <v>4</v>
      </c>
      <c r="H960" s="118" t="n">
        <v>4</v>
      </c>
      <c r="I960" s="119" t="n">
        <v>2783</v>
      </c>
      <c r="J960" s="119" t="n">
        <v>2783</v>
      </c>
      <c r="K960" s="119" t="n">
        <v>0</v>
      </c>
      <c r="L960" s="117" t="n">
        <v>91</v>
      </c>
      <c r="M960" s="120" t="n">
        <f aca="false" ca="false" dt2D="false" dtr="false" t="normal">SUM(N960:S960)</f>
        <v>22112382.16</v>
      </c>
      <c r="N960" s="120" t="n"/>
      <c r="O960" s="120" t="n"/>
      <c r="P960" s="120" t="n"/>
      <c r="Q960" s="120" t="n">
        <v>424463.16</v>
      </c>
      <c r="R960" s="120" t="n"/>
      <c r="S960" s="120" t="n">
        <f aca="false" ca="false" dt2D="false" dtr="false" t="normal">'Приложение 2'!E960-'Приложение 1'!Q960</f>
        <v>21687919</v>
      </c>
      <c r="T960" s="191" t="n">
        <v>23.48</v>
      </c>
      <c r="U960" s="192" t="n">
        <v>18.79</v>
      </c>
      <c r="V960" s="192" t="n">
        <v>15.65</v>
      </c>
      <c r="W960" s="192" t="n"/>
      <c r="X960" s="192" t="n"/>
      <c r="Y960" s="193" t="n">
        <v>2026</v>
      </c>
      <c r="Z960" s="125" t="n"/>
      <c r="AA960" s="3" t="n"/>
      <c r="AB960" s="194" t="n">
        <f aca="false" ca="false" dt2D="false" dtr="false" t="normal">SUM(AC960:AQ960)</f>
        <v>22112382.16</v>
      </c>
      <c r="AC960" s="151" t="n">
        <v>14174847.72582</v>
      </c>
      <c r="AD960" s="151" t="n"/>
      <c r="AE960" s="151" t="n">
        <v>6776957.991156</v>
      </c>
      <c r="AF960" s="151" t="n"/>
      <c r="AG960" s="151" t="n"/>
      <c r="AH960" s="151" t="n"/>
      <c r="AI960" s="151" t="n">
        <v>0</v>
      </c>
      <c r="AJ960" s="151" t="n"/>
      <c r="AK960" s="151" t="n"/>
      <c r="AL960" s="151" t="n"/>
      <c r="AM960" s="151" t="n"/>
      <c r="AN960" s="151" t="n"/>
      <c r="AO960" s="151" t="n">
        <v>663371.4648</v>
      </c>
      <c r="AP960" s="151" t="n">
        <v>24000</v>
      </c>
      <c r="AQ960" s="151" t="n">
        <v>473204.978224</v>
      </c>
      <c r="AR960" s="128" t="n">
        <f aca="false" ca="false" dt2D="false" dtr="false" t="normal">COUNTIF(AC960:AN960, "&gt;0")</f>
        <v>2</v>
      </c>
      <c r="AS960" s="128" t="n">
        <f aca="false" ca="false" dt2D="false" dtr="false" t="normal">COUNTIF(AO960:AQ960, "&gt;0")</f>
        <v>3</v>
      </c>
      <c r="AT960" s="128" t="n">
        <f aca="false" ca="false" dt2D="false" dtr="false" t="normal">+AR960+AS960</f>
        <v>5</v>
      </c>
      <c r="AU960" s="0" t="n"/>
    </row>
    <row customHeight="true" ht="15" outlineLevel="0" r="961">
      <c r="A961" s="115" t="n">
        <f aca="false" ca="false" dt2D="false" dtr="false" t="normal">A960+1</f>
        <v>69</v>
      </c>
      <c r="B961" s="115" t="n">
        <f aca="false" ca="false" dt2D="false" dtr="false" t="normal">B960+1</f>
        <v>14</v>
      </c>
      <c r="C961" s="116" t="s">
        <v>204</v>
      </c>
      <c r="D961" s="115" t="s">
        <v>629</v>
      </c>
      <c r="E961" s="119" t="s">
        <v>252</v>
      </c>
      <c r="F961" s="118" t="s">
        <v>62</v>
      </c>
      <c r="G961" s="118" t="n">
        <v>4</v>
      </c>
      <c r="H961" s="118" t="n"/>
      <c r="I961" s="119" t="n">
        <v>1286.2</v>
      </c>
      <c r="J961" s="119" t="n">
        <v>1217.6</v>
      </c>
      <c r="K961" s="119" t="n">
        <v>68.6000000000001</v>
      </c>
      <c r="L961" s="117" t="n">
        <v>2</v>
      </c>
      <c r="M961" s="120" t="n">
        <f aca="false" ca="false" dt2D="false" dtr="false" t="normal">SUM(N961:S961)</f>
        <v>40971309.348000005</v>
      </c>
      <c r="N961" s="120" t="n"/>
      <c r="O961" s="120" t="n"/>
      <c r="P961" s="120" t="n"/>
      <c r="Q961" s="120" t="n">
        <v>206625.864</v>
      </c>
      <c r="R961" s="120" t="n"/>
      <c r="S961" s="120" t="n">
        <f aca="false" ca="false" dt2D="false" dtr="false" t="normal">'Приложение 2'!E961-'Приложение 1'!Q961</f>
        <v>40764683.484000005</v>
      </c>
      <c r="T961" s="191" t="n">
        <v>94.9</v>
      </c>
      <c r="U961" s="192" t="n">
        <v>75.92</v>
      </c>
      <c r="V961" s="192" t="n">
        <v>63.27</v>
      </c>
      <c r="W961" s="192" t="n"/>
      <c r="X961" s="192" t="n"/>
      <c r="Y961" s="193" t="n">
        <v>2026</v>
      </c>
      <c r="Z961" s="3" t="n"/>
      <c r="AA961" s="3" t="n"/>
      <c r="AB961" s="194" t="n">
        <f aca="false" ca="false" dt2D="false" dtr="false" t="normal">SUM(AC961:AQ961)</f>
        <v>40971309.348000005</v>
      </c>
      <c r="AC961" s="151" t="n">
        <v>6552637.996748</v>
      </c>
      <c r="AD961" s="151" t="n">
        <v>3093208.9397132</v>
      </c>
      <c r="AE961" s="151" t="n">
        <v>3133606.0970984</v>
      </c>
      <c r="AF961" s="151" t="n">
        <v>2093528.7553712</v>
      </c>
      <c r="AG961" s="151" t="n"/>
      <c r="AH961" s="151" t="n"/>
      <c r="AI961" s="151" t="n">
        <v>0</v>
      </c>
      <c r="AJ961" s="151" t="n"/>
      <c r="AK961" s="151" t="n">
        <v>15573929.6252552</v>
      </c>
      <c r="AL961" s="151" t="n"/>
      <c r="AM961" s="151" t="n"/>
      <c r="AN961" s="151" t="n">
        <v>8394472.6333268</v>
      </c>
      <c r="AO961" s="151" t="n">
        <v>1229139.28044</v>
      </c>
      <c r="AP961" s="151" t="n">
        <v>24000</v>
      </c>
      <c r="AQ961" s="151" t="n">
        <v>876786.0200472</v>
      </c>
      <c r="AR961" s="128" t="n">
        <f aca="false" ca="false" dt2D="false" dtr="false" t="normal">COUNTIF(AC961:AN961, "&gt;0")</f>
        <v>6</v>
      </c>
      <c r="AS961" s="128" t="n">
        <f aca="false" ca="false" dt2D="false" dtr="false" t="normal">COUNTIF(AO961:AQ961, "&gt;0")</f>
        <v>3</v>
      </c>
      <c r="AT961" s="128" t="n">
        <f aca="false" ca="false" dt2D="false" dtr="false" t="normal">+AR961+AS961</f>
        <v>9</v>
      </c>
      <c r="AU961" s="0" t="n"/>
    </row>
    <row customHeight="true" ht="15" outlineLevel="0" r="962">
      <c r="A962" s="115" t="n">
        <f aca="false" ca="false" dt2D="false" dtr="false" t="normal">A961+1</f>
        <v>70</v>
      </c>
      <c r="B962" s="115" t="s">
        <v>226</v>
      </c>
      <c r="C962" s="116" t="s">
        <v>204</v>
      </c>
      <c r="D962" s="115" t="s">
        <v>631</v>
      </c>
      <c r="E962" s="117" t="n">
        <v>1977</v>
      </c>
      <c r="F962" s="118" t="s">
        <v>62</v>
      </c>
      <c r="G962" s="118" t="n">
        <v>4</v>
      </c>
      <c r="H962" s="118" t="n"/>
      <c r="I962" s="119" t="n">
        <v>357.85</v>
      </c>
      <c r="J962" s="119" t="n">
        <v>357.85</v>
      </c>
      <c r="K962" s="119" t="n">
        <v>0</v>
      </c>
      <c r="L962" s="117" t="n">
        <v>2</v>
      </c>
      <c r="M962" s="120" t="n">
        <f aca="false" ca="false" dt2D="false" dtr="false" t="normal">SUM(N962:S962)</f>
        <v>7547263.43</v>
      </c>
      <c r="N962" s="120" t="n"/>
      <c r="O962" s="120" t="n"/>
      <c r="P962" s="120" t="n"/>
      <c r="Q962" s="120" t="n"/>
      <c r="R962" s="120" t="n"/>
      <c r="S962" s="120" t="n">
        <v>7547263.43</v>
      </c>
      <c r="T962" s="191" t="n">
        <v>92.67</v>
      </c>
      <c r="U962" s="192" t="n">
        <v>74.14</v>
      </c>
      <c r="V962" s="192" t="n">
        <v>61.78</v>
      </c>
      <c r="W962" s="192" t="n"/>
      <c r="X962" s="192" t="n"/>
      <c r="Y962" s="193" t="n">
        <v>2025</v>
      </c>
      <c r="Z962" s="3" t="n"/>
      <c r="AA962" s="3" t="n"/>
      <c r="AB962" s="194" t="n">
        <f aca="false" ca="false" dt2D="false" dtr="false" t="normal">SUM(AC962:AQ962)</f>
        <v>7547263.430000001</v>
      </c>
      <c r="AC962" s="151" t="n">
        <v>1199440.69</v>
      </c>
      <c r="AD962" s="151" t="n"/>
      <c r="AE962" s="151" t="n">
        <v>559645.6</v>
      </c>
      <c r="AF962" s="151" t="n"/>
      <c r="AG962" s="151" t="n"/>
      <c r="AH962" s="151" t="n"/>
      <c r="AI962" s="151" t="n"/>
      <c r="AJ962" s="151" t="n"/>
      <c r="AK962" s="151" t="n">
        <v>2834765.1</v>
      </c>
      <c r="AL962" s="151" t="n"/>
      <c r="AM962" s="151" t="n">
        <v>1456428.71</v>
      </c>
      <c r="AN962" s="151" t="n">
        <v>1496983.33</v>
      </c>
      <c r="AO962" s="151" t="n"/>
      <c r="AP962" s="151" t="n"/>
      <c r="AQ962" s="151" t="n"/>
      <c r="AR962" s="128" t="n">
        <f aca="false" ca="false" dt2D="false" dtr="false" t="normal">COUNTIF(AC962:AN962, "&gt;0")</f>
        <v>5</v>
      </c>
      <c r="AS962" s="128" t="n">
        <f aca="false" ca="false" dt2D="false" dtr="false" t="normal">COUNTIF(AO962:AQ962, "&gt;0")</f>
        <v>0</v>
      </c>
      <c r="AT962" s="128" t="n">
        <f aca="false" ca="false" dt2D="false" dtr="false" t="normal">+AR962+AS962</f>
        <v>5</v>
      </c>
    </row>
    <row customHeight="true" ht="15" outlineLevel="0" r="963">
      <c r="A963" s="115" t="n">
        <f aca="false" ca="false" dt2D="false" dtr="false" t="normal">A962+1</f>
        <v>71</v>
      </c>
      <c r="B963" s="115" t="n">
        <f aca="false" ca="false" dt2D="false" dtr="false" t="normal">B961+1</f>
        <v>15</v>
      </c>
      <c r="C963" s="116" t="s">
        <v>204</v>
      </c>
      <c r="D963" s="115" t="s">
        <v>633</v>
      </c>
      <c r="E963" s="117" t="s">
        <v>149</v>
      </c>
      <c r="F963" s="118" t="s">
        <v>62</v>
      </c>
      <c r="G963" s="118" t="n">
        <v>4</v>
      </c>
      <c r="H963" s="118" t="n">
        <v>2</v>
      </c>
      <c r="I963" s="119" t="n">
        <v>1362.7</v>
      </c>
      <c r="J963" s="119" t="n">
        <v>1362.7</v>
      </c>
      <c r="K963" s="119" t="n">
        <v>0</v>
      </c>
      <c r="L963" s="117" t="n">
        <v>55</v>
      </c>
      <c r="M963" s="120" t="n">
        <f aca="false" ca="false" dt2D="false" dtr="false" t="normal">SUM(N963:S963)</f>
        <v>8031353.586943454</v>
      </c>
      <c r="N963" s="120" t="n"/>
      <c r="O963" s="120" t="n"/>
      <c r="P963" s="120" t="n"/>
      <c r="Q963" s="120" t="n">
        <v>207839.004</v>
      </c>
      <c r="R963" s="120" t="n"/>
      <c r="S963" s="120" t="n">
        <f aca="false" ca="false" dt2D="false" dtr="false" t="normal">'Приложение 2'!E963-'Приложение 1'!Q963</f>
        <v>7823514.582943454</v>
      </c>
      <c r="T963" s="191" t="n">
        <v>23.92</v>
      </c>
      <c r="U963" s="192" t="n">
        <v>19.14</v>
      </c>
      <c r="V963" s="192" t="n">
        <v>15.95</v>
      </c>
      <c r="W963" s="192" t="n"/>
      <c r="X963" s="192" t="n"/>
      <c r="Y963" s="193" t="n"/>
      <c r="Z963" s="127" t="n"/>
      <c r="AA963" s="3" t="n"/>
      <c r="AB963" s="194" t="n">
        <f aca="false" ca="false" dt2D="false" dtr="false" t="normal">SUM(AC963:AQ963)</f>
        <v>8031353.586943454</v>
      </c>
      <c r="AC963" s="151" t="n"/>
      <c r="AD963" s="151" t="n"/>
      <c r="AE963" s="151" t="n"/>
      <c r="AF963" s="151" t="n"/>
      <c r="AG963" s="151" t="n"/>
      <c r="AH963" s="151" t="n"/>
      <c r="AI963" s="151" t="n"/>
      <c r="AJ963" s="151" t="n"/>
      <c r="AK963" s="151" t="n">
        <v>7594541.06397456</v>
      </c>
      <c r="AL963" s="151" t="n"/>
      <c r="AM963" s="151" t="n"/>
      <c r="AN963" s="151" t="n"/>
      <c r="AO963" s="151" t="n">
        <v>240940.577608304</v>
      </c>
      <c r="AP963" s="151" t="n">
        <v>24001</v>
      </c>
      <c r="AQ963" s="151" t="n">
        <v>171870.94536059</v>
      </c>
      <c r="AR963" s="128" t="n"/>
      <c r="AS963" s="128" t="n"/>
      <c r="AT963" s="128" t="n"/>
    </row>
    <row customHeight="true" ht="15" outlineLevel="0" r="964">
      <c r="A964" s="115" t="n">
        <f aca="false" ca="false" dt2D="false" dtr="false" t="normal">A963+1</f>
        <v>72</v>
      </c>
      <c r="B964" s="115" t="n">
        <f aca="false" ca="false" dt2D="false" dtr="false" t="normal">B963+1</f>
        <v>16</v>
      </c>
      <c r="C964" s="116" t="s">
        <v>537</v>
      </c>
      <c r="D964" s="115" t="s">
        <v>635</v>
      </c>
      <c r="E964" s="119" t="s">
        <v>252</v>
      </c>
      <c r="F964" s="118" t="s">
        <v>62</v>
      </c>
      <c r="G964" s="118" t="n">
        <v>5</v>
      </c>
      <c r="H964" s="118" t="n">
        <v>1</v>
      </c>
      <c r="I964" s="119" t="n">
        <v>1456.4</v>
      </c>
      <c r="J964" s="119" t="n">
        <v>1456.4</v>
      </c>
      <c r="K964" s="119" t="n">
        <v>0</v>
      </c>
      <c r="L964" s="117" t="n">
        <v>49</v>
      </c>
      <c r="M964" s="120" t="n">
        <f aca="false" ca="false" dt2D="false" dtr="false" t="normal">SUM(N964:S964)</f>
        <v>21006225.196</v>
      </c>
      <c r="N964" s="120" t="n"/>
      <c r="O964" s="120" t="n"/>
      <c r="P964" s="120" t="n"/>
      <c r="Q964" s="120" t="n">
        <v>222130.128</v>
      </c>
      <c r="R964" s="120" t="n"/>
      <c r="S964" s="120" t="n">
        <f aca="false" ca="false" dt2D="false" dtr="false" t="normal">'Приложение 2'!E964-'Приложение 1'!Q964</f>
        <v>20784095.068</v>
      </c>
      <c r="T964" s="191" t="n">
        <v>59.46</v>
      </c>
      <c r="U964" s="192" t="n">
        <v>47.57</v>
      </c>
      <c r="V964" s="192" t="n">
        <v>39.64</v>
      </c>
      <c r="W964" s="192" t="n"/>
      <c r="X964" s="192" t="n"/>
      <c r="Y964" s="193" t="n">
        <v>2027</v>
      </c>
      <c r="Z964" s="3" t="n"/>
      <c r="AA964" s="3" t="n"/>
      <c r="AB964" s="194" t="n">
        <f aca="false" ca="false" dt2D="false" dtr="false" t="normal">SUM(AC964:AQ964)</f>
        <v>21006225.196</v>
      </c>
      <c r="AC964" s="151" t="n"/>
      <c r="AD964" s="151" t="n"/>
      <c r="AE964" s="151" t="n"/>
      <c r="AF964" s="151" t="n"/>
      <c r="AG964" s="151" t="n"/>
      <c r="AH964" s="151" t="n"/>
      <c r="AI964" s="151" t="n">
        <v>0</v>
      </c>
      <c r="AJ964" s="151" t="n"/>
      <c r="AK964" s="151" t="n"/>
      <c r="AL964" s="151" t="n"/>
      <c r="AM964" s="151" t="n">
        <v>19902505.2209256</v>
      </c>
      <c r="AN964" s="151" t="n"/>
      <c r="AO964" s="151" t="n">
        <v>630186.75588</v>
      </c>
      <c r="AP964" s="151" t="n">
        <v>24000</v>
      </c>
      <c r="AQ964" s="151" t="n">
        <v>449533.2191944</v>
      </c>
      <c r="AR964" s="128" t="n">
        <f aca="false" ca="false" dt2D="false" dtr="false" t="normal">COUNTIF(AC964:AN964, "&gt;0")</f>
        <v>1</v>
      </c>
      <c r="AS964" s="128" t="n">
        <f aca="false" ca="false" dt2D="false" dtr="false" t="normal">COUNTIF(AO964:AQ964, "&gt;0")</f>
        <v>3</v>
      </c>
      <c r="AT964" s="128" t="n">
        <f aca="false" ca="false" dt2D="false" dtr="false" t="normal">+AR964+AS964</f>
        <v>4</v>
      </c>
      <c r="AU964" s="0" t="n"/>
    </row>
    <row customHeight="true" ht="15" outlineLevel="0" r="965">
      <c r="A965" s="115" t="n">
        <f aca="false" ca="false" dt2D="false" dtr="false" t="normal">A964+1</f>
        <v>73</v>
      </c>
      <c r="B965" s="115" t="s">
        <v>226</v>
      </c>
      <c r="C965" s="116" t="s">
        <v>537</v>
      </c>
      <c r="D965" s="115" t="s">
        <v>636</v>
      </c>
      <c r="E965" s="117" t="s">
        <v>131</v>
      </c>
      <c r="F965" s="118" t="s">
        <v>62</v>
      </c>
      <c r="G965" s="118" t="n">
        <v>5</v>
      </c>
      <c r="H965" s="118" t="n">
        <v>2</v>
      </c>
      <c r="I965" s="119" t="n">
        <v>1544.4</v>
      </c>
      <c r="J965" s="119" t="n">
        <v>1295.3</v>
      </c>
      <c r="K965" s="119" t="n">
        <v>249.1</v>
      </c>
      <c r="L965" s="117" t="n">
        <v>31</v>
      </c>
      <c r="M965" s="120" t="n">
        <f aca="false" ca="false" dt2D="false" dtr="false" t="normal">SUM(N965:S965)</f>
        <v>19400921.47</v>
      </c>
      <c r="N965" s="120" t="n"/>
      <c r="O965" s="120" t="n"/>
      <c r="P965" s="120" t="n"/>
      <c r="Q965" s="120" t="n"/>
      <c r="R965" s="120" t="n"/>
      <c r="S965" s="120" t="n">
        <v>19400921.47</v>
      </c>
      <c r="T965" s="191" t="n">
        <v>55.1</v>
      </c>
      <c r="U965" s="192" t="n">
        <v>44.08</v>
      </c>
      <c r="V965" s="192" t="n">
        <v>36.73</v>
      </c>
      <c r="W965" s="192" t="n"/>
      <c r="X965" s="192" t="n"/>
      <c r="Y965" s="193" t="n">
        <v>2025</v>
      </c>
      <c r="Z965" s="3" t="n"/>
      <c r="AA965" s="3" t="n"/>
      <c r="AB965" s="194" t="n">
        <f aca="false" ca="false" dt2D="false" dtr="false" t="normal">SUM(AC965:AQ965)</f>
        <v>19400921.47</v>
      </c>
      <c r="AC965" s="151" t="n"/>
      <c r="AD965" s="151" t="n"/>
      <c r="AE965" s="151" t="n"/>
      <c r="AF965" s="151" t="n"/>
      <c r="AG965" s="151" t="n"/>
      <c r="AH965" s="151" t="n"/>
      <c r="AI965" s="151" t="n"/>
      <c r="AJ965" s="151" t="n"/>
      <c r="AK965" s="151" t="n"/>
      <c r="AL965" s="151" t="n"/>
      <c r="AM965" s="151" t="n">
        <v>19400921.47</v>
      </c>
      <c r="AN965" s="151" t="n"/>
      <c r="AO965" s="151" t="n"/>
      <c r="AP965" s="151" t="n"/>
      <c r="AQ965" s="151" t="n"/>
      <c r="AR965" s="128" t="n">
        <f aca="false" ca="false" dt2D="false" dtr="false" t="normal">COUNTIF(AC965:AN965, "&gt;0")</f>
        <v>1</v>
      </c>
      <c r="AS965" s="128" t="n">
        <f aca="false" ca="false" dt2D="false" dtr="false" t="normal">COUNTIF(AO965:AQ965, "&gt;0")</f>
        <v>0</v>
      </c>
      <c r="AT965" s="128" t="n">
        <f aca="false" ca="false" dt2D="false" dtr="false" t="normal">+AR965+AS965</f>
        <v>1</v>
      </c>
    </row>
    <row customHeight="true" ht="15" outlineLevel="0" r="966">
      <c r="A966" s="115" t="n">
        <f aca="false" ca="false" dt2D="false" dtr="false" t="normal">A965+1</f>
        <v>74</v>
      </c>
      <c r="B966" s="115" t="s">
        <v>226</v>
      </c>
      <c r="C966" s="116" t="s">
        <v>537</v>
      </c>
      <c r="D966" s="115" t="s">
        <v>542</v>
      </c>
      <c r="E966" s="119" t="s">
        <v>159</v>
      </c>
      <c r="F966" s="118" t="s">
        <v>62</v>
      </c>
      <c r="G966" s="118" t="n">
        <v>2</v>
      </c>
      <c r="H966" s="118" t="n">
        <v>2</v>
      </c>
      <c r="I966" s="119" t="n">
        <v>438.4</v>
      </c>
      <c r="J966" s="119" t="n">
        <v>438.4</v>
      </c>
      <c r="K966" s="119" t="n">
        <v>0</v>
      </c>
      <c r="L966" s="117" t="n">
        <v>9</v>
      </c>
      <c r="M966" s="120" t="n">
        <f aca="false" ca="false" dt2D="false" dtr="false" t="normal">SUM(N966:S966)</f>
        <v>7725459.007970841</v>
      </c>
      <c r="N966" s="120" t="n"/>
      <c r="O966" s="120" t="n"/>
      <c r="P966" s="120" t="n"/>
      <c r="Q966" s="120" t="n">
        <v>66864.768</v>
      </c>
      <c r="R966" s="120" t="n"/>
      <c r="S966" s="120" t="n">
        <f aca="false" ca="false" dt2D="false" dtr="false" t="normal">'Приложение 2'!E966-'Приложение 1'!Q966</f>
        <v>7658594.2399708405</v>
      </c>
      <c r="T966" s="191" t="n">
        <v>81.22</v>
      </c>
      <c r="U966" s="192" t="n">
        <v>64.97</v>
      </c>
      <c r="V966" s="192" t="n">
        <v>54.14</v>
      </c>
      <c r="W966" s="192" t="n"/>
      <c r="X966" s="192" t="n"/>
      <c r="Y966" s="193" t="n">
        <v>2026</v>
      </c>
      <c r="Z966" s="3" t="n"/>
      <c r="AA966" s="3" t="n"/>
      <c r="AB966" s="194" t="n">
        <f aca="false" ca="false" dt2D="false" dtr="false" t="normal">SUM(AC966:AQ966)</f>
        <v>7725459.007970841</v>
      </c>
      <c r="AC966" s="151" t="n"/>
      <c r="AD966" s="151" t="n"/>
      <c r="AE966" s="151" t="n"/>
      <c r="AF966" s="151" t="n"/>
      <c r="AG966" s="151" t="n"/>
      <c r="AH966" s="151" t="n"/>
      <c r="AI966" s="151" t="n">
        <v>0</v>
      </c>
      <c r="AJ966" s="151" t="n"/>
      <c r="AK966" s="151" t="n"/>
      <c r="AL966" s="151" t="n"/>
      <c r="AM966" s="151" t="n">
        <v>7304370.41496114</v>
      </c>
      <c r="AN966" s="151" t="n"/>
      <c r="AO966" s="151" t="n">
        <v>231763.770239125</v>
      </c>
      <c r="AP966" s="151" t="n">
        <v>24000</v>
      </c>
      <c r="AQ966" s="151" t="n">
        <v>165324.822770576</v>
      </c>
      <c r="AR966" s="128" t="n">
        <f aca="false" ca="false" dt2D="false" dtr="false" t="normal">COUNTIF(AC966:AN966, "&gt;0")</f>
        <v>1</v>
      </c>
      <c r="AS966" s="128" t="n">
        <f aca="false" ca="false" dt2D="false" dtr="false" t="normal">COUNTIF(AO966:AQ966, "&gt;0")</f>
        <v>3</v>
      </c>
      <c r="AT966" s="128" t="n">
        <f aca="false" ca="false" dt2D="false" dtr="false" t="normal">+AR966+AS966</f>
        <v>4</v>
      </c>
      <c r="AU966" s="0" t="n"/>
    </row>
    <row customHeight="true" ht="15" outlineLevel="0" r="967">
      <c r="A967" s="115" t="n">
        <f aca="false" ca="false" dt2D="false" dtr="false" t="normal">A966+1</f>
        <v>75</v>
      </c>
      <c r="B967" s="115" t="n">
        <f aca="false" ca="false" dt2D="false" dtr="false" t="normal">B964+1</f>
        <v>17</v>
      </c>
      <c r="C967" s="116" t="s">
        <v>641</v>
      </c>
      <c r="D967" s="115" t="s">
        <v>642</v>
      </c>
      <c r="E967" s="119" t="s">
        <v>126</v>
      </c>
      <c r="F967" s="118" t="s">
        <v>62</v>
      </c>
      <c r="G967" s="118" t="n">
        <v>2</v>
      </c>
      <c r="H967" s="118" t="n">
        <v>2</v>
      </c>
      <c r="I967" s="119" t="n">
        <v>853.9</v>
      </c>
      <c r="J967" s="119" t="n">
        <v>853.9</v>
      </c>
      <c r="K967" s="119" t="n">
        <v>0</v>
      </c>
      <c r="L967" s="117" t="n">
        <v>47</v>
      </c>
      <c r="M967" s="120" t="n">
        <f aca="false" ca="false" dt2D="false" dtr="false" t="normal">SUM(N967:S967)</f>
        <v>11014361.430655703</v>
      </c>
      <c r="N967" s="120" t="n"/>
      <c r="O967" s="120" t="n"/>
      <c r="P967" s="120" t="n"/>
      <c r="Q967" s="120" t="n">
        <v>130236.828</v>
      </c>
      <c r="R967" s="120" t="n"/>
      <c r="S967" s="120" t="n">
        <f aca="false" ca="false" dt2D="false" dtr="false" t="normal">'Приложение 2'!E967-'Приложение 1'!Q967</f>
        <v>10884124.602655703</v>
      </c>
      <c r="T967" s="191" t="n">
        <v>53.11</v>
      </c>
      <c r="U967" s="192" t="n">
        <v>42.49</v>
      </c>
      <c r="V967" s="192" t="n">
        <v>35.41</v>
      </c>
      <c r="W967" s="192" t="n"/>
      <c r="X967" s="192" t="n"/>
      <c r="Y967" s="193" t="n">
        <v>2026</v>
      </c>
      <c r="Z967" s="3" t="n"/>
      <c r="AA967" s="3" t="n"/>
      <c r="AB967" s="194" t="n">
        <f aca="false" ca="false" dt2D="false" dtr="false" t="normal">SUM(AC967:AQ967)</f>
        <v>11014361.430655703</v>
      </c>
      <c r="AC967" s="151" t="n"/>
      <c r="AD967" s="151" t="n"/>
      <c r="AE967" s="151" t="n"/>
      <c r="AF967" s="151" t="n"/>
      <c r="AG967" s="151" t="n"/>
      <c r="AH967" s="151" t="n"/>
      <c r="AI967" s="151" t="n">
        <v>0</v>
      </c>
      <c r="AJ967" s="151" t="n"/>
      <c r="AK967" s="151" t="n">
        <v>10424223.25312</v>
      </c>
      <c r="AL967" s="151" t="n"/>
      <c r="AM967" s="151" t="n"/>
      <c r="AN967" s="151" t="n"/>
      <c r="AO967" s="151" t="n">
        <v>330430.842919672</v>
      </c>
      <c r="AP967" s="151" t="n">
        <v>24000</v>
      </c>
      <c r="AQ967" s="151" t="n">
        <v>235707.334616032</v>
      </c>
      <c r="AR967" s="128" t="n">
        <f aca="false" ca="false" dt2D="false" dtr="false" t="normal">COUNTIF(AC967:AN967, "&gt;0")</f>
        <v>1</v>
      </c>
      <c r="AS967" s="128" t="n">
        <f aca="false" ca="false" dt2D="false" dtr="false" t="normal">COUNTIF(AO967:AQ967, "&gt;0")</f>
        <v>3</v>
      </c>
      <c r="AT967" s="128" t="n">
        <f aca="false" ca="false" dt2D="false" dtr="false" t="normal">+AR967+AS967</f>
        <v>4</v>
      </c>
      <c r="AU967" s="0" t="n"/>
    </row>
    <row customHeight="true" ht="15" outlineLevel="0" r="968">
      <c r="A968" s="115" t="n">
        <f aca="false" ca="false" dt2D="false" dtr="false" t="normal">A967+1</f>
        <v>76</v>
      </c>
      <c r="B968" s="115" t="s">
        <v>226</v>
      </c>
      <c r="C968" s="116" t="s">
        <v>66</v>
      </c>
      <c r="D968" s="115" t="s">
        <v>644</v>
      </c>
      <c r="E968" s="117" t="s">
        <v>83</v>
      </c>
      <c r="F968" s="118" t="s">
        <v>62</v>
      </c>
      <c r="G968" s="118" t="n">
        <v>9</v>
      </c>
      <c r="H968" s="118" t="n">
        <v>1</v>
      </c>
      <c r="I968" s="119" t="n">
        <v>3731.8</v>
      </c>
      <c r="J968" s="119" t="n">
        <v>3731.8</v>
      </c>
      <c r="K968" s="119" t="n">
        <v>0</v>
      </c>
      <c r="L968" s="117" t="n">
        <v>151</v>
      </c>
      <c r="M968" s="120" t="n">
        <f aca="false" ca="false" dt2D="false" dtr="false" t="normal">SUM(N968:S968)</f>
        <v>34698146.66</v>
      </c>
      <c r="N968" s="120" t="n"/>
      <c r="O968" s="120" t="n"/>
      <c r="P968" s="120" t="n"/>
      <c r="Q968" s="120" t="n"/>
      <c r="R968" s="120" t="n"/>
      <c r="S968" s="120" t="n">
        <v>34698146.66</v>
      </c>
      <c r="T968" s="191" t="n">
        <v>40.76</v>
      </c>
      <c r="U968" s="192" t="n">
        <v>32.61</v>
      </c>
      <c r="V968" s="192" t="n">
        <v>27.17</v>
      </c>
      <c r="W968" s="192" t="n"/>
      <c r="X968" s="192" t="n"/>
      <c r="Y968" s="193" t="n">
        <v>2025</v>
      </c>
      <c r="Z968" s="3" t="n"/>
      <c r="AA968" s="3" t="n"/>
      <c r="AB968" s="194" t="n">
        <f aca="false" ca="false" dt2D="false" dtr="false" t="normal">SUM(AC968:AQ968)</f>
        <v>34698146.660000004</v>
      </c>
      <c r="AC968" s="151" t="n"/>
      <c r="AD968" s="151" t="n"/>
      <c r="AE968" s="151" t="n"/>
      <c r="AF968" s="151" t="n"/>
      <c r="AG968" s="151" t="n"/>
      <c r="AH968" s="151" t="n"/>
      <c r="AI968" s="151" t="n"/>
      <c r="AJ968" s="151" t="n"/>
      <c r="AK968" s="151" t="n"/>
      <c r="AL968" s="151" t="n">
        <v>7394296.97</v>
      </c>
      <c r="AM968" s="151" t="n">
        <v>27303849.69</v>
      </c>
      <c r="AN968" s="151" t="n"/>
      <c r="AO968" s="151" t="n"/>
      <c r="AP968" s="151" t="n"/>
      <c r="AQ968" s="151" t="n"/>
      <c r="AR968" s="128" t="n">
        <f aca="false" ca="false" dt2D="false" dtr="false" t="normal">COUNTIF(AC968:AN968, "&gt;0")</f>
        <v>2</v>
      </c>
      <c r="AS968" s="128" t="n">
        <f aca="false" ca="false" dt2D="false" dtr="false" t="normal">COUNTIF(AO968:AQ968, "&gt;0")</f>
        <v>0</v>
      </c>
      <c r="AT968" s="128" t="n">
        <f aca="false" ca="false" dt2D="false" dtr="false" t="normal">+AR968+AS968</f>
        <v>2</v>
      </c>
    </row>
    <row customHeight="true" ht="15" outlineLevel="0" r="969">
      <c r="A969" s="115" t="n">
        <f aca="false" ca="false" dt2D="false" dtr="false" t="normal">A968+1</f>
        <v>77</v>
      </c>
      <c r="B969" s="115" t="s">
        <v>226</v>
      </c>
      <c r="C969" s="116" t="s">
        <v>66</v>
      </c>
      <c r="D969" s="115" t="s">
        <v>645</v>
      </c>
      <c r="E969" s="119" t="s">
        <v>320</v>
      </c>
      <c r="F969" s="118" t="s">
        <v>62</v>
      </c>
      <c r="G969" s="118" t="n">
        <v>5</v>
      </c>
      <c r="H969" s="118" t="n">
        <v>4</v>
      </c>
      <c r="I969" s="119" t="n">
        <v>3075.8</v>
      </c>
      <c r="J969" s="119" t="n">
        <v>3075.8</v>
      </c>
      <c r="K969" s="119" t="n">
        <v>0</v>
      </c>
      <c r="L969" s="117" t="n">
        <v>133</v>
      </c>
      <c r="M969" s="120" t="n">
        <f aca="false" ca="false" dt2D="false" dtr="false" t="normal">SUM(N969:S969)</f>
        <v>17431081.486</v>
      </c>
      <c r="N969" s="120" t="n"/>
      <c r="O969" s="120" t="n"/>
      <c r="P969" s="120" t="n"/>
      <c r="Q969" s="120" t="n">
        <v>469121.016</v>
      </c>
      <c r="R969" s="120" t="n"/>
      <c r="S969" s="120" t="n">
        <f aca="false" ca="false" dt2D="false" dtr="false" t="normal">'Приложение 2'!E969-'Приложение 1'!Q969</f>
        <v>16961960.470000003</v>
      </c>
      <c r="T969" s="191" t="n">
        <v>24.22</v>
      </c>
      <c r="U969" s="192" t="n">
        <v>19.37</v>
      </c>
      <c r="V969" s="192" t="n">
        <v>16.15</v>
      </c>
      <c r="W969" s="192" t="n"/>
      <c r="X969" s="192" t="n"/>
      <c r="Y969" s="193" t="n">
        <v>2026</v>
      </c>
      <c r="Z969" s="3" t="n"/>
      <c r="AA969" s="3" t="n"/>
      <c r="AB969" s="194" t="n">
        <f aca="false" ca="false" dt2D="false" dtr="false" t="normal">SUM(AC969:AQ969)</f>
        <v>17431081.486</v>
      </c>
      <c r="AC969" s="151" t="n"/>
      <c r="AD969" s="151" t="n"/>
      <c r="AE969" s="151" t="n"/>
      <c r="AF969" s="151" t="n"/>
      <c r="AG969" s="151" t="n"/>
      <c r="AH969" s="151" t="n"/>
      <c r="AI969" s="151" t="n">
        <v>0</v>
      </c>
      <c r="AJ969" s="151" t="n"/>
      <c r="AK969" s="151" t="n"/>
      <c r="AL969" s="151" t="n"/>
      <c r="AM969" s="151" t="n">
        <v>16511123.8976196</v>
      </c>
      <c r="AN969" s="151" t="n"/>
      <c r="AO969" s="151" t="n">
        <v>522932.44458</v>
      </c>
      <c r="AP969" s="151" t="n">
        <v>24000</v>
      </c>
      <c r="AQ969" s="151" t="n">
        <v>373025.1438004</v>
      </c>
      <c r="AR969" s="128" t="n">
        <f aca="false" ca="false" dt2D="false" dtr="false" t="normal">COUNTIF(AC969:AN969, "&gt;0")</f>
        <v>1</v>
      </c>
      <c r="AS969" s="128" t="n">
        <f aca="false" ca="false" dt2D="false" dtr="false" t="normal">COUNTIF(AO969:AQ969, "&gt;0")</f>
        <v>3</v>
      </c>
      <c r="AT969" s="128" t="n">
        <f aca="false" ca="false" dt2D="false" dtr="false" t="normal">+AR969+AS969</f>
        <v>4</v>
      </c>
      <c r="AU969" s="0" t="n"/>
    </row>
    <row customHeight="true" ht="15" outlineLevel="0" r="970">
      <c r="A970" s="115" t="n">
        <f aca="false" ca="false" dt2D="false" dtr="false" t="normal">A969+1</f>
        <v>78</v>
      </c>
      <c r="B970" s="115" t="s">
        <v>226</v>
      </c>
      <c r="C970" s="116" t="s">
        <v>66</v>
      </c>
      <c r="D970" s="115" t="s">
        <v>646</v>
      </c>
      <c r="E970" s="117" t="s">
        <v>162</v>
      </c>
      <c r="F970" s="118" t="s">
        <v>62</v>
      </c>
      <c r="G970" s="118" t="n">
        <v>10</v>
      </c>
      <c r="H970" s="118" t="n">
        <v>2</v>
      </c>
      <c r="I970" s="119" t="n">
        <v>5632.4</v>
      </c>
      <c r="J970" s="119" t="n">
        <v>5632.4</v>
      </c>
      <c r="K970" s="119" t="n">
        <v>0</v>
      </c>
      <c r="L970" s="117" t="n">
        <v>227</v>
      </c>
      <c r="M970" s="120" t="n">
        <f aca="false" ca="false" dt2D="false" dtr="false" t="normal">SUM(N970:S970)</f>
        <v>41209658.34</v>
      </c>
      <c r="N970" s="120" t="n"/>
      <c r="O970" s="120" t="n"/>
      <c r="P970" s="120" t="n"/>
      <c r="Q970" s="120" t="n"/>
      <c r="R970" s="120" t="n"/>
      <c r="S970" s="120" t="n">
        <v>41209658.34</v>
      </c>
      <c r="T970" s="191" t="n">
        <v>32.07</v>
      </c>
      <c r="U970" s="192" t="n">
        <v>25.66</v>
      </c>
      <c r="V970" s="192" t="n">
        <v>21.38</v>
      </c>
      <c r="W970" s="192" t="n"/>
      <c r="X970" s="192" t="n"/>
      <c r="Y970" s="193" t="n">
        <v>2025</v>
      </c>
      <c r="Z970" s="3" t="n"/>
      <c r="AA970" s="3" t="n"/>
      <c r="AB970" s="194" t="n">
        <f aca="false" ca="false" dt2D="false" dtr="false" t="normal">SUM(AC970:AQ970)</f>
        <v>41209658.34</v>
      </c>
      <c r="AC970" s="151" t="n"/>
      <c r="AD970" s="151" t="n"/>
      <c r="AE970" s="151" t="n"/>
      <c r="AF970" s="151" t="n"/>
      <c r="AG970" s="151" t="n"/>
      <c r="AH970" s="151" t="n"/>
      <c r="AI970" s="151" t="n"/>
      <c r="AJ970" s="151" t="n"/>
      <c r="AK970" s="151" t="n"/>
      <c r="AL970" s="151" t="n"/>
      <c r="AM970" s="151" t="n">
        <v>41209658.34</v>
      </c>
      <c r="AN970" s="151" t="n"/>
      <c r="AO970" s="151" t="n"/>
      <c r="AP970" s="151" t="n"/>
      <c r="AQ970" s="151" t="n"/>
      <c r="AR970" s="128" t="n">
        <f aca="false" ca="false" dt2D="false" dtr="false" t="normal">COUNTIF(AC970:AN970, "&gt;0")</f>
        <v>1</v>
      </c>
      <c r="AS970" s="128" t="n">
        <f aca="false" ca="false" dt2D="false" dtr="false" t="normal">COUNTIF(AO970:AQ970, "&gt;0")</f>
        <v>0</v>
      </c>
      <c r="AT970" s="128" t="n">
        <f aca="false" ca="false" dt2D="false" dtr="false" t="normal">+AR970+AS970</f>
        <v>1</v>
      </c>
    </row>
    <row customHeight="true" ht="15" outlineLevel="0" r="971">
      <c r="A971" s="115" t="n">
        <f aca="false" ca="false" dt2D="false" dtr="false" t="normal">A970+1</f>
        <v>79</v>
      </c>
      <c r="B971" s="115" t="s">
        <v>226</v>
      </c>
      <c r="C971" s="116" t="s">
        <v>66</v>
      </c>
      <c r="D971" s="115" t="s">
        <v>647</v>
      </c>
      <c r="E971" s="117" t="s">
        <v>177</v>
      </c>
      <c r="F971" s="118" t="s">
        <v>62</v>
      </c>
      <c r="G971" s="118" t="n">
        <v>5</v>
      </c>
      <c r="H971" s="118" t="n">
        <v>6</v>
      </c>
      <c r="I971" s="119" t="n">
        <v>4654.4</v>
      </c>
      <c r="J971" s="119" t="n">
        <v>4504.4</v>
      </c>
      <c r="K971" s="119" t="n">
        <v>150</v>
      </c>
      <c r="L971" s="117" t="n">
        <v>215</v>
      </c>
      <c r="M971" s="120" t="n">
        <f aca="false" ca="false" dt2D="false" dtr="false" t="normal">SUM(N971:S971)</f>
        <v>22472574.69</v>
      </c>
      <c r="N971" s="120" t="n"/>
      <c r="O971" s="120" t="n"/>
      <c r="P971" s="120" t="n"/>
      <c r="Q971" s="120" t="n"/>
      <c r="R971" s="120" t="n"/>
      <c r="S971" s="120" t="n">
        <v>22472574.69</v>
      </c>
      <c r="T971" s="191" t="n">
        <v>21.17</v>
      </c>
      <c r="U971" s="192" t="n">
        <v>16.94</v>
      </c>
      <c r="V971" s="192" t="n">
        <v>14.12</v>
      </c>
      <c r="W971" s="192" t="n"/>
      <c r="X971" s="192" t="n"/>
      <c r="Y971" s="193" t="n">
        <v>2025</v>
      </c>
      <c r="Z971" s="3" t="n"/>
      <c r="AA971" s="3" t="n"/>
      <c r="AB971" s="194" t="n">
        <f aca="false" ca="false" dt2D="false" dtr="false" t="normal">SUM(AC971:AQ971)</f>
        <v>22472574.69</v>
      </c>
      <c r="AC971" s="151" t="n"/>
      <c r="AD971" s="151" t="n"/>
      <c r="AE971" s="151" t="n"/>
      <c r="AF971" s="151" t="n"/>
      <c r="AG971" s="151" t="n"/>
      <c r="AH971" s="151" t="n"/>
      <c r="AI971" s="151" t="n"/>
      <c r="AJ971" s="151" t="n"/>
      <c r="AK971" s="151" t="n">
        <v>22472574.69</v>
      </c>
      <c r="AL971" s="151" t="n"/>
      <c r="AM971" s="151" t="n"/>
      <c r="AN971" s="151" t="n"/>
      <c r="AO971" s="151" t="n"/>
      <c r="AP971" s="151" t="n"/>
      <c r="AQ971" s="151" t="n"/>
      <c r="AR971" s="128" t="n">
        <f aca="false" ca="false" dt2D="false" dtr="false" t="normal">COUNTIF(AC971:AN971, "&gt;0")</f>
        <v>1</v>
      </c>
      <c r="AS971" s="128" t="n">
        <f aca="false" ca="false" dt2D="false" dtr="false" t="normal">COUNTIF(AO971:AQ971, "&gt;0")</f>
        <v>0</v>
      </c>
      <c r="AT971" s="128" t="n">
        <f aca="false" ca="false" dt2D="false" dtr="false" t="normal">+AR971+AS971</f>
        <v>1</v>
      </c>
    </row>
    <row customHeight="true" ht="15" outlineLevel="0" r="972">
      <c r="A972" s="115" t="n">
        <f aca="false" ca="false" dt2D="false" dtr="false" t="normal">A971+1</f>
        <v>80</v>
      </c>
      <c r="B972" s="115" t="n">
        <f aca="false" ca="false" dt2D="false" dtr="false" t="normal">B967+1</f>
        <v>18</v>
      </c>
      <c r="C972" s="116" t="s">
        <v>66</v>
      </c>
      <c r="D972" s="115" t="s">
        <v>648</v>
      </c>
      <c r="E972" s="117" t="s">
        <v>126</v>
      </c>
      <c r="F972" s="118" t="s">
        <v>62</v>
      </c>
      <c r="G972" s="118" t="n">
        <v>9</v>
      </c>
      <c r="H972" s="118" t="n">
        <v>1</v>
      </c>
      <c r="I972" s="119" t="n">
        <v>2691.1</v>
      </c>
      <c r="J972" s="119" t="n">
        <v>2537.6</v>
      </c>
      <c r="K972" s="119" t="n">
        <v>153.5</v>
      </c>
      <c r="L972" s="117" t="n">
        <v>87</v>
      </c>
      <c r="M972" s="120" t="n">
        <f aca="false" ca="false" dt2D="false" dtr="false" t="normal">SUM(N972:S972)</f>
        <v>19689530.49</v>
      </c>
      <c r="N972" s="120" t="n"/>
      <c r="O972" s="120" t="n"/>
      <c r="P972" s="120" t="n"/>
      <c r="Q972" s="120" t="n"/>
      <c r="R972" s="120" t="n"/>
      <c r="S972" s="120" t="n">
        <v>19689530.49</v>
      </c>
      <c r="T972" s="191" t="n">
        <v>32.09</v>
      </c>
      <c r="U972" s="192" t="n">
        <v>25.67</v>
      </c>
      <c r="V972" s="192" t="n">
        <v>21.39</v>
      </c>
      <c r="W972" s="192" t="n"/>
      <c r="X972" s="192" t="n"/>
      <c r="Y972" s="193" t="n">
        <v>2025</v>
      </c>
      <c r="Z972" s="3" t="n"/>
      <c r="AA972" s="3" t="n"/>
      <c r="AB972" s="194" t="n">
        <f aca="false" ca="false" dt2D="false" dtr="false" t="normal">SUM(AC972:AQ972)</f>
        <v>19689530.49</v>
      </c>
      <c r="AC972" s="151" t="n"/>
      <c r="AD972" s="151" t="n"/>
      <c r="AE972" s="151" t="n"/>
      <c r="AF972" s="151" t="n"/>
      <c r="AG972" s="151" t="n"/>
      <c r="AH972" s="151" t="n"/>
      <c r="AI972" s="151" t="n"/>
      <c r="AJ972" s="151" t="n"/>
      <c r="AK972" s="151" t="n"/>
      <c r="AL972" s="151" t="n"/>
      <c r="AM972" s="151" t="n">
        <v>19689530.49</v>
      </c>
      <c r="AN972" s="151" t="n"/>
      <c r="AO972" s="151" t="n"/>
      <c r="AP972" s="151" t="n"/>
      <c r="AQ972" s="151" t="n"/>
      <c r="AR972" s="128" t="n">
        <f aca="false" ca="false" dt2D="false" dtr="false" t="normal">COUNTIF(AC972:AN972, "&gt;0")</f>
        <v>1</v>
      </c>
      <c r="AS972" s="128" t="n">
        <f aca="false" ca="false" dt2D="false" dtr="false" t="normal">COUNTIF(AO972:AQ972, "&gt;0")</f>
        <v>0</v>
      </c>
      <c r="AT972" s="128" t="n">
        <f aca="false" ca="false" dt2D="false" dtr="false" t="normal">+AR972+AS972</f>
        <v>1</v>
      </c>
    </row>
    <row customHeight="true" ht="15" outlineLevel="0" r="973">
      <c r="A973" s="115" t="n">
        <f aca="false" ca="false" dt2D="false" dtr="false" t="normal">A972+1</f>
        <v>81</v>
      </c>
      <c r="B973" s="115" t="s">
        <v>226</v>
      </c>
      <c r="C973" s="116" t="s">
        <v>66</v>
      </c>
      <c r="D973" s="115" t="s">
        <v>650</v>
      </c>
      <c r="E973" s="119" t="s">
        <v>320</v>
      </c>
      <c r="F973" s="118" t="s">
        <v>62</v>
      </c>
      <c r="G973" s="118" t="n">
        <v>5</v>
      </c>
      <c r="H973" s="118" t="n">
        <v>2</v>
      </c>
      <c r="I973" s="119" t="n">
        <v>1835.9</v>
      </c>
      <c r="J973" s="119" t="n">
        <v>1835.9</v>
      </c>
      <c r="K973" s="119" t="n">
        <v>0</v>
      </c>
      <c r="L973" s="117" t="n">
        <v>64</v>
      </c>
      <c r="M973" s="120" t="n">
        <f aca="false" ca="false" dt2D="false" dtr="false" t="normal">SUM(N973:S973)</f>
        <v>10404357.403</v>
      </c>
      <c r="N973" s="120" t="n"/>
      <c r="O973" s="120" t="n"/>
      <c r="P973" s="120" t="n"/>
      <c r="Q973" s="120" t="n">
        <v>280011.468</v>
      </c>
      <c r="R973" s="120" t="n"/>
      <c r="S973" s="120" t="n">
        <f aca="false" ca="false" dt2D="false" dtr="false" t="normal">'Приложение 2'!E973-'Приложение 1'!Q973</f>
        <v>10124345.935</v>
      </c>
      <c r="T973" s="191" t="n">
        <v>24.22</v>
      </c>
      <c r="U973" s="192" t="n">
        <v>19.37</v>
      </c>
      <c r="V973" s="192" t="n">
        <v>16.15</v>
      </c>
      <c r="W973" s="192" t="n"/>
      <c r="X973" s="192" t="n"/>
      <c r="Y973" s="193" t="n">
        <v>2026</v>
      </c>
      <c r="Z973" s="3" t="n"/>
      <c r="AA973" s="3" t="n"/>
      <c r="AB973" s="194" t="n">
        <f aca="false" ca="false" dt2D="false" dtr="false" t="normal">SUM(AC973:AQ973)</f>
        <v>10404357.403</v>
      </c>
      <c r="AC973" s="151" t="n"/>
      <c r="AD973" s="151" t="n"/>
      <c r="AE973" s="151" t="n"/>
      <c r="AF973" s="151" t="n"/>
      <c r="AG973" s="151" t="n"/>
      <c r="AH973" s="151" t="n"/>
      <c r="AI973" s="151" t="n">
        <v>0</v>
      </c>
      <c r="AJ973" s="151" t="n"/>
      <c r="AK973" s="151" t="n"/>
      <c r="AL973" s="151" t="n"/>
      <c r="AM973" s="151" t="n">
        <v>9845573.4324858</v>
      </c>
      <c r="AN973" s="151" t="n"/>
      <c r="AO973" s="151" t="n">
        <v>312130.72209</v>
      </c>
      <c r="AP973" s="151" t="n">
        <v>24000</v>
      </c>
      <c r="AQ973" s="151" t="n">
        <v>222653.2484242</v>
      </c>
      <c r="AR973" s="128" t="n">
        <f aca="false" ca="false" dt2D="false" dtr="false" t="normal">COUNTIF(AC973:AN973, "&gt;0")</f>
        <v>1</v>
      </c>
      <c r="AS973" s="128" t="n">
        <f aca="false" ca="false" dt2D="false" dtr="false" t="normal">COUNTIF(AO973:AQ973, "&gt;0")</f>
        <v>3</v>
      </c>
      <c r="AT973" s="128" t="n">
        <f aca="false" ca="false" dt2D="false" dtr="false" t="normal">+AR973+AS973</f>
        <v>4</v>
      </c>
      <c r="AU973" s="0" t="n"/>
    </row>
    <row customHeight="true" ht="12.75" outlineLevel="0" r="974">
      <c r="A974" s="115" t="n">
        <f aca="false" ca="false" dt2D="false" dtr="false" t="normal">A973+1</f>
        <v>82</v>
      </c>
      <c r="B974" s="115" t="n">
        <f aca="false" ca="false" dt2D="false" dtr="false" t="normal">B972+1</f>
        <v>19</v>
      </c>
      <c r="C974" s="116" t="s">
        <v>66</v>
      </c>
      <c r="D974" s="115" t="s">
        <v>651</v>
      </c>
      <c r="E974" s="119" t="s">
        <v>126</v>
      </c>
      <c r="F974" s="118" t="s">
        <v>62</v>
      </c>
      <c r="G974" s="118" t="n">
        <v>9</v>
      </c>
      <c r="H974" s="118" t="n">
        <v>1</v>
      </c>
      <c r="I974" s="119" t="n">
        <v>3133.7</v>
      </c>
      <c r="J974" s="119" t="n">
        <v>2674.7</v>
      </c>
      <c r="K974" s="119" t="n">
        <v>459</v>
      </c>
      <c r="L974" s="117" t="n">
        <v>106</v>
      </c>
      <c r="M974" s="120" t="n">
        <f aca="false" ca="false" dt2D="false" dtr="false" t="normal">SUM(N974:S974)</f>
        <v>3029931.48243711</v>
      </c>
      <c r="N974" s="120" t="n"/>
      <c r="O974" s="120" t="n"/>
      <c r="P974" s="120" t="n"/>
      <c r="Q974" s="120" t="n">
        <v>1483159.57</v>
      </c>
      <c r="R974" s="120" t="n"/>
      <c r="S974" s="120" t="n">
        <v>1546771.91243711</v>
      </c>
      <c r="T974" s="120" t="n">
        <v>2.06</v>
      </c>
      <c r="U974" s="120" t="n">
        <v>1.65</v>
      </c>
      <c r="V974" s="118" t="n">
        <v>1.37</v>
      </c>
      <c r="W974" s="118" t="n"/>
      <c r="X974" s="121" t="n"/>
      <c r="Y974" s="127" t="n"/>
      <c r="Z974" s="127" t="n"/>
      <c r="AA974" s="127" t="n"/>
      <c r="AB974" s="194" t="n">
        <f aca="false" ca="false" dt2D="false" dtr="false" t="normal">SUM(AC974:AQ974)</f>
        <v>3029931.4824371072</v>
      </c>
      <c r="AC974" s="124" t="n"/>
      <c r="AD974" s="124" t="n"/>
      <c r="AE974" s="124" t="n">
        <v>2850193.00423984</v>
      </c>
      <c r="AF974" s="124" t="n"/>
      <c r="AG974" s="124" t="n"/>
      <c r="AH974" s="124" t="n"/>
      <c r="AI974" s="124" t="n">
        <v>0</v>
      </c>
      <c r="AJ974" s="124" t="n"/>
      <c r="AK974" s="124" t="n"/>
      <c r="AL974" s="124" t="n"/>
      <c r="AM974" s="124" t="n"/>
      <c r="AN974" s="124" t="n"/>
      <c r="AO974" s="124" t="n">
        <v>90897.9444731132</v>
      </c>
      <c r="AP974" s="124" t="n">
        <v>24000</v>
      </c>
      <c r="AQ974" s="124" t="n">
        <v>64840.5337241541</v>
      </c>
      <c r="AR974" s="128" t="n">
        <f aca="false" ca="false" dt2D="false" dtr="false" t="normal">COUNTIF(AC974:AN974, "&gt;0")</f>
        <v>1</v>
      </c>
      <c r="AS974" s="128" t="n">
        <f aca="false" ca="false" dt2D="false" dtr="false" t="normal">COUNTIF(AO974:AQ974, "&gt;0")</f>
        <v>3</v>
      </c>
      <c r="AT974" s="128" t="n">
        <f aca="false" ca="false" dt2D="false" dtr="false" t="normal">+AR974+AS974</f>
        <v>4</v>
      </c>
      <c r="AU974" s="0" t="n"/>
      <c r="AW974" s="3" t="n"/>
      <c r="AY974" s="129" t="n"/>
    </row>
    <row customHeight="true" ht="15" outlineLevel="0" r="975">
      <c r="A975" s="115" t="n">
        <f aca="false" ca="false" dt2D="false" dtr="false" t="normal">A974+1</f>
        <v>83</v>
      </c>
      <c r="B975" s="115" t="n">
        <f aca="false" ca="false" dt2D="false" dtr="false" t="normal">B974+1</f>
        <v>20</v>
      </c>
      <c r="C975" s="116" t="s">
        <v>66</v>
      </c>
      <c r="D975" s="115" t="s">
        <v>653</v>
      </c>
      <c r="E975" s="119" t="s">
        <v>126</v>
      </c>
      <c r="F975" s="118" t="s">
        <v>62</v>
      </c>
      <c r="G975" s="118" t="n">
        <v>9</v>
      </c>
      <c r="H975" s="118" t="n">
        <v>1</v>
      </c>
      <c r="I975" s="119" t="n">
        <v>2699.7</v>
      </c>
      <c r="J975" s="119" t="n">
        <v>2699.7</v>
      </c>
      <c r="K975" s="119" t="n">
        <v>0</v>
      </c>
      <c r="L975" s="117" t="n">
        <v>143</v>
      </c>
      <c r="M975" s="120" t="n">
        <f aca="false" ca="false" dt2D="false" dtr="false" t="normal">SUM(N975:S975)</f>
        <v>22679110.795271453</v>
      </c>
      <c r="N975" s="120" t="n"/>
      <c r="O975" s="120" t="n"/>
      <c r="P975" s="120" t="n"/>
      <c r="Q975" s="120" t="n">
        <v>547175.196</v>
      </c>
      <c r="R975" s="120" t="n"/>
      <c r="S975" s="120" t="n">
        <f aca="false" ca="false" dt2D="false" dtr="false" t="normal">'Приложение 2'!E975-'Приложение 1'!Q975</f>
        <v>22131935.599271454</v>
      </c>
      <c r="T975" s="191" t="n">
        <v>34.16</v>
      </c>
      <c r="U975" s="192" t="n">
        <v>27.33</v>
      </c>
      <c r="V975" s="192" t="n">
        <v>22.77</v>
      </c>
      <c r="W975" s="192" t="n"/>
      <c r="X975" s="192" t="n"/>
      <c r="Y975" s="193" t="n">
        <v>2026</v>
      </c>
      <c r="Z975" s="3" t="n"/>
      <c r="AA975" s="3" t="n"/>
      <c r="AB975" s="194" t="n">
        <f aca="false" ca="false" dt2D="false" dtr="false" t="normal">SUM(AC975:AQ975)</f>
        <v>22679110.795271453</v>
      </c>
      <c r="AC975" s="151" t="n"/>
      <c r="AD975" s="151" t="n"/>
      <c r="AE975" s="151" t="n"/>
      <c r="AF975" s="151" t="n"/>
      <c r="AG975" s="151" t="n"/>
      <c r="AH975" s="151" t="n"/>
      <c r="AI975" s="151" t="n">
        <v>0</v>
      </c>
      <c r="AJ975" s="151" t="n"/>
      <c r="AK975" s="151" t="n"/>
      <c r="AL975" s="151" t="n"/>
      <c r="AM975" s="151" t="n">
        <v>21489404.5003945</v>
      </c>
      <c r="AN975" s="151" t="n"/>
      <c r="AO975" s="151" t="n">
        <v>680373.323858142</v>
      </c>
      <c r="AP975" s="151" t="n">
        <v>24000</v>
      </c>
      <c r="AQ975" s="151" t="n">
        <v>485332.971018808</v>
      </c>
      <c r="AR975" s="128" t="n">
        <f aca="false" ca="false" dt2D="false" dtr="false" t="normal">COUNTIF(AC975:AN975, "&gt;0")</f>
        <v>1</v>
      </c>
      <c r="AS975" s="128" t="n">
        <f aca="false" ca="false" dt2D="false" dtr="false" t="normal">COUNTIF(AO975:AQ975, "&gt;0")</f>
        <v>3</v>
      </c>
      <c r="AT975" s="128" t="n">
        <f aca="false" ca="false" dt2D="false" dtr="false" t="normal">+AR975+AS975</f>
        <v>4</v>
      </c>
      <c r="AU975" s="0" t="n"/>
    </row>
    <row customHeight="true" ht="15" outlineLevel="0" r="976">
      <c r="A976" s="115" t="n">
        <f aca="false" ca="false" dt2D="false" dtr="false" t="normal">A975+1</f>
        <v>84</v>
      </c>
      <c r="B976" s="115" t="n">
        <f aca="false" ca="false" dt2D="false" dtr="false" t="normal">B975+1</f>
        <v>21</v>
      </c>
      <c r="C976" s="116" t="s">
        <v>66</v>
      </c>
      <c r="D976" s="115" t="s">
        <v>655</v>
      </c>
      <c r="E976" s="119" t="s">
        <v>133</v>
      </c>
      <c r="F976" s="118" t="s">
        <v>62</v>
      </c>
      <c r="G976" s="118" t="n">
        <v>5</v>
      </c>
      <c r="H976" s="118" t="n">
        <v>5</v>
      </c>
      <c r="I976" s="119" t="n">
        <v>3935.2</v>
      </c>
      <c r="J976" s="119" t="n">
        <v>3935.2</v>
      </c>
      <c r="K976" s="119" t="n">
        <v>0</v>
      </c>
      <c r="L976" s="117" t="n">
        <v>176</v>
      </c>
      <c r="M976" s="120" t="n">
        <f aca="false" ca="false" dt2D="false" dtr="false" t="normal">SUM(N976:S976)</f>
        <v>56527613.272</v>
      </c>
      <c r="N976" s="120" t="n"/>
      <c r="O976" s="120" t="n"/>
      <c r="P976" s="120" t="n"/>
      <c r="Q976" s="120" t="n">
        <v>4844390.09</v>
      </c>
      <c r="R976" s="120" t="n"/>
      <c r="S976" s="120" t="n">
        <f aca="false" ca="false" dt2D="false" dtr="false" t="normal">'Приложение 2'!E976-'Приложение 1'!Q976</f>
        <v>51683223.182</v>
      </c>
      <c r="T976" s="191" t="n">
        <v>52.06</v>
      </c>
      <c r="U976" s="192" t="n">
        <v>41.64</v>
      </c>
      <c r="V976" s="192" t="n">
        <v>34.7</v>
      </c>
      <c r="W976" s="192" t="n"/>
      <c r="X976" s="192" t="n"/>
      <c r="Y976" s="193" t="n">
        <v>2026</v>
      </c>
      <c r="Z976" s="3" t="n"/>
      <c r="AA976" s="3" t="n"/>
      <c r="AB976" s="194" t="n">
        <f aca="false" ca="false" dt2D="false" dtr="false" t="normal">SUM(AC976:AQ976)</f>
        <v>56527613.272</v>
      </c>
      <c r="AC976" s="151" t="n">
        <v>10561724.4391952</v>
      </c>
      <c r="AD976" s="151" t="n">
        <v>4987040.3605616</v>
      </c>
      <c r="AE976" s="151" t="n">
        <v>5052068.013704</v>
      </c>
      <c r="AF976" s="151" t="n">
        <v>4214286.3722144</v>
      </c>
      <c r="AG976" s="151" t="n"/>
      <c r="AH976" s="151" t="n"/>
      <c r="AI976" s="151" t="n">
        <v>0</v>
      </c>
      <c r="AJ976" s="151" t="n"/>
      <c r="AK976" s="151" t="n"/>
      <c r="AL976" s="151" t="n">
        <v>7631821.7756816</v>
      </c>
      <c r="AM976" s="151" t="n">
        <v>21151152.9884624</v>
      </c>
      <c r="AN976" s="151" t="n"/>
      <c r="AO976" s="151" t="n">
        <v>1695828.39816</v>
      </c>
      <c r="AP976" s="151" t="n">
        <v>24000</v>
      </c>
      <c r="AQ976" s="151" t="n">
        <v>1209690.9240208</v>
      </c>
      <c r="AR976" s="128" t="n">
        <f aca="false" ca="false" dt2D="false" dtr="false" t="normal">COUNTIF(AC976:AN976, "&gt;0")</f>
        <v>6</v>
      </c>
      <c r="AS976" s="128" t="n">
        <f aca="false" ca="false" dt2D="false" dtr="false" t="normal">COUNTIF(AO976:AQ976, "&gt;0")</f>
        <v>3</v>
      </c>
      <c r="AT976" s="128" t="n">
        <f aca="false" ca="false" dt2D="false" dtr="false" t="normal">+AR976+AS976</f>
        <v>9</v>
      </c>
      <c r="AU976" s="0" t="n"/>
    </row>
    <row customHeight="true" ht="15" outlineLevel="0" r="977">
      <c r="A977" s="115" t="n">
        <f aca="false" ca="false" dt2D="false" dtr="false" t="normal">A976+1</f>
        <v>85</v>
      </c>
      <c r="B977" s="115" t="s">
        <v>226</v>
      </c>
      <c r="C977" s="116" t="s">
        <v>66</v>
      </c>
      <c r="D977" s="115" t="s">
        <v>656</v>
      </c>
      <c r="E977" s="117" t="s">
        <v>133</v>
      </c>
      <c r="F977" s="118" t="s">
        <v>62</v>
      </c>
      <c r="G977" s="118" t="n">
        <v>4</v>
      </c>
      <c r="H977" s="118" t="n">
        <v>6</v>
      </c>
      <c r="I977" s="119" t="n">
        <v>3632.7</v>
      </c>
      <c r="J977" s="119" t="n">
        <v>3632.7</v>
      </c>
      <c r="K977" s="119" t="n">
        <v>0</v>
      </c>
      <c r="L977" s="117" t="n">
        <v>169</v>
      </c>
      <c r="M977" s="120" t="n">
        <f aca="false" ca="false" dt2D="false" dtr="false" t="normal">SUM(N977:S977)</f>
        <v>21385213.36</v>
      </c>
      <c r="N977" s="120" t="n"/>
      <c r="O977" s="120" t="n"/>
      <c r="P977" s="120" t="n"/>
      <c r="Q977" s="120" t="n"/>
      <c r="R977" s="120" t="n"/>
      <c r="S977" s="120" t="n">
        <v>21385213.36</v>
      </c>
      <c r="T977" s="191" t="n">
        <v>25.82</v>
      </c>
      <c r="U977" s="192" t="n">
        <v>20.65</v>
      </c>
      <c r="V977" s="192" t="n">
        <v>17.21</v>
      </c>
      <c r="W977" s="192" t="n"/>
      <c r="X977" s="192" t="n"/>
      <c r="Y977" s="193" t="n">
        <v>2025</v>
      </c>
      <c r="Z977" s="3" t="n"/>
      <c r="AA977" s="3" t="n"/>
      <c r="AB977" s="194" t="n">
        <f aca="false" ca="false" dt2D="false" dtr="false" t="normal">SUM(AC977:AQ977)</f>
        <v>21385213.36</v>
      </c>
      <c r="AC977" s="151" t="n"/>
      <c r="AD977" s="151" t="n"/>
      <c r="AE977" s="151" t="n"/>
      <c r="AF977" s="151" t="n">
        <v>3454771.48</v>
      </c>
      <c r="AG977" s="151" t="n"/>
      <c r="AH977" s="151" t="n"/>
      <c r="AI977" s="151" t="n"/>
      <c r="AJ977" s="151" t="n"/>
      <c r="AK977" s="151" t="n"/>
      <c r="AL977" s="151" t="n"/>
      <c r="AM977" s="151" t="n">
        <v>17930441.88</v>
      </c>
      <c r="AN977" s="151" t="n"/>
      <c r="AO977" s="151" t="n"/>
      <c r="AP977" s="151" t="n"/>
      <c r="AQ977" s="151" t="n"/>
      <c r="AR977" s="128" t="n">
        <f aca="false" ca="false" dt2D="false" dtr="false" t="normal">COUNTIF(AC977:AN977, "&gt;0")</f>
        <v>2</v>
      </c>
      <c r="AS977" s="128" t="n">
        <f aca="false" ca="false" dt2D="false" dtr="false" t="normal">COUNTIF(AO977:AQ977, "&gt;0")</f>
        <v>0</v>
      </c>
      <c r="AT977" s="128" t="n">
        <f aca="false" ca="false" dt2D="false" dtr="false" t="normal">+AR977+AS977</f>
        <v>2</v>
      </c>
    </row>
    <row customHeight="true" ht="15" outlineLevel="0" r="978">
      <c r="A978" s="115" t="n">
        <f aca="false" ca="false" dt2D="false" dtr="false" t="normal">A977+1</f>
        <v>86</v>
      </c>
      <c r="B978" s="115" t="n">
        <f aca="false" ca="false" dt2D="false" dtr="false" t="normal">B976+1</f>
        <v>22</v>
      </c>
      <c r="C978" s="116" t="s">
        <v>66</v>
      </c>
      <c r="D978" s="115" t="s">
        <v>657</v>
      </c>
      <c r="E978" s="119" t="s">
        <v>177</v>
      </c>
      <c r="F978" s="118" t="s">
        <v>62</v>
      </c>
      <c r="G978" s="118" t="n">
        <v>5</v>
      </c>
      <c r="H978" s="118" t="n">
        <v>2</v>
      </c>
      <c r="I978" s="119" t="n">
        <v>3362.8</v>
      </c>
      <c r="J978" s="119" t="n">
        <v>2858.3</v>
      </c>
      <c r="K978" s="119" t="n">
        <v>0</v>
      </c>
      <c r="L978" s="117" t="n">
        <v>105</v>
      </c>
      <c r="M978" s="120" t="n">
        <f aca="false" ca="false" dt2D="false" dtr="false" t="normal">SUM(N978:S978)</f>
        <v>19221525.422999997</v>
      </c>
      <c r="N978" s="120" t="n"/>
      <c r="O978" s="120" t="n"/>
      <c r="P978" s="120" t="n"/>
      <c r="Q978" s="120" t="n">
        <v>435947.916</v>
      </c>
      <c r="R978" s="120" t="n"/>
      <c r="S978" s="120" t="n">
        <f aca="false" ca="false" dt2D="false" dtr="false" t="normal">'Приложение 2'!E978-'Приложение 1'!Q978</f>
        <v>18785577.506999996</v>
      </c>
      <c r="T978" s="191" t="n">
        <v>27.38</v>
      </c>
      <c r="U978" s="192" t="n">
        <v>21.91</v>
      </c>
      <c r="V978" s="192" t="n">
        <v>18.26</v>
      </c>
      <c r="W978" s="192" t="n"/>
      <c r="X978" s="192" t="n"/>
      <c r="Y978" s="193" t="n"/>
      <c r="Z978" s="127" t="n">
        <f aca="false" ca="false" dt2D="false" dtr="false" t="normal">+(J978*12.71+K978*25.41)*12</f>
        <v>435947.916</v>
      </c>
      <c r="AA978" s="127" t="n">
        <f aca="false" ca="false" dt2D="false" dtr="false" t="normal">+(J978*12.71+K978*25.41)*12*30</f>
        <v>13078437.48</v>
      </c>
      <c r="AB978" s="194" t="n">
        <f aca="false" ca="false" dt2D="false" dtr="false" t="normal">SUM(AC978:AQ978)</f>
        <v>19221525.422999997</v>
      </c>
      <c r="AC978" s="151" t="n"/>
      <c r="AD978" s="151" t="n"/>
      <c r="AE978" s="151" t="n"/>
      <c r="AF978" s="151" t="n"/>
      <c r="AG978" s="151" t="n"/>
      <c r="AH978" s="151" t="n"/>
      <c r="AI978" s="151" t="n"/>
      <c r="AJ978" s="151" t="n"/>
      <c r="AK978" s="151" t="n">
        <v>18209538.0676578</v>
      </c>
      <c r="AL978" s="151" t="n"/>
      <c r="AM978" s="151" t="n"/>
      <c r="AN978" s="151" t="n"/>
      <c r="AO978" s="151" t="n">
        <v>576645.73269</v>
      </c>
      <c r="AP978" s="151" t="n">
        <v>24001</v>
      </c>
      <c r="AQ978" s="151" t="n">
        <v>411340.6226522</v>
      </c>
      <c r="AR978" s="128" t="n"/>
      <c r="AS978" s="128" t="n"/>
      <c r="AT978" s="128" t="n"/>
    </row>
    <row customHeight="true" ht="15" outlineLevel="0" r="979">
      <c r="A979" s="115" t="n">
        <f aca="false" ca="false" dt2D="false" dtr="false" t="normal">A978+1</f>
        <v>87</v>
      </c>
      <c r="B979" s="115" t="s">
        <v>226</v>
      </c>
      <c r="C979" s="116" t="s">
        <v>66</v>
      </c>
      <c r="D979" s="115" t="s">
        <v>658</v>
      </c>
      <c r="E979" s="117" t="s">
        <v>100</v>
      </c>
      <c r="F979" s="118" t="s">
        <v>62</v>
      </c>
      <c r="G979" s="118" t="n">
        <v>9</v>
      </c>
      <c r="H979" s="118" t="n">
        <v>1</v>
      </c>
      <c r="I979" s="119" t="n">
        <v>3885.3</v>
      </c>
      <c r="J979" s="119" t="n">
        <v>3885.3</v>
      </c>
      <c r="K979" s="119" t="n">
        <v>0</v>
      </c>
      <c r="L979" s="117" t="n">
        <v>155</v>
      </c>
      <c r="M979" s="120" t="n">
        <f aca="false" ca="false" dt2D="false" dtr="false" t="normal">SUM(N979:S979)</f>
        <v>28426937.99</v>
      </c>
      <c r="N979" s="120" t="n"/>
      <c r="O979" s="120" t="n"/>
      <c r="P979" s="120" t="n"/>
      <c r="Q979" s="120" t="n"/>
      <c r="R979" s="120" t="n"/>
      <c r="S979" s="120" t="n">
        <v>28426937.99</v>
      </c>
      <c r="T979" s="191" t="n">
        <v>32.08</v>
      </c>
      <c r="U979" s="192" t="n">
        <v>25.66</v>
      </c>
      <c r="V979" s="192" t="n">
        <v>21.39</v>
      </c>
      <c r="W979" s="192" t="n"/>
      <c r="X979" s="192" t="n"/>
      <c r="Y979" s="193" t="n">
        <v>2025</v>
      </c>
      <c r="Z979" s="3" t="n"/>
      <c r="AA979" s="3" t="n"/>
      <c r="AB979" s="194" t="n">
        <f aca="false" ca="false" dt2D="false" dtr="false" t="normal">SUM(AC979:AQ979)</f>
        <v>28426937.99</v>
      </c>
      <c r="AC979" s="151" t="n"/>
      <c r="AD979" s="151" t="n"/>
      <c r="AE979" s="151" t="n"/>
      <c r="AF979" s="151" t="n"/>
      <c r="AG979" s="151" t="n"/>
      <c r="AH979" s="151" t="n"/>
      <c r="AI979" s="151" t="n"/>
      <c r="AJ979" s="151" t="n"/>
      <c r="AK979" s="151" t="n"/>
      <c r="AL979" s="151" t="n"/>
      <c r="AM979" s="151" t="n">
        <v>28426937.99</v>
      </c>
      <c r="AN979" s="151" t="n"/>
      <c r="AO979" s="151" t="n"/>
      <c r="AP979" s="151" t="n"/>
      <c r="AQ979" s="151" t="n"/>
      <c r="AR979" s="128" t="n">
        <f aca="false" ca="false" dt2D="false" dtr="false" t="normal">COUNTIF(AC979:AN979, "&gt;0")</f>
        <v>1</v>
      </c>
      <c r="AS979" s="128" t="n">
        <f aca="false" ca="false" dt2D="false" dtr="false" t="normal">COUNTIF(AO979:AQ979, "&gt;0")</f>
        <v>0</v>
      </c>
      <c r="AT979" s="128" t="n">
        <f aca="false" ca="false" dt2D="false" dtr="false" t="normal">+AR979+AS979</f>
        <v>1</v>
      </c>
    </row>
    <row customHeight="true" ht="15" outlineLevel="0" r="980">
      <c r="A980" s="115" t="n">
        <f aca="false" ca="false" dt2D="false" dtr="false" t="normal">A979+1</f>
        <v>88</v>
      </c>
      <c r="B980" s="115" t="n">
        <f aca="false" ca="false" dt2D="false" dtr="false" t="normal">B978+1</f>
        <v>23</v>
      </c>
      <c r="C980" s="116" t="s">
        <v>66</v>
      </c>
      <c r="D980" s="115" t="s">
        <v>659</v>
      </c>
      <c r="E980" s="119" t="s">
        <v>100</v>
      </c>
      <c r="F980" s="118" t="s">
        <v>62</v>
      </c>
      <c r="G980" s="118" t="n">
        <v>9</v>
      </c>
      <c r="H980" s="118" t="n">
        <v>1</v>
      </c>
      <c r="I980" s="119" t="n">
        <v>3879.6</v>
      </c>
      <c r="J980" s="119" t="n">
        <v>3818.4</v>
      </c>
      <c r="K980" s="119" t="n">
        <v>61.1999999999998</v>
      </c>
      <c r="L980" s="117" t="n">
        <v>144</v>
      </c>
      <c r="M980" s="120" t="n">
        <f aca="false" ca="false" dt2D="false" dtr="false" t="normal">SUM(N980:S980)</f>
        <v>32590983.531997997</v>
      </c>
      <c r="N980" s="120" t="n"/>
      <c r="O980" s="120" t="n"/>
      <c r="P980" s="120" t="n"/>
      <c r="Q980" s="120" t="n">
        <v>794931.84</v>
      </c>
      <c r="R980" s="120" t="n"/>
      <c r="S980" s="120" t="n">
        <f aca="false" ca="false" dt2D="false" dtr="false" t="normal">'Приложение 2'!E980-'Приложение 1'!Q980</f>
        <v>31796051.691997997</v>
      </c>
      <c r="T980" s="191" t="n">
        <v>34.15</v>
      </c>
      <c r="U980" s="192" t="n">
        <v>27.32</v>
      </c>
      <c r="V980" s="192" t="n">
        <v>22.77</v>
      </c>
      <c r="W980" s="192" t="n"/>
      <c r="X980" s="192" t="n"/>
      <c r="Y980" s="193" t="n">
        <v>2026</v>
      </c>
      <c r="Z980" s="3" t="n"/>
      <c r="AA980" s="3" t="n"/>
      <c r="AB980" s="194" t="n">
        <f aca="false" ca="false" dt2D="false" dtr="false" t="normal">SUM(AC980:AQ980)</f>
        <v>32590983.531997997</v>
      </c>
      <c r="AC980" s="151" t="n"/>
      <c r="AD980" s="151" t="n"/>
      <c r="AE980" s="151" t="n"/>
      <c r="AF980" s="151" t="n"/>
      <c r="AG980" s="151" t="n"/>
      <c r="AH980" s="151" t="n"/>
      <c r="AI980" s="151" t="n">
        <v>0</v>
      </c>
      <c r="AJ980" s="151" t="n"/>
      <c r="AK980" s="151" t="n"/>
      <c r="AL980" s="151" t="n"/>
      <c r="AM980" s="151" t="n">
        <v>30891806.9784533</v>
      </c>
      <c r="AN980" s="151" t="n"/>
      <c r="AO980" s="151" t="n">
        <v>977729.505959939</v>
      </c>
      <c r="AP980" s="151" t="n">
        <v>24000</v>
      </c>
      <c r="AQ980" s="151" t="n">
        <v>697447.047584757</v>
      </c>
      <c r="AR980" s="128" t="n">
        <f aca="false" ca="false" dt2D="false" dtr="false" t="normal">COUNTIF(AC980:AN980, "&gt;0")</f>
        <v>1</v>
      </c>
      <c r="AS980" s="128" t="n">
        <f aca="false" ca="false" dt2D="false" dtr="false" t="normal">COUNTIF(AO980:AQ980, "&gt;0")</f>
        <v>3</v>
      </c>
      <c r="AT980" s="128" t="n">
        <f aca="false" ca="false" dt2D="false" dtr="false" t="normal">+AR980+AS980</f>
        <v>4</v>
      </c>
      <c r="AU980" s="0" t="n"/>
    </row>
    <row customHeight="true" ht="15" outlineLevel="0" r="981">
      <c r="A981" s="115" t="n">
        <f aca="false" ca="false" dt2D="false" dtr="false" t="normal">A980+1</f>
        <v>89</v>
      </c>
      <c r="B981" s="115" t="n">
        <f aca="false" ca="false" dt2D="false" dtr="false" t="normal">B980+1</f>
        <v>24</v>
      </c>
      <c r="C981" s="116" t="s">
        <v>66</v>
      </c>
      <c r="D981" s="115" t="s">
        <v>660</v>
      </c>
      <c r="E981" s="119" t="s">
        <v>126</v>
      </c>
      <c r="F981" s="118" t="s">
        <v>62</v>
      </c>
      <c r="G981" s="118" t="n">
        <v>5</v>
      </c>
      <c r="H981" s="118" t="n">
        <v>5</v>
      </c>
      <c r="I981" s="119" t="n">
        <v>7800.5</v>
      </c>
      <c r="J981" s="119" t="n">
        <v>5577.8</v>
      </c>
      <c r="K981" s="119" t="n">
        <v>2222.7</v>
      </c>
      <c r="L981" s="117" t="n">
        <v>232</v>
      </c>
      <c r="M981" s="120" t="n">
        <f aca="false" ca="false" dt2D="false" dtr="false" t="normal">SUM(N981:S981)</f>
        <v>52456880.405</v>
      </c>
      <c r="N981" s="120" t="n"/>
      <c r="O981" s="120" t="n"/>
      <c r="P981" s="120" t="n"/>
      <c r="Q981" s="120" t="n">
        <v>3848703.79</v>
      </c>
      <c r="R981" s="120" t="n"/>
      <c r="S981" s="120" t="n">
        <f aca="false" ca="false" dt2D="false" dtr="false" t="normal">'Приложение 2'!E981-'Приложение 1'!Q981</f>
        <v>48608176.615</v>
      </c>
      <c r="T981" s="191" t="n">
        <v>22.84</v>
      </c>
      <c r="U981" s="192" t="n">
        <v>18.27</v>
      </c>
      <c r="V981" s="192" t="n">
        <v>15.23</v>
      </c>
      <c r="W981" s="192" t="n"/>
      <c r="X981" s="192" t="n"/>
      <c r="Y981" s="193" t="n">
        <v>2026</v>
      </c>
      <c r="Z981" s="3" t="n"/>
      <c r="AA981" s="3" t="n"/>
      <c r="AB981" s="194" t="n">
        <f aca="false" ca="false" dt2D="false" dtr="false" t="normal">SUM(AC981:AQ981)</f>
        <v>52456880.405</v>
      </c>
      <c r="AC981" s="151" t="n"/>
      <c r="AD981" s="151" t="n"/>
      <c r="AE981" s="151" t="n"/>
      <c r="AF981" s="151" t="n"/>
      <c r="AG981" s="151" t="n"/>
      <c r="AH981" s="151" t="n"/>
      <c r="AI981" s="151" t="n">
        <v>0</v>
      </c>
      <c r="AJ981" s="151" t="n"/>
      <c r="AK981" s="151" t="n">
        <v>49736596.752183</v>
      </c>
      <c r="AL981" s="151" t="n"/>
      <c r="AM981" s="151" t="n"/>
      <c r="AN981" s="151" t="n"/>
      <c r="AO981" s="151" t="n">
        <v>1573706.41215</v>
      </c>
      <c r="AP981" s="151" t="n">
        <v>24000</v>
      </c>
      <c r="AQ981" s="151" t="n">
        <v>1122577.240667</v>
      </c>
      <c r="AR981" s="128" t="n">
        <f aca="false" ca="false" dt2D="false" dtr="false" t="normal">COUNTIF(AC981:AN981, "&gt;0")</f>
        <v>1</v>
      </c>
      <c r="AS981" s="128" t="n">
        <f aca="false" ca="false" dt2D="false" dtr="false" t="normal">COUNTIF(AO981:AQ981, "&gt;0")</f>
        <v>3</v>
      </c>
      <c r="AT981" s="128" t="n">
        <f aca="false" ca="false" dt2D="false" dtr="false" t="normal">+AR981+AS981</f>
        <v>4</v>
      </c>
      <c r="AU981" s="0" t="n"/>
    </row>
    <row customHeight="true" ht="15" outlineLevel="0" r="982">
      <c r="A982" s="115" t="n">
        <f aca="false" ca="false" dt2D="false" dtr="false" t="normal">A981+1</f>
        <v>90</v>
      </c>
      <c r="B982" s="115" t="n">
        <f aca="false" ca="false" dt2D="false" dtr="false" t="normal">B981+1</f>
        <v>25</v>
      </c>
      <c r="C982" s="116" t="s">
        <v>66</v>
      </c>
      <c r="D982" s="115" t="s">
        <v>661</v>
      </c>
      <c r="E982" s="117" t="s">
        <v>126</v>
      </c>
      <c r="F982" s="118" t="s">
        <v>62</v>
      </c>
      <c r="G982" s="118" t="n">
        <v>5</v>
      </c>
      <c r="H982" s="118" t="n">
        <v>4</v>
      </c>
      <c r="I982" s="119" t="n">
        <v>4812.8</v>
      </c>
      <c r="J982" s="119" t="n">
        <v>4812.8</v>
      </c>
      <c r="K982" s="119" t="n">
        <v>0</v>
      </c>
      <c r="L982" s="117" t="n">
        <v>190</v>
      </c>
      <c r="M982" s="120" t="n">
        <f aca="false" ca="false" dt2D="false" dtr="false" t="normal">SUM(N982:S982)</f>
        <v>46992600.24</v>
      </c>
      <c r="N982" s="120" t="n"/>
      <c r="O982" s="120" t="n"/>
      <c r="P982" s="120" t="n"/>
      <c r="Q982" s="120" t="n"/>
      <c r="R982" s="120" t="n"/>
      <c r="S982" s="120" t="n">
        <v>46992600.24</v>
      </c>
      <c r="T982" s="191" t="n">
        <v>42.8</v>
      </c>
      <c r="U982" s="192" t="n">
        <v>34.24</v>
      </c>
      <c r="V982" s="192" t="n">
        <v>28.53</v>
      </c>
      <c r="W982" s="192" t="n"/>
      <c r="X982" s="192" t="n"/>
      <c r="Y982" s="193" t="n">
        <v>2025</v>
      </c>
      <c r="Z982" s="3" t="n"/>
      <c r="AA982" s="3" t="n"/>
      <c r="AB982" s="194" t="n">
        <f aca="false" ca="false" dt2D="false" dtr="false" t="normal">SUM(AC982:AQ982)</f>
        <v>46992600.239999995</v>
      </c>
      <c r="AC982" s="151" t="n"/>
      <c r="AD982" s="151" t="n"/>
      <c r="AE982" s="151" t="n"/>
      <c r="AF982" s="151" t="n"/>
      <c r="AG982" s="151" t="n"/>
      <c r="AH982" s="151" t="n"/>
      <c r="AI982" s="151" t="n"/>
      <c r="AJ982" s="151" t="n"/>
      <c r="AK982" s="151" t="n">
        <v>23237368.4</v>
      </c>
      <c r="AL982" s="151" t="n"/>
      <c r="AM982" s="151" t="n">
        <v>23755231.84</v>
      </c>
      <c r="AN982" s="151" t="n"/>
      <c r="AO982" s="151" t="n"/>
      <c r="AP982" s="151" t="n"/>
      <c r="AQ982" s="151" t="n"/>
      <c r="AR982" s="128" t="n">
        <f aca="false" ca="false" dt2D="false" dtr="false" t="normal">COUNTIF(AC982:AN982, "&gt;0")</f>
        <v>2</v>
      </c>
      <c r="AS982" s="128" t="n">
        <f aca="false" ca="false" dt2D="false" dtr="false" t="normal">COUNTIF(AO982:AQ982, "&gt;0")</f>
        <v>0</v>
      </c>
      <c r="AT982" s="128" t="n">
        <f aca="false" ca="false" dt2D="false" dtr="false" t="normal">+AR982+AS982</f>
        <v>2</v>
      </c>
    </row>
    <row customHeight="true" ht="15" outlineLevel="0" r="983">
      <c r="A983" s="115" t="n">
        <f aca="false" ca="false" dt2D="false" dtr="false" t="normal">A982+1</f>
        <v>91</v>
      </c>
      <c r="B983" s="115" t="n">
        <f aca="false" ca="false" dt2D="false" dtr="false" t="normal">B982+1</f>
        <v>26</v>
      </c>
      <c r="C983" s="116" t="s">
        <v>66</v>
      </c>
      <c r="D983" s="115" t="s">
        <v>663</v>
      </c>
      <c r="E983" s="117" t="s">
        <v>90</v>
      </c>
      <c r="F983" s="118" t="s">
        <v>62</v>
      </c>
      <c r="G983" s="118" t="n">
        <v>5</v>
      </c>
      <c r="H983" s="118" t="n">
        <v>5</v>
      </c>
      <c r="I983" s="119" t="n">
        <v>5763.3</v>
      </c>
      <c r="J983" s="119" t="n">
        <v>4913.3</v>
      </c>
      <c r="K983" s="119" t="n">
        <v>0</v>
      </c>
      <c r="L983" s="117" t="n">
        <v>182</v>
      </c>
      <c r="M983" s="120" t="n">
        <f aca="false" ca="false" dt2D="false" dtr="false" t="normal">SUM(N983:S983)</f>
        <v>33041010.972999997</v>
      </c>
      <c r="N983" s="120" t="n"/>
      <c r="O983" s="120" t="n"/>
      <c r="P983" s="120" t="n"/>
      <c r="Q983" s="120" t="n">
        <v>749376.516</v>
      </c>
      <c r="R983" s="120" t="n"/>
      <c r="S983" s="120" t="n">
        <f aca="false" ca="false" dt2D="false" dtr="false" t="normal">'Приложение 2'!E983-'Приложение 1'!Q983</f>
        <v>32291634.457</v>
      </c>
      <c r="T983" s="191" t="n">
        <v>27.38</v>
      </c>
      <c r="U983" s="192" t="n">
        <v>21.91</v>
      </c>
      <c r="V983" s="192" t="n">
        <v>18.26</v>
      </c>
      <c r="W983" s="192" t="n"/>
      <c r="X983" s="192" t="n"/>
      <c r="Y983" s="193" t="n"/>
      <c r="Z983" s="127" t="n">
        <f aca="false" ca="false" dt2D="false" dtr="false" t="normal">+(J983*12.71+K983*25.41)*12</f>
        <v>749376.5160000001</v>
      </c>
      <c r="AA983" s="127" t="n">
        <f aca="false" ca="false" dt2D="false" dtr="false" t="normal">+(J983*12.71+K983*25.41)*12*30</f>
        <v>22481295.48</v>
      </c>
      <c r="AB983" s="194" t="n">
        <f aca="false" ca="false" dt2D="false" dtr="false" t="normal">SUM(AC983:AQ983)</f>
        <v>33041010.972999997</v>
      </c>
      <c r="AC983" s="151" t="n"/>
      <c r="AD983" s="151" t="n"/>
      <c r="AE983" s="151" t="n"/>
      <c r="AF983" s="151" t="n"/>
      <c r="AG983" s="151" t="n"/>
      <c r="AH983" s="151" t="n"/>
      <c r="AI983" s="151" t="n"/>
      <c r="AJ983" s="151" t="n"/>
      <c r="AK983" s="151" t="n">
        <v>31318701.1117878</v>
      </c>
      <c r="AL983" s="151" t="n"/>
      <c r="AM983" s="151" t="n"/>
      <c r="AN983" s="151" t="n"/>
      <c r="AO983" s="151" t="n">
        <v>991230.26919</v>
      </c>
      <c r="AP983" s="151" t="n">
        <v>24002</v>
      </c>
      <c r="AQ983" s="151" t="n">
        <v>707077.5920222</v>
      </c>
      <c r="AR983" s="128" t="n"/>
      <c r="AS983" s="128" t="n"/>
      <c r="AT983" s="128" t="n"/>
    </row>
    <row customHeight="true" ht="15" outlineLevel="0" r="984">
      <c r="A984" s="115" t="n">
        <f aca="false" ca="false" dt2D="false" dtr="false" t="normal">A983+1</f>
        <v>92</v>
      </c>
      <c r="B984" s="115" t="n">
        <f aca="false" ca="false" dt2D="false" dtr="false" t="normal">B983+1</f>
        <v>27</v>
      </c>
      <c r="C984" s="116" t="s">
        <v>66</v>
      </c>
      <c r="D984" s="115" t="s">
        <v>664</v>
      </c>
      <c r="E984" s="117" t="s">
        <v>73</v>
      </c>
      <c r="F984" s="118" t="s">
        <v>62</v>
      </c>
      <c r="G984" s="118" t="n">
        <v>4</v>
      </c>
      <c r="H984" s="118" t="n">
        <v>3</v>
      </c>
      <c r="I984" s="119" t="n">
        <v>3015.8</v>
      </c>
      <c r="J984" s="119" t="n">
        <v>2017.9</v>
      </c>
      <c r="K984" s="119" t="n">
        <v>997.9</v>
      </c>
      <c r="L984" s="117" t="n">
        <v>113</v>
      </c>
      <c r="M984" s="120" t="n">
        <f aca="false" ca="false" dt2D="false" dtr="false" t="normal">SUM(N984:S984)</f>
        <v>14885519.49</v>
      </c>
      <c r="N984" s="120" t="n"/>
      <c r="O984" s="120" t="n"/>
      <c r="P984" s="120" t="n"/>
      <c r="Q984" s="120" t="n"/>
      <c r="R984" s="120" t="n"/>
      <c r="S984" s="120" t="n">
        <v>14885519.49</v>
      </c>
      <c r="T984" s="191" t="n">
        <v>21.66</v>
      </c>
      <c r="U984" s="192" t="n">
        <v>17.33</v>
      </c>
      <c r="V984" s="192" t="n">
        <v>14.44</v>
      </c>
      <c r="W984" s="192" t="n"/>
      <c r="X984" s="192" t="n"/>
      <c r="Y984" s="193" t="n">
        <v>2025</v>
      </c>
      <c r="Z984" s="3" t="n"/>
      <c r="AA984" s="3" t="n"/>
      <c r="AB984" s="194" t="n">
        <f aca="false" ca="false" dt2D="false" dtr="false" t="normal">SUM(AC984:AQ984)</f>
        <v>14885519.49</v>
      </c>
      <c r="AC984" s="151" t="n"/>
      <c r="AD984" s="151" t="n"/>
      <c r="AE984" s="151" t="n"/>
      <c r="AF984" s="151" t="n"/>
      <c r="AG984" s="151" t="n"/>
      <c r="AH984" s="151" t="n"/>
      <c r="AI984" s="151" t="n"/>
      <c r="AJ984" s="151" t="n"/>
      <c r="AK984" s="151" t="n"/>
      <c r="AL984" s="151" t="n"/>
      <c r="AM984" s="151" t="n">
        <v>14885519.49</v>
      </c>
      <c r="AN984" s="151" t="n"/>
      <c r="AO984" s="151" t="n"/>
      <c r="AP984" s="151" t="n"/>
      <c r="AQ984" s="151" t="n"/>
      <c r="AR984" s="128" t="n">
        <f aca="false" ca="false" dt2D="false" dtr="false" t="normal">COUNTIF(AC984:AN984, "&gt;0")</f>
        <v>1</v>
      </c>
      <c r="AS984" s="128" t="n">
        <f aca="false" ca="false" dt2D="false" dtr="false" t="normal">COUNTIF(AO984:AQ984, "&gt;0")</f>
        <v>0</v>
      </c>
      <c r="AT984" s="128" t="n">
        <f aca="false" ca="false" dt2D="false" dtr="false" t="normal">+AR984+AS984</f>
        <v>1</v>
      </c>
    </row>
    <row customHeight="true" ht="15" outlineLevel="0" r="985">
      <c r="A985" s="115" t="n">
        <f aca="false" ca="false" dt2D="false" dtr="false" t="normal">A984+1</f>
        <v>93</v>
      </c>
      <c r="B985" s="115" t="s">
        <v>226</v>
      </c>
      <c r="C985" s="116" t="s">
        <v>66</v>
      </c>
      <c r="D985" s="115" t="s">
        <v>665</v>
      </c>
      <c r="E985" s="119" t="s">
        <v>106</v>
      </c>
      <c r="F985" s="118" t="s">
        <v>62</v>
      </c>
      <c r="G985" s="118" t="n">
        <v>4</v>
      </c>
      <c r="H985" s="118" t="n">
        <v>3</v>
      </c>
      <c r="I985" s="119" t="n">
        <v>3384.1</v>
      </c>
      <c r="J985" s="119" t="n">
        <v>2713.1</v>
      </c>
      <c r="K985" s="119" t="n">
        <v>671</v>
      </c>
      <c r="L985" s="117" t="n">
        <v>231</v>
      </c>
      <c r="M985" s="120" t="n">
        <f aca="false" ca="false" dt2D="false" dtr="false" t="normal">SUM(N985:S985)</f>
        <v>3824100.682</v>
      </c>
      <c r="N985" s="120" t="n"/>
      <c r="O985" s="120" t="n"/>
      <c r="P985" s="120" t="n"/>
      <c r="Q985" s="120" t="n">
        <v>618403.332</v>
      </c>
      <c r="R985" s="120" t="n"/>
      <c r="S985" s="120" t="n">
        <f aca="false" ca="false" dt2D="false" dtr="false" t="normal">'Приложение 2'!E985-'Приложение 1'!Q985</f>
        <v>3205697.35</v>
      </c>
      <c r="T985" s="191" t="n">
        <v>6.9</v>
      </c>
      <c r="U985" s="192" t="n">
        <v>5.52</v>
      </c>
      <c r="V985" s="192" t="n">
        <v>4.6</v>
      </c>
      <c r="W985" s="192" t="n"/>
      <c r="X985" s="192" t="n"/>
      <c r="Y985" s="193" t="n">
        <v>2026</v>
      </c>
      <c r="Z985" s="3" t="n"/>
      <c r="AA985" s="3" t="n"/>
      <c r="AB985" s="194" t="n">
        <f aca="false" ca="false" dt2D="false" dtr="false" t="normal">SUM(AC985:AQ985)</f>
        <v>3824100.682</v>
      </c>
      <c r="AC985" s="151" t="n"/>
      <c r="AD985" s="151" t="n"/>
      <c r="AE985" s="151" t="n"/>
      <c r="AF985" s="151" t="n">
        <v>3603541.9069452</v>
      </c>
      <c r="AG985" s="151" t="n"/>
      <c r="AH985" s="151" t="n"/>
      <c r="AI985" s="151" t="n">
        <v>0</v>
      </c>
      <c r="AJ985" s="151" t="n"/>
      <c r="AK985" s="151" t="n"/>
      <c r="AL985" s="151" t="n"/>
      <c r="AM985" s="151" t="n"/>
      <c r="AN985" s="151" t="n"/>
      <c r="AO985" s="151" t="n">
        <v>114723.02046</v>
      </c>
      <c r="AP985" s="151" t="n">
        <v>24000</v>
      </c>
      <c r="AQ985" s="151" t="n">
        <v>81835.7545948</v>
      </c>
      <c r="AR985" s="128" t="n">
        <f aca="false" ca="false" dt2D="false" dtr="false" t="normal">COUNTIF(AC985:AN985, "&gt;0")</f>
        <v>1</v>
      </c>
      <c r="AS985" s="128" t="n">
        <f aca="false" ca="false" dt2D="false" dtr="false" t="normal">COUNTIF(AO985:AQ985, "&gt;0")</f>
        <v>3</v>
      </c>
      <c r="AT985" s="128" t="n">
        <f aca="false" ca="false" dt2D="false" dtr="false" t="normal">+AR985+AS985</f>
        <v>4</v>
      </c>
      <c r="AU985" s="0" t="n"/>
    </row>
    <row customHeight="true" ht="15" outlineLevel="0" r="986">
      <c r="A986" s="115" t="n">
        <f aca="false" ca="false" dt2D="false" dtr="false" t="normal">A985+1</f>
        <v>94</v>
      </c>
      <c r="B986" s="115" t="s">
        <v>226</v>
      </c>
      <c r="C986" s="116" t="s">
        <v>66</v>
      </c>
      <c r="D986" s="115" t="s">
        <v>392</v>
      </c>
      <c r="E986" s="117" t="s">
        <v>133</v>
      </c>
      <c r="F986" s="118" t="s">
        <v>62</v>
      </c>
      <c r="G986" s="118" t="n">
        <v>5</v>
      </c>
      <c r="H986" s="118" t="n">
        <v>3</v>
      </c>
      <c r="I986" s="119" t="n">
        <v>4401.1</v>
      </c>
      <c r="J986" s="119" t="n">
        <v>4370</v>
      </c>
      <c r="K986" s="119" t="n">
        <v>31.1000000000004</v>
      </c>
      <c r="L986" s="117" t="n">
        <v>187</v>
      </c>
      <c r="M986" s="120" t="n">
        <f aca="false" ca="false" dt2D="false" dtr="false" t="normal">SUM(N986:S986)</f>
        <v>42972725.41</v>
      </c>
      <c r="N986" s="120" t="n"/>
      <c r="O986" s="120" t="n"/>
      <c r="P986" s="120" t="n"/>
      <c r="Q986" s="120" t="n"/>
      <c r="R986" s="120" t="n"/>
      <c r="S986" s="120" t="n">
        <v>42972725.41</v>
      </c>
      <c r="T986" s="191" t="n">
        <v>42.8</v>
      </c>
      <c r="U986" s="192" t="n">
        <v>34.24</v>
      </c>
      <c r="V986" s="192" t="n">
        <v>28.53</v>
      </c>
      <c r="W986" s="192" t="n"/>
      <c r="X986" s="192" t="n"/>
      <c r="Y986" s="193" t="n">
        <v>2025</v>
      </c>
      <c r="Z986" s="3" t="n"/>
      <c r="AA986" s="3" t="n"/>
      <c r="AB986" s="194" t="n">
        <f aca="false" ca="false" dt2D="false" dtr="false" t="normal">SUM(AC986:AQ986)</f>
        <v>42972725.41</v>
      </c>
      <c r="AC986" s="151" t="n"/>
      <c r="AD986" s="151" t="n"/>
      <c r="AE986" s="151" t="n"/>
      <c r="AF986" s="151" t="n"/>
      <c r="AG986" s="151" t="n"/>
      <c r="AH986" s="151" t="n"/>
      <c r="AI986" s="151" t="n"/>
      <c r="AJ986" s="151" t="n"/>
      <c r="AK986" s="151" t="n">
        <v>21249580.71</v>
      </c>
      <c r="AL986" s="151" t="n"/>
      <c r="AM986" s="151" t="n">
        <v>21723144.7</v>
      </c>
      <c r="AN986" s="151" t="n"/>
      <c r="AO986" s="151" t="n"/>
      <c r="AP986" s="151" t="n"/>
      <c r="AQ986" s="151" t="n"/>
      <c r="AR986" s="128" t="n">
        <f aca="false" ca="false" dt2D="false" dtr="false" t="normal">COUNTIF(AC986:AN986, "&gt;0")</f>
        <v>2</v>
      </c>
      <c r="AS986" s="128" t="n">
        <f aca="false" ca="false" dt2D="false" dtr="false" t="normal">COUNTIF(AO986:AQ986, "&gt;0")</f>
        <v>0</v>
      </c>
      <c r="AT986" s="128" t="n">
        <f aca="false" ca="false" dt2D="false" dtr="false" t="normal">+AR986+AS986</f>
        <v>2</v>
      </c>
    </row>
    <row customHeight="true" ht="15" outlineLevel="0" r="987">
      <c r="A987" s="115" t="n">
        <f aca="false" ca="false" dt2D="false" dtr="false" t="normal">A986+1</f>
        <v>95</v>
      </c>
      <c r="B987" s="115" t="s">
        <v>226</v>
      </c>
      <c r="C987" s="116" t="s">
        <v>66</v>
      </c>
      <c r="D987" s="115" t="s">
        <v>666</v>
      </c>
      <c r="E987" s="117" t="s">
        <v>133</v>
      </c>
      <c r="F987" s="118" t="s">
        <v>62</v>
      </c>
      <c r="G987" s="118" t="n">
        <v>5</v>
      </c>
      <c r="H987" s="118" t="n">
        <v>3</v>
      </c>
      <c r="I987" s="119" t="n">
        <v>4288.3</v>
      </c>
      <c r="J987" s="119" t="n">
        <v>4197</v>
      </c>
      <c r="K987" s="119" t="n">
        <v>91.3000000000002</v>
      </c>
      <c r="L987" s="117" t="n">
        <v>187</v>
      </c>
      <c r="M987" s="120" t="n">
        <f aca="false" ca="false" dt2D="false" dtr="false" t="normal">SUM(N987:S987)</f>
        <v>21166381.45</v>
      </c>
      <c r="N987" s="120" t="n"/>
      <c r="O987" s="120" t="n"/>
      <c r="P987" s="120" t="n"/>
      <c r="Q987" s="120" t="n"/>
      <c r="R987" s="120" t="n"/>
      <c r="S987" s="120" t="n">
        <v>21166381.45</v>
      </c>
      <c r="T987" s="191" t="n">
        <v>21.65</v>
      </c>
      <c r="U987" s="192" t="n">
        <v>17.32</v>
      </c>
      <c r="V987" s="192" t="n">
        <v>14.43</v>
      </c>
      <c r="W987" s="192" t="n"/>
      <c r="X987" s="192" t="n"/>
      <c r="Y987" s="193" t="n">
        <v>2025</v>
      </c>
      <c r="Z987" s="3" t="n"/>
      <c r="AA987" s="3" t="n"/>
      <c r="AB987" s="194" t="n">
        <f aca="false" ca="false" dt2D="false" dtr="false" t="normal">SUM(AC987:AQ987)</f>
        <v>21166381.45</v>
      </c>
      <c r="AC987" s="151" t="n"/>
      <c r="AD987" s="151" t="n"/>
      <c r="AE987" s="151" t="n"/>
      <c r="AF987" s="151" t="n"/>
      <c r="AG987" s="151" t="n"/>
      <c r="AH987" s="151" t="n"/>
      <c r="AI987" s="151" t="n"/>
      <c r="AJ987" s="151" t="n"/>
      <c r="AK987" s="151" t="n"/>
      <c r="AL987" s="151" t="n"/>
      <c r="AM987" s="151" t="n">
        <v>21166381.45</v>
      </c>
      <c r="AN987" s="151" t="n"/>
      <c r="AO987" s="151" t="n"/>
      <c r="AP987" s="151" t="n"/>
      <c r="AQ987" s="151" t="n"/>
      <c r="AR987" s="128" t="n">
        <f aca="false" ca="false" dt2D="false" dtr="false" t="normal">COUNTIF(AC987:AN987, "&gt;0")</f>
        <v>1</v>
      </c>
      <c r="AS987" s="128" t="n">
        <f aca="false" ca="false" dt2D="false" dtr="false" t="normal">COUNTIF(AO987:AQ987, "&gt;0")</f>
        <v>0</v>
      </c>
      <c r="AT987" s="128" t="n">
        <f aca="false" ca="false" dt2D="false" dtr="false" t="normal">+AR987+AS987</f>
        <v>1</v>
      </c>
    </row>
    <row customHeight="true" ht="15" outlineLevel="0" r="988">
      <c r="A988" s="115" t="n">
        <f aca="false" ca="false" dt2D="false" dtr="false" t="normal">A987+1</f>
        <v>96</v>
      </c>
      <c r="B988" s="115" t="s">
        <v>226</v>
      </c>
      <c r="C988" s="116" t="s">
        <v>66</v>
      </c>
      <c r="D988" s="115" t="s">
        <v>667</v>
      </c>
      <c r="E988" s="117" t="s">
        <v>133</v>
      </c>
      <c r="F988" s="118" t="s">
        <v>62</v>
      </c>
      <c r="G988" s="118" t="n">
        <v>5</v>
      </c>
      <c r="H988" s="118" t="n">
        <v>3</v>
      </c>
      <c r="I988" s="119" t="n">
        <v>4318.6</v>
      </c>
      <c r="J988" s="119" t="n">
        <v>4038.9</v>
      </c>
      <c r="K988" s="119" t="n">
        <v>279.7</v>
      </c>
      <c r="L988" s="117" t="n">
        <v>165</v>
      </c>
      <c r="M988" s="120" t="n">
        <f aca="false" ca="false" dt2D="false" dtr="false" t="normal">SUM(N988:S988)</f>
        <v>21315937.54</v>
      </c>
      <c r="N988" s="120" t="n"/>
      <c r="O988" s="120" t="n"/>
      <c r="P988" s="120" t="n"/>
      <c r="Q988" s="120" t="n"/>
      <c r="R988" s="120" t="n"/>
      <c r="S988" s="120" t="n">
        <v>21315937.54</v>
      </c>
      <c r="T988" s="191" t="n">
        <v>21.65</v>
      </c>
      <c r="U988" s="192" t="n">
        <v>17.32</v>
      </c>
      <c r="V988" s="192" t="n">
        <v>14.43</v>
      </c>
      <c r="W988" s="192" t="n"/>
      <c r="X988" s="192" t="n"/>
      <c r="Y988" s="193" t="n">
        <v>2025</v>
      </c>
      <c r="Z988" s="3" t="n"/>
      <c r="AA988" s="3" t="n"/>
      <c r="AB988" s="194" t="n">
        <f aca="false" ca="false" dt2D="false" dtr="false" t="normal">SUM(AC988:AQ988)</f>
        <v>21315937.54</v>
      </c>
      <c r="AC988" s="151" t="n"/>
      <c r="AD988" s="151" t="n"/>
      <c r="AE988" s="151" t="n"/>
      <c r="AF988" s="151" t="n"/>
      <c r="AG988" s="151" t="n"/>
      <c r="AH988" s="151" t="n"/>
      <c r="AI988" s="151" t="n"/>
      <c r="AJ988" s="151" t="n"/>
      <c r="AK988" s="151" t="n"/>
      <c r="AL988" s="151" t="n"/>
      <c r="AM988" s="151" t="n">
        <v>21315937.54</v>
      </c>
      <c r="AN988" s="151" t="n"/>
      <c r="AO988" s="151" t="n"/>
      <c r="AP988" s="151" t="n"/>
      <c r="AQ988" s="151" t="n"/>
      <c r="AR988" s="128" t="n">
        <f aca="false" ca="false" dt2D="false" dtr="false" t="normal">COUNTIF(AC988:AN988, "&gt;0")</f>
        <v>1</v>
      </c>
      <c r="AS988" s="128" t="n">
        <f aca="false" ca="false" dt2D="false" dtr="false" t="normal">COUNTIF(AO988:AQ988, "&gt;0")</f>
        <v>0</v>
      </c>
      <c r="AT988" s="128" t="n">
        <f aca="false" ca="false" dt2D="false" dtr="false" t="normal">+AR988+AS988</f>
        <v>1</v>
      </c>
    </row>
    <row customHeight="true" ht="15" outlineLevel="0" r="989">
      <c r="A989" s="115" t="n">
        <f aca="false" ca="false" dt2D="false" dtr="false" t="normal">A988+1</f>
        <v>97</v>
      </c>
      <c r="B989" s="115" t="n">
        <f aca="false" ca="false" dt2D="false" dtr="false" t="normal">B984+1</f>
        <v>28</v>
      </c>
      <c r="C989" s="116" t="s">
        <v>66</v>
      </c>
      <c r="D989" s="115" t="s">
        <v>668</v>
      </c>
      <c r="E989" s="117" t="s">
        <v>100</v>
      </c>
      <c r="F989" s="118" t="s">
        <v>62</v>
      </c>
      <c r="G989" s="118" t="n">
        <v>10</v>
      </c>
      <c r="H989" s="118" t="n">
        <v>3</v>
      </c>
      <c r="I989" s="119" t="n">
        <v>8398.2</v>
      </c>
      <c r="J989" s="119" t="n">
        <v>8146.5</v>
      </c>
      <c r="K989" s="119" t="n">
        <v>251.700000000001</v>
      </c>
      <c r="L989" s="117" t="n">
        <v>290</v>
      </c>
      <c r="M989" s="120" t="n">
        <f aca="false" ca="false" dt2D="false" dtr="false" t="normal">SUM(N989:S989)</f>
        <v>61445734.08</v>
      </c>
      <c r="N989" s="120" t="n"/>
      <c r="O989" s="120" t="n"/>
      <c r="P989" s="120" t="n"/>
      <c r="Q989" s="120" t="n"/>
      <c r="R989" s="120" t="n"/>
      <c r="S989" s="120" t="n">
        <v>61445734.08</v>
      </c>
      <c r="T989" s="191" t="n">
        <v>32.06</v>
      </c>
      <c r="U989" s="192" t="n">
        <v>25.65</v>
      </c>
      <c r="V989" s="192" t="n">
        <v>21.38</v>
      </c>
      <c r="W989" s="192" t="n"/>
      <c r="X989" s="192" t="n"/>
      <c r="Y989" s="193" t="n">
        <v>2025</v>
      </c>
      <c r="Z989" s="3" t="n"/>
      <c r="AA989" s="3" t="n"/>
      <c r="AB989" s="194" t="n">
        <f aca="false" ca="false" dt2D="false" dtr="false" t="normal">SUM(AC989:AQ989)</f>
        <v>61445734.08</v>
      </c>
      <c r="AC989" s="151" t="n"/>
      <c r="AD989" s="151" t="n"/>
      <c r="AE989" s="151" t="n"/>
      <c r="AF989" s="151" t="n"/>
      <c r="AG989" s="151" t="n"/>
      <c r="AH989" s="151" t="n"/>
      <c r="AI989" s="151" t="n"/>
      <c r="AJ989" s="151" t="n"/>
      <c r="AK989" s="151" t="n"/>
      <c r="AL989" s="151" t="n"/>
      <c r="AM989" s="151" t="n">
        <v>61445734.08</v>
      </c>
      <c r="AN989" s="151" t="n"/>
      <c r="AO989" s="151" t="n"/>
      <c r="AP989" s="151" t="n"/>
      <c r="AQ989" s="151" t="n"/>
      <c r="AR989" s="128" t="n">
        <f aca="false" ca="false" dt2D="false" dtr="false" t="normal">COUNTIF(AC989:AN989, "&gt;0")</f>
        <v>1</v>
      </c>
      <c r="AS989" s="128" t="n">
        <f aca="false" ca="false" dt2D="false" dtr="false" t="normal">COUNTIF(AO989:AQ989, "&gt;0")</f>
        <v>0</v>
      </c>
      <c r="AT989" s="128" t="n">
        <f aca="false" ca="false" dt2D="false" dtr="false" t="normal">+AR989+AS989</f>
        <v>1</v>
      </c>
    </row>
    <row customHeight="true" ht="15" outlineLevel="0" r="990">
      <c r="A990" s="115" t="n">
        <f aca="false" ca="false" dt2D="false" dtr="false" t="normal">A989+1</f>
        <v>98</v>
      </c>
      <c r="B990" s="115" t="s">
        <v>226</v>
      </c>
      <c r="C990" s="116" t="s">
        <v>66</v>
      </c>
      <c r="D990" s="115" t="s">
        <v>669</v>
      </c>
      <c r="E990" s="119" t="s">
        <v>83</v>
      </c>
      <c r="F990" s="118" t="s">
        <v>62</v>
      </c>
      <c r="G990" s="118" t="n">
        <v>9</v>
      </c>
      <c r="H990" s="118" t="n">
        <v>3</v>
      </c>
      <c r="I990" s="119" t="n">
        <v>12018.2</v>
      </c>
      <c r="J990" s="119" t="n">
        <v>11509.6</v>
      </c>
      <c r="K990" s="119" t="n">
        <v>508.6</v>
      </c>
      <c r="L990" s="117" t="n">
        <v>416</v>
      </c>
      <c r="M990" s="120" t="n">
        <f aca="false" ca="false" dt2D="false" dtr="false" t="normal">SUM(N990:S990)</f>
        <v>128301655.52312587</v>
      </c>
      <c r="N990" s="120" t="n"/>
      <c r="O990" s="120" t="n"/>
      <c r="P990" s="120" t="n"/>
      <c r="Q990" s="120" t="n">
        <v>2507439.312</v>
      </c>
      <c r="R990" s="120" t="n"/>
      <c r="S990" s="120" t="n">
        <f aca="false" ca="false" dt2D="false" dtr="false" t="normal">'Приложение 2'!E990-'Приложение 1'!Q990</f>
        <v>125794216.21112587</v>
      </c>
      <c r="T990" s="191" t="n">
        <v>46.72</v>
      </c>
      <c r="U990" s="192" t="n">
        <v>37.37</v>
      </c>
      <c r="V990" s="192" t="n">
        <v>31.15</v>
      </c>
      <c r="W990" s="192" t="n"/>
      <c r="X990" s="192" t="n"/>
      <c r="Y990" s="193" t="n">
        <v>2026</v>
      </c>
      <c r="Z990" s="3" t="n"/>
      <c r="AA990" s="3" t="n"/>
      <c r="AB990" s="194" t="n">
        <f aca="false" ca="false" dt2D="false" dtr="false" t="normal">SUM(AC990:AQ990)</f>
        <v>128301655.52312587</v>
      </c>
      <c r="AC990" s="151" t="n"/>
      <c r="AD990" s="151" t="n"/>
      <c r="AE990" s="151" t="n"/>
      <c r="AF990" s="151" t="n"/>
      <c r="AG990" s="151" t="n"/>
      <c r="AH990" s="151" t="n"/>
      <c r="AI990" s="151" t="n">
        <v>0</v>
      </c>
      <c r="AJ990" s="151" t="n"/>
      <c r="AK990" s="151" t="n"/>
      <c r="AL990" s="151" t="n">
        <v>25924161.8354525</v>
      </c>
      <c r="AM990" s="151" t="n">
        <v>95758788.5937847</v>
      </c>
      <c r="AN990" s="151" t="n"/>
      <c r="AO990" s="151" t="n">
        <v>3849049.66569378</v>
      </c>
      <c r="AP990" s="151" t="n">
        <v>24000</v>
      </c>
      <c r="AQ990" s="151" t="n">
        <v>2745655.42819489</v>
      </c>
      <c r="AR990" s="128" t="n">
        <f aca="false" ca="false" dt2D="false" dtr="false" t="normal">COUNTIF(AC990:AN990, "&gt;0")</f>
        <v>2</v>
      </c>
      <c r="AS990" s="128" t="n">
        <f aca="false" ca="false" dt2D="false" dtr="false" t="normal">COUNTIF(AO990:AQ990, "&gt;0")</f>
        <v>3</v>
      </c>
      <c r="AT990" s="128" t="n">
        <f aca="false" ca="false" dt2D="false" dtr="false" t="normal">+AR990+AS990</f>
        <v>5</v>
      </c>
      <c r="AU990" s="0" t="n"/>
    </row>
    <row customHeight="true" ht="15" outlineLevel="0" r="991">
      <c r="A991" s="115" t="n">
        <f aca="false" ca="false" dt2D="false" dtr="false" t="normal">A990+1</f>
        <v>99</v>
      </c>
      <c r="B991" s="115" t="s">
        <v>226</v>
      </c>
      <c r="C991" s="116" t="s">
        <v>66</v>
      </c>
      <c r="D991" s="115" t="s">
        <v>670</v>
      </c>
      <c r="E991" s="117" t="s">
        <v>100</v>
      </c>
      <c r="F991" s="118" t="s">
        <v>62</v>
      </c>
      <c r="G991" s="118" t="n">
        <v>9</v>
      </c>
      <c r="H991" s="118" t="n">
        <v>2</v>
      </c>
      <c r="I991" s="119" t="n">
        <v>7731.7</v>
      </c>
      <c r="J991" s="119" t="n">
        <v>7731.7</v>
      </c>
      <c r="K991" s="119" t="n">
        <v>0</v>
      </c>
      <c r="L991" s="117" t="n">
        <v>294</v>
      </c>
      <c r="M991" s="120" t="n">
        <f aca="false" ca="false" dt2D="false" dtr="false" t="normal">SUM(N991:S991)</f>
        <v>56569262.72</v>
      </c>
      <c r="N991" s="120" t="n"/>
      <c r="O991" s="120" t="n"/>
      <c r="P991" s="120" t="n"/>
      <c r="Q991" s="120" t="n"/>
      <c r="R991" s="120" t="n"/>
      <c r="S991" s="120" t="n">
        <v>56569262.72</v>
      </c>
      <c r="T991" s="191" t="n">
        <v>32.07</v>
      </c>
      <c r="U991" s="192" t="n">
        <v>25.65</v>
      </c>
      <c r="V991" s="192" t="n">
        <v>21.38</v>
      </c>
      <c r="W991" s="192" t="n"/>
      <c r="X991" s="192" t="n"/>
      <c r="Y991" s="193" t="n">
        <v>2025</v>
      </c>
      <c r="Z991" s="3" t="n"/>
      <c r="AA991" s="3" t="n"/>
      <c r="AB991" s="194" t="n">
        <f aca="false" ca="false" dt2D="false" dtr="false" t="normal">SUM(AC991:AQ991)</f>
        <v>56569262.72</v>
      </c>
      <c r="AC991" s="151" t="n"/>
      <c r="AD991" s="151" t="n"/>
      <c r="AE991" s="151" t="n"/>
      <c r="AF991" s="151" t="n"/>
      <c r="AG991" s="151" t="n"/>
      <c r="AH991" s="151" t="n"/>
      <c r="AI991" s="151" t="n"/>
      <c r="AJ991" s="151" t="n"/>
      <c r="AK991" s="151" t="n"/>
      <c r="AL991" s="151" t="n"/>
      <c r="AM991" s="151" t="n">
        <v>56569262.72</v>
      </c>
      <c r="AN991" s="151" t="n"/>
      <c r="AO991" s="151" t="n"/>
      <c r="AP991" s="151" t="n"/>
      <c r="AQ991" s="151" t="n"/>
      <c r="AR991" s="128" t="n">
        <f aca="false" ca="false" dt2D="false" dtr="false" t="normal">COUNTIF(AC991:AN991, "&gt;0")</f>
        <v>1</v>
      </c>
      <c r="AS991" s="128" t="n">
        <f aca="false" ca="false" dt2D="false" dtr="false" t="normal">COUNTIF(AO991:AQ991, "&gt;0")</f>
        <v>0</v>
      </c>
      <c r="AT991" s="128" t="n">
        <f aca="false" ca="false" dt2D="false" dtr="false" t="normal">+AR991+AS991</f>
        <v>1</v>
      </c>
    </row>
    <row customHeight="true" ht="15" outlineLevel="0" r="992">
      <c r="A992" s="115" t="n">
        <f aca="false" ca="false" dt2D="false" dtr="false" t="normal">A991+1</f>
        <v>100</v>
      </c>
      <c r="B992" s="115" t="s">
        <v>226</v>
      </c>
      <c r="C992" s="116" t="s">
        <v>66</v>
      </c>
      <c r="D992" s="115" t="s">
        <v>671</v>
      </c>
      <c r="E992" s="117" t="s">
        <v>100</v>
      </c>
      <c r="F992" s="118" t="s">
        <v>62</v>
      </c>
      <c r="G992" s="118" t="n">
        <v>9</v>
      </c>
      <c r="H992" s="118" t="n">
        <v>1</v>
      </c>
      <c r="I992" s="119" t="n">
        <v>3876.4</v>
      </c>
      <c r="J992" s="119" t="n">
        <v>3876.4</v>
      </c>
      <c r="K992" s="119" t="n">
        <v>0</v>
      </c>
      <c r="L992" s="117" t="n">
        <v>153</v>
      </c>
      <c r="M992" s="120" t="n">
        <f aca="false" ca="false" dt2D="false" dtr="false" t="normal">SUM(N992:S992)</f>
        <v>28361820.82</v>
      </c>
      <c r="N992" s="120" t="n"/>
      <c r="O992" s="120" t="n"/>
      <c r="P992" s="120" t="n"/>
      <c r="Q992" s="120" t="n"/>
      <c r="R992" s="120" t="n"/>
      <c r="S992" s="120" t="n">
        <v>28361820.82</v>
      </c>
      <c r="T992" s="191" t="n">
        <v>43.21</v>
      </c>
      <c r="U992" s="192" t="n">
        <v>34.57</v>
      </c>
      <c r="V992" s="192" t="n">
        <v>28.81</v>
      </c>
      <c r="W992" s="192" t="n"/>
      <c r="X992" s="192" t="n"/>
      <c r="Y992" s="193" t="n">
        <v>2025</v>
      </c>
      <c r="Z992" s="3" t="n"/>
      <c r="AA992" s="3" t="n"/>
      <c r="AB992" s="194" t="n">
        <f aca="false" ca="false" dt2D="false" dtr="false" t="normal">SUM(AC992:AQ992)</f>
        <v>28361820.82</v>
      </c>
      <c r="AD992" s="151" t="n"/>
      <c r="AE992" s="151" t="n"/>
      <c r="AF992" s="151" t="n"/>
      <c r="AG992" s="151" t="n"/>
      <c r="AH992" s="151" t="n"/>
      <c r="AI992" s="151" t="n"/>
      <c r="AJ992" s="151" t="n"/>
      <c r="AK992" s="151" t="n"/>
      <c r="AL992" s="151" t="n"/>
      <c r="AM992" s="151" t="n">
        <v>28361820.82</v>
      </c>
      <c r="AN992" s="151" t="n"/>
      <c r="AO992" s="151" t="n"/>
      <c r="AP992" s="151" t="n"/>
      <c r="AQ992" s="151" t="n"/>
      <c r="AR992" s="128" t="n">
        <f aca="false" ca="false" dt2D="false" dtr="false" t="normal">COUNTIF(AC992:AN992, "&gt;0")</f>
        <v>1</v>
      </c>
      <c r="AS992" s="128" t="n">
        <f aca="false" ca="false" dt2D="false" dtr="false" t="normal">COUNTIF(AO992:AQ992, "&gt;0")</f>
        <v>0</v>
      </c>
      <c r="AT992" s="128" t="n">
        <f aca="false" ca="false" dt2D="false" dtr="false" t="normal">+AR992+AS992</f>
        <v>1</v>
      </c>
    </row>
    <row customHeight="true" ht="15" outlineLevel="0" r="993">
      <c r="A993" s="115" t="n">
        <f aca="false" ca="false" dt2D="false" dtr="false" t="normal">A992+1</f>
        <v>101</v>
      </c>
      <c r="B993" s="115" t="s">
        <v>226</v>
      </c>
      <c r="C993" s="116" t="s">
        <v>66</v>
      </c>
      <c r="D993" s="115" t="s">
        <v>672</v>
      </c>
      <c r="E993" s="117" t="s">
        <v>100</v>
      </c>
      <c r="F993" s="118" t="s">
        <v>62</v>
      </c>
      <c r="G993" s="118" t="n">
        <v>10</v>
      </c>
      <c r="H993" s="118" t="n">
        <v>1</v>
      </c>
      <c r="I993" s="119" t="n">
        <v>3045.6</v>
      </c>
      <c r="J993" s="119" t="n">
        <v>3045.6</v>
      </c>
      <c r="K993" s="119" t="n">
        <v>0</v>
      </c>
      <c r="L993" s="117" t="n">
        <v>121</v>
      </c>
      <c r="M993" s="120" t="n">
        <f aca="false" ca="false" dt2D="false" dtr="false" t="normal">SUM(N993:S993)</f>
        <v>22283242.57</v>
      </c>
      <c r="N993" s="120" t="n"/>
      <c r="O993" s="120" t="n"/>
      <c r="P993" s="120" t="n"/>
      <c r="Q993" s="120" t="n"/>
      <c r="R993" s="120" t="n"/>
      <c r="S993" s="120" t="n">
        <v>22283242.57</v>
      </c>
      <c r="T993" s="191" t="n">
        <v>32.09</v>
      </c>
      <c r="U993" s="192" t="n">
        <v>25.67</v>
      </c>
      <c r="V993" s="192" t="n">
        <v>21.39</v>
      </c>
      <c r="W993" s="192" t="n"/>
      <c r="X993" s="192" t="n"/>
      <c r="Y993" s="193" t="n">
        <v>2025</v>
      </c>
      <c r="Z993" s="3" t="n"/>
      <c r="AA993" s="3" t="n"/>
      <c r="AB993" s="194" t="n">
        <f aca="false" ca="false" dt2D="false" dtr="false" t="normal">SUM(AC993:AQ993)</f>
        <v>22283242.57</v>
      </c>
      <c r="AC993" s="151" t="n"/>
      <c r="AD993" s="151" t="n"/>
      <c r="AE993" s="151" t="n"/>
      <c r="AF993" s="151" t="n"/>
      <c r="AG993" s="151" t="n"/>
      <c r="AH993" s="151" t="n"/>
      <c r="AI993" s="151" t="n"/>
      <c r="AJ993" s="151" t="n"/>
      <c r="AK993" s="151" t="n"/>
      <c r="AL993" s="151" t="n"/>
      <c r="AM993" s="151" t="n">
        <v>22283242.57</v>
      </c>
      <c r="AN993" s="151" t="n"/>
      <c r="AO993" s="151" t="n"/>
      <c r="AP993" s="151" t="n"/>
      <c r="AQ993" s="151" t="n"/>
      <c r="AR993" s="128" t="n">
        <f aca="false" ca="false" dt2D="false" dtr="false" t="normal">COUNTIF(AC993:AN993, "&gt;0")</f>
        <v>1</v>
      </c>
      <c r="AS993" s="128" t="n">
        <f aca="false" ca="false" dt2D="false" dtr="false" t="normal">COUNTIF(AO993:AQ993, "&gt;0")</f>
        <v>0</v>
      </c>
      <c r="AT993" s="128" t="n">
        <f aca="false" ca="false" dt2D="false" dtr="false" t="normal">+AR993+AS993</f>
        <v>1</v>
      </c>
    </row>
    <row customHeight="true" ht="15" outlineLevel="0" r="994">
      <c r="A994" s="115" t="n">
        <f aca="false" ca="false" dt2D="false" dtr="false" t="normal">A993+1</f>
        <v>102</v>
      </c>
      <c r="B994" s="115" t="s">
        <v>226</v>
      </c>
      <c r="C994" s="116" t="s">
        <v>66</v>
      </c>
      <c r="D994" s="115" t="s">
        <v>673</v>
      </c>
      <c r="E994" s="117" t="s">
        <v>100</v>
      </c>
      <c r="F994" s="118" t="s">
        <v>62</v>
      </c>
      <c r="G994" s="118" t="n">
        <v>9</v>
      </c>
      <c r="H994" s="118" t="n">
        <v>1</v>
      </c>
      <c r="I994" s="119" t="n">
        <v>2753.5</v>
      </c>
      <c r="J994" s="119" t="n">
        <v>2621.1</v>
      </c>
      <c r="K994" s="119" t="n">
        <v>132.4</v>
      </c>
      <c r="L994" s="117" t="n">
        <v>94</v>
      </c>
      <c r="M994" s="120" t="n">
        <f aca="false" ca="false" dt2D="false" dtr="false" t="normal">SUM(N994:S994)</f>
        <v>20146082.35</v>
      </c>
      <c r="N994" s="120" t="n"/>
      <c r="O994" s="120" t="n"/>
      <c r="P994" s="120" t="n"/>
      <c r="Q994" s="120" t="n"/>
      <c r="R994" s="120" t="n"/>
      <c r="S994" s="120" t="n">
        <v>20146082.35</v>
      </c>
      <c r="T994" s="191" t="n">
        <v>32.09</v>
      </c>
      <c r="U994" s="192" t="n">
        <v>25.67</v>
      </c>
      <c r="V994" s="192" t="n">
        <v>21.39</v>
      </c>
      <c r="W994" s="192" t="n"/>
      <c r="X994" s="192" t="n"/>
      <c r="Y994" s="193" t="n">
        <v>2025</v>
      </c>
      <c r="Z994" s="3" t="n"/>
      <c r="AA994" s="3" t="n"/>
      <c r="AB994" s="194" t="n">
        <f aca="false" ca="false" dt2D="false" dtr="false" t="normal">SUM(AC994:AQ994)</f>
        <v>20146082.35</v>
      </c>
      <c r="AC994" s="151" t="n"/>
      <c r="AD994" s="151" t="n"/>
      <c r="AE994" s="151" t="n"/>
      <c r="AF994" s="151" t="n"/>
      <c r="AG994" s="151" t="n"/>
      <c r="AH994" s="151" t="n"/>
      <c r="AI994" s="151" t="n"/>
      <c r="AJ994" s="151" t="n"/>
      <c r="AK994" s="151" t="n"/>
      <c r="AL994" s="151" t="n"/>
      <c r="AM994" s="151" t="n">
        <v>20146082.35</v>
      </c>
      <c r="AN994" s="151" t="n"/>
      <c r="AO994" s="151" t="n"/>
      <c r="AP994" s="151" t="n"/>
      <c r="AQ994" s="151" t="n"/>
      <c r="AR994" s="128" t="n">
        <f aca="false" ca="false" dt2D="false" dtr="false" t="normal">COUNTIF(AC994:AN994, "&gt;0")</f>
        <v>1</v>
      </c>
      <c r="AS994" s="128" t="n">
        <f aca="false" ca="false" dt2D="false" dtr="false" t="normal">COUNTIF(AO994:AQ994, "&gt;0")</f>
        <v>0</v>
      </c>
      <c r="AT994" s="128" t="n">
        <f aca="false" ca="false" dt2D="false" dtr="false" t="normal">+AR994+AS994</f>
        <v>1</v>
      </c>
    </row>
    <row customHeight="true" ht="15" outlineLevel="0" r="995">
      <c r="A995" s="115" t="n">
        <f aca="false" ca="false" dt2D="false" dtr="false" t="normal">A994+1</f>
        <v>103</v>
      </c>
      <c r="B995" s="115" t="s">
        <v>226</v>
      </c>
      <c r="C995" s="116" t="s">
        <v>66</v>
      </c>
      <c r="D995" s="115" t="s">
        <v>674</v>
      </c>
      <c r="E995" s="117" t="s">
        <v>100</v>
      </c>
      <c r="F995" s="118" t="s">
        <v>62</v>
      </c>
      <c r="G995" s="118" t="n">
        <v>9</v>
      </c>
      <c r="H995" s="118" t="n">
        <v>1</v>
      </c>
      <c r="I995" s="119" t="n">
        <v>2784.9</v>
      </c>
      <c r="J995" s="119" t="n">
        <v>2708.3</v>
      </c>
      <c r="K995" s="119" t="n">
        <v>76.5999999999999</v>
      </c>
      <c r="L995" s="117" t="n">
        <v>79</v>
      </c>
      <c r="M995" s="120" t="n">
        <f aca="false" ca="false" dt2D="false" dtr="false" t="normal">SUM(N995:S995)</f>
        <v>20375821.59</v>
      </c>
      <c r="N995" s="120" t="n"/>
      <c r="O995" s="120" t="n"/>
      <c r="P995" s="120" t="n"/>
      <c r="Q995" s="120" t="n"/>
      <c r="R995" s="120" t="n"/>
      <c r="S995" s="120" t="n">
        <v>20375821.59</v>
      </c>
      <c r="T995" s="191" t="n">
        <v>32.09</v>
      </c>
      <c r="U995" s="192" t="n">
        <v>25.67</v>
      </c>
      <c r="V995" s="192" t="n">
        <v>21.39</v>
      </c>
      <c r="W995" s="192" t="n"/>
      <c r="X995" s="192" t="n"/>
      <c r="Y995" s="193" t="n">
        <v>2025</v>
      </c>
      <c r="Z995" s="3" t="n"/>
      <c r="AA995" s="3" t="n"/>
      <c r="AB995" s="194" t="n">
        <f aca="false" ca="false" dt2D="false" dtr="false" t="normal">SUM(AC995:AQ995)</f>
        <v>20375821.59</v>
      </c>
      <c r="AC995" s="151" t="n"/>
      <c r="AD995" s="151" t="n"/>
      <c r="AE995" s="151" t="n"/>
      <c r="AF995" s="151" t="n"/>
      <c r="AG995" s="151" t="n"/>
      <c r="AH995" s="151" t="n"/>
      <c r="AI995" s="151" t="n"/>
      <c r="AJ995" s="151" t="n"/>
      <c r="AK995" s="151" t="n"/>
      <c r="AL995" s="151" t="n"/>
      <c r="AM995" s="151" t="n">
        <v>20375821.59</v>
      </c>
      <c r="AN995" s="151" t="n"/>
      <c r="AO995" s="151" t="n"/>
      <c r="AP995" s="151" t="n"/>
      <c r="AQ995" s="151" t="n"/>
      <c r="AR995" s="128" t="n">
        <f aca="false" ca="false" dt2D="false" dtr="false" t="normal">COUNTIF(AC995:AN995, "&gt;0")</f>
        <v>1</v>
      </c>
      <c r="AS995" s="128" t="n">
        <f aca="false" ca="false" dt2D="false" dtr="false" t="normal">COUNTIF(AO995:AQ995, "&gt;0")</f>
        <v>0</v>
      </c>
      <c r="AT995" s="128" t="n">
        <f aca="false" ca="false" dt2D="false" dtr="false" t="normal">+AR995+AS995</f>
        <v>1</v>
      </c>
    </row>
    <row customHeight="true" ht="15" outlineLevel="0" r="996">
      <c r="A996" s="115" t="n">
        <f aca="false" ca="false" dt2D="false" dtr="false" t="normal">A995+1</f>
        <v>104</v>
      </c>
      <c r="B996" s="115" t="s">
        <v>226</v>
      </c>
      <c r="C996" s="116" t="s">
        <v>66</v>
      </c>
      <c r="D996" s="115" t="s">
        <v>675</v>
      </c>
      <c r="E996" s="117" t="s">
        <v>137</v>
      </c>
      <c r="F996" s="118" t="s">
        <v>62</v>
      </c>
      <c r="G996" s="118" t="n">
        <v>5</v>
      </c>
      <c r="H996" s="118" t="n">
        <v>6</v>
      </c>
      <c r="I996" s="119" t="n">
        <v>4596.4</v>
      </c>
      <c r="J996" s="119" t="n">
        <v>4596.4</v>
      </c>
      <c r="K996" s="119" t="n">
        <v>0</v>
      </c>
      <c r="L996" s="117" t="n">
        <v>197</v>
      </c>
      <c r="M996" s="120" t="n">
        <f aca="false" ca="false" dt2D="false" dtr="false" t="normal">SUM(N996:S996)</f>
        <v>11771563.1</v>
      </c>
      <c r="N996" s="120" t="n"/>
      <c r="O996" s="120" t="n"/>
      <c r="P996" s="120" t="n"/>
      <c r="Q996" s="120" t="n"/>
      <c r="R996" s="120" t="n"/>
      <c r="S996" s="120" t="n">
        <v>11771563.1</v>
      </c>
      <c r="T996" s="191" t="n">
        <v>11.24</v>
      </c>
      <c r="U996" s="192" t="n">
        <v>8.99</v>
      </c>
      <c r="V996" s="192" t="n">
        <v>7.49</v>
      </c>
      <c r="W996" s="192" t="n"/>
      <c r="X996" s="192" t="n"/>
      <c r="Y996" s="193" t="n">
        <v>2025</v>
      </c>
      <c r="Z996" s="3" t="n"/>
      <c r="AA996" s="3" t="n"/>
      <c r="AB996" s="194" t="n">
        <f aca="false" ca="false" dt2D="false" dtr="false" t="normal">SUM(AC996:AQ996)</f>
        <v>11771563.1</v>
      </c>
      <c r="AC996" s="151" t="n"/>
      <c r="AD996" s="151" t="n">
        <v>7400293.34</v>
      </c>
      <c r="AE996" s="151" t="n"/>
      <c r="AF996" s="151" t="n">
        <v>4371269.76</v>
      </c>
      <c r="AG996" s="151" t="n"/>
      <c r="AH996" s="151" t="n"/>
      <c r="AI996" s="151" t="n"/>
      <c r="AJ996" s="151" t="n"/>
      <c r="AK996" s="151" t="n"/>
      <c r="AL996" s="151" t="n"/>
      <c r="AM996" s="151" t="n"/>
      <c r="AN996" s="151" t="n"/>
      <c r="AO996" s="151" t="n"/>
      <c r="AP996" s="151" t="n"/>
      <c r="AQ996" s="151" t="n"/>
      <c r="AR996" s="128" t="n">
        <f aca="false" ca="false" dt2D="false" dtr="false" t="normal">COUNTIF(AC996:AN996, "&gt;0")</f>
        <v>2</v>
      </c>
      <c r="AS996" s="128" t="n">
        <f aca="false" ca="false" dt2D="false" dtr="false" t="normal">COUNTIF(AO996:AQ996, "&gt;0")</f>
        <v>0</v>
      </c>
      <c r="AT996" s="128" t="n">
        <f aca="false" ca="false" dt2D="false" dtr="false" t="normal">+AR996+AS996</f>
        <v>2</v>
      </c>
    </row>
    <row customHeight="true" ht="15" outlineLevel="0" r="997">
      <c r="A997" s="115" t="n">
        <f aca="false" ca="false" dt2D="false" dtr="false" t="normal">A996+1</f>
        <v>105</v>
      </c>
      <c r="B997" s="115" t="s">
        <v>226</v>
      </c>
      <c r="C997" s="116" t="s">
        <v>66</v>
      </c>
      <c r="D997" s="115" t="s">
        <v>99</v>
      </c>
      <c r="E997" s="119" t="s">
        <v>100</v>
      </c>
      <c r="F997" s="118" t="s">
        <v>62</v>
      </c>
      <c r="G997" s="118" t="n">
        <v>5</v>
      </c>
      <c r="H997" s="118" t="n">
        <v>6</v>
      </c>
      <c r="I997" s="119" t="n">
        <v>4693.8</v>
      </c>
      <c r="J997" s="119" t="n">
        <v>4693.8</v>
      </c>
      <c r="K997" s="119" t="n">
        <v>0</v>
      </c>
      <c r="L997" s="117" t="n">
        <v>224</v>
      </c>
      <c r="M997" s="120" t="n">
        <f aca="false" ca="false" dt2D="false" dtr="false" t="normal">SUM(N997:S997)</f>
        <v>31564913.178</v>
      </c>
      <c r="N997" s="120" t="n"/>
      <c r="O997" s="120" t="n"/>
      <c r="P997" s="120" t="n"/>
      <c r="Q997" s="120" t="n">
        <v>715898.376</v>
      </c>
      <c r="R997" s="120" t="n"/>
      <c r="S997" s="120" t="n">
        <f aca="false" ca="false" dt2D="false" dtr="false" t="normal">'Приложение 2'!E997-'Приложение 1'!Q997</f>
        <v>30849014.802</v>
      </c>
      <c r="T997" s="191" t="n">
        <v>22.81</v>
      </c>
      <c r="U997" s="192" t="n">
        <v>18.25</v>
      </c>
      <c r="V997" s="192" t="n">
        <v>15.21</v>
      </c>
      <c r="W997" s="192" t="n"/>
      <c r="X997" s="192" t="n"/>
      <c r="Y997" s="193" t="n">
        <v>2027</v>
      </c>
      <c r="Z997" s="3" t="n"/>
      <c r="AA997" s="3" t="n"/>
      <c r="AB997" s="194" t="n">
        <f aca="false" ca="false" dt2D="false" dtr="false" t="normal">SUM(AC997:AQ997)</f>
        <v>31564913.178</v>
      </c>
      <c r="AC997" s="151" t="n"/>
      <c r="AD997" s="151" t="n"/>
      <c r="AE997" s="151" t="n"/>
      <c r="AF997" s="151" t="n"/>
      <c r="AG997" s="151" t="n"/>
      <c r="AH997" s="151" t="n"/>
      <c r="AI997" s="151" t="n">
        <v>0</v>
      </c>
      <c r="AJ997" s="151" t="n"/>
      <c r="AK997" s="151" t="n">
        <v>29918476.6406508</v>
      </c>
      <c r="AL997" s="151" t="n"/>
      <c r="AM997" s="151" t="n"/>
      <c r="AN997" s="151" t="n"/>
      <c r="AO997" s="151" t="n">
        <v>946947.39534</v>
      </c>
      <c r="AP997" s="151" t="n">
        <v>24000</v>
      </c>
      <c r="AQ997" s="151" t="n">
        <v>675489.1420092</v>
      </c>
      <c r="AR997" s="128" t="n">
        <f aca="false" ca="false" dt2D="false" dtr="false" t="normal">COUNTIF(AC997:AN997, "&gt;0")</f>
        <v>1</v>
      </c>
      <c r="AS997" s="128" t="n">
        <f aca="false" ca="false" dt2D="false" dtr="false" t="normal">COUNTIF(AO997:AQ997, "&gt;0")</f>
        <v>3</v>
      </c>
      <c r="AT997" s="128" t="n">
        <f aca="false" ca="false" dt2D="false" dtr="false" t="normal">+AR997+AS997</f>
        <v>4</v>
      </c>
      <c r="AU997" s="0" t="n"/>
    </row>
    <row customHeight="true" ht="15" outlineLevel="0" r="998">
      <c r="A998" s="115" t="n">
        <f aca="false" ca="false" dt2D="false" dtr="false" t="normal">A997+1</f>
        <v>106</v>
      </c>
      <c r="B998" s="115" t="n">
        <f aca="false" ca="false" dt2D="false" dtr="false" t="normal">B989+1</f>
        <v>29</v>
      </c>
      <c r="C998" s="116" t="s">
        <v>66</v>
      </c>
      <c r="D998" s="115" t="s">
        <v>676</v>
      </c>
      <c r="E998" s="117" t="s">
        <v>94</v>
      </c>
      <c r="F998" s="118" t="s">
        <v>62</v>
      </c>
      <c r="G998" s="118" t="n">
        <v>5</v>
      </c>
      <c r="H998" s="118" t="n">
        <v>4</v>
      </c>
      <c r="I998" s="119" t="n">
        <v>4877.5</v>
      </c>
      <c r="J998" s="119" t="n">
        <v>4877.5</v>
      </c>
      <c r="K998" s="119" t="n">
        <v>0</v>
      </c>
      <c r="L998" s="117" t="n">
        <v>218</v>
      </c>
      <c r="M998" s="120" t="n">
        <f aca="false" ca="false" dt2D="false" dtr="false" t="normal">SUM(N998:S998)</f>
        <v>60441882.449999996</v>
      </c>
      <c r="N998" s="120" t="n"/>
      <c r="O998" s="120" t="n"/>
      <c r="P998" s="120" t="n"/>
      <c r="Q998" s="120" t="n">
        <v>743916.3</v>
      </c>
      <c r="R998" s="120" t="n"/>
      <c r="S998" s="120" t="n">
        <f aca="false" ca="false" dt2D="false" dtr="false" t="normal">'Приложение 2'!E998-'Приложение 1'!Q998</f>
        <v>59697966.15</v>
      </c>
      <c r="T998" s="191" t="n">
        <v>51.63</v>
      </c>
      <c r="U998" s="192" t="n">
        <v>41.31</v>
      </c>
      <c r="V998" s="192" t="n">
        <v>34.42</v>
      </c>
      <c r="W998" s="192" t="n"/>
      <c r="X998" s="192" t="n"/>
      <c r="Y998" s="193" t="n">
        <v>2025</v>
      </c>
      <c r="Z998" s="127" t="n"/>
      <c r="AA998" s="3" t="n"/>
      <c r="AB998" s="194" t="n">
        <f aca="false" ca="false" dt2D="false" dtr="false" t="normal">SUM(AC998:AQ998)</f>
        <v>60441882.449999996</v>
      </c>
      <c r="AC998" s="151" t="n"/>
      <c r="AD998" s="151" t="n"/>
      <c r="AE998" s="151" t="n"/>
      <c r="AF998" s="151" t="n"/>
      <c r="AG998" s="151" t="n"/>
      <c r="AH998" s="151" t="n"/>
      <c r="AI998" s="151" t="n"/>
      <c r="AJ998" s="151" t="n"/>
      <c r="AK998" s="151" t="n">
        <v>31102327.371165</v>
      </c>
      <c r="AL998" s="151" t="n"/>
      <c r="AM998" s="151" t="n">
        <v>26208842.320905</v>
      </c>
      <c r="AN998" s="151" t="n"/>
      <c r="AO998" s="151" t="n">
        <v>1813256.4735</v>
      </c>
      <c r="AP998" s="151" t="n">
        <v>24000</v>
      </c>
      <c r="AQ998" s="151" t="n">
        <v>1293456.28443</v>
      </c>
      <c r="AR998" s="128" t="n">
        <f aca="false" ca="false" dt2D="false" dtr="false" t="normal">COUNTIF(AC998:AN998, "&gt;0")</f>
        <v>2</v>
      </c>
      <c r="AS998" s="128" t="n">
        <f aca="false" ca="false" dt2D="false" dtr="false" t="normal">COUNTIF(AO998:AQ998, "&gt;0")</f>
        <v>3</v>
      </c>
      <c r="AT998" s="128" t="n">
        <f aca="false" ca="false" dt2D="false" dtr="false" t="normal">+AR998+AS998</f>
        <v>5</v>
      </c>
    </row>
    <row customHeight="true" ht="15" outlineLevel="0" r="999">
      <c r="A999" s="115" t="n">
        <f aca="false" ca="false" dt2D="false" dtr="false" t="normal">A998+1</f>
        <v>107</v>
      </c>
      <c r="B999" s="115" t="s">
        <v>226</v>
      </c>
      <c r="C999" s="116" t="s">
        <v>66</v>
      </c>
      <c r="D999" s="115" t="s">
        <v>417</v>
      </c>
      <c r="E999" s="117" t="s">
        <v>100</v>
      </c>
      <c r="F999" s="118" t="s">
        <v>62</v>
      </c>
      <c r="G999" s="118" t="n">
        <v>5</v>
      </c>
      <c r="H999" s="118" t="n">
        <v>8</v>
      </c>
      <c r="I999" s="119" t="n">
        <v>6603.4</v>
      </c>
      <c r="J999" s="119" t="n">
        <v>6603.4</v>
      </c>
      <c r="K999" s="119" t="n">
        <v>0</v>
      </c>
      <c r="L999" s="117" t="n">
        <v>290</v>
      </c>
      <c r="M999" s="120" t="n">
        <f aca="false" ca="false" dt2D="false" dtr="false" t="normal">SUM(N999:S999)</f>
        <v>32593354.78</v>
      </c>
      <c r="N999" s="120" t="n"/>
      <c r="O999" s="120" t="n"/>
      <c r="P999" s="120" t="n"/>
      <c r="Q999" s="120" t="n"/>
      <c r="R999" s="120" t="n"/>
      <c r="S999" s="120" t="n">
        <v>32593354.78</v>
      </c>
      <c r="T999" s="191" t="n">
        <v>20.57</v>
      </c>
      <c r="U999" s="192" t="n">
        <v>16.45</v>
      </c>
      <c r="V999" s="192" t="n">
        <v>13.71</v>
      </c>
      <c r="W999" s="192" t="n"/>
      <c r="X999" s="192" t="n"/>
      <c r="Y999" s="193" t="n">
        <v>2025</v>
      </c>
      <c r="Z999" s="3" t="n"/>
      <c r="AA999" s="3" t="n"/>
      <c r="AB999" s="194" t="n">
        <f aca="false" ca="false" dt2D="false" dtr="false" t="normal">SUM(AC999:AQ999)</f>
        <v>32593354.78</v>
      </c>
      <c r="AC999" s="151" t="n"/>
      <c r="AD999" s="151" t="n"/>
      <c r="AE999" s="151" t="n"/>
      <c r="AF999" s="151" t="n"/>
      <c r="AG999" s="151" t="n"/>
      <c r="AH999" s="151" t="n"/>
      <c r="AI999" s="151" t="n"/>
      <c r="AJ999" s="151" t="n"/>
      <c r="AK999" s="151" t="n"/>
      <c r="AL999" s="151" t="n"/>
      <c r="AM999" s="151" t="n">
        <v>32593354.78</v>
      </c>
      <c r="AN999" s="151" t="n"/>
      <c r="AO999" s="151" t="n"/>
      <c r="AP999" s="151" t="n"/>
      <c r="AQ999" s="151" t="n"/>
      <c r="AR999" s="128" t="n">
        <f aca="false" ca="false" dt2D="false" dtr="false" t="normal">COUNTIF(AC999:AN999, "&gt;0")</f>
        <v>1</v>
      </c>
      <c r="AS999" s="128" t="n">
        <f aca="false" ca="false" dt2D="false" dtr="false" t="normal">COUNTIF(AO999:AQ999, "&gt;0")</f>
        <v>0</v>
      </c>
      <c r="AT999" s="128" t="n">
        <f aca="false" ca="false" dt2D="false" dtr="false" t="normal">+AR999+AS999</f>
        <v>1</v>
      </c>
    </row>
    <row customHeight="true" ht="15" outlineLevel="0" r="1000">
      <c r="A1000" s="115" t="n">
        <f aca="false" ca="false" dt2D="false" dtr="false" t="normal">A999+1</f>
        <v>108</v>
      </c>
      <c r="B1000" s="115" t="s">
        <v>226</v>
      </c>
      <c r="C1000" s="116" t="s">
        <v>66</v>
      </c>
      <c r="D1000" s="115" t="s">
        <v>420</v>
      </c>
      <c r="E1000" s="117" t="s">
        <v>177</v>
      </c>
      <c r="F1000" s="118" t="s">
        <v>62</v>
      </c>
      <c r="G1000" s="118" t="n">
        <v>5</v>
      </c>
      <c r="H1000" s="118" t="n">
        <v>8</v>
      </c>
      <c r="I1000" s="119" t="n">
        <v>6611.7</v>
      </c>
      <c r="J1000" s="119" t="n">
        <v>6513.5</v>
      </c>
      <c r="K1000" s="119" t="n">
        <v>98.1999999999998</v>
      </c>
      <c r="L1000" s="117" t="n">
        <v>288</v>
      </c>
      <c r="M1000" s="120" t="n">
        <f aca="false" ca="false" dt2D="false" dtr="false" t="normal">SUM(N1000:S1000)</f>
        <v>32634322.29</v>
      </c>
      <c r="N1000" s="120" t="n"/>
      <c r="O1000" s="120" t="n"/>
      <c r="P1000" s="120" t="n"/>
      <c r="Q1000" s="120" t="n"/>
      <c r="R1000" s="120" t="n"/>
      <c r="S1000" s="120" t="n">
        <v>32634322.29</v>
      </c>
      <c r="T1000" s="191" t="n">
        <v>20.57</v>
      </c>
      <c r="U1000" s="192" t="n">
        <v>16.45</v>
      </c>
      <c r="V1000" s="192" t="n">
        <v>13.71</v>
      </c>
      <c r="W1000" s="192" t="n"/>
      <c r="X1000" s="192" t="n"/>
      <c r="Y1000" s="193" t="n">
        <v>2025</v>
      </c>
      <c r="Z1000" s="3" t="n"/>
      <c r="AA1000" s="3" t="n"/>
      <c r="AB1000" s="194" t="n">
        <f aca="false" ca="false" dt2D="false" dtr="false" t="normal">SUM(AC1000:AQ1000)</f>
        <v>32634322.29</v>
      </c>
      <c r="AC1000" s="151" t="n"/>
      <c r="AD1000" s="151" t="n"/>
      <c r="AE1000" s="151" t="n"/>
      <c r="AF1000" s="151" t="n"/>
      <c r="AG1000" s="151" t="n"/>
      <c r="AH1000" s="151" t="n"/>
      <c r="AI1000" s="151" t="n"/>
      <c r="AJ1000" s="151" t="n"/>
      <c r="AK1000" s="151" t="n"/>
      <c r="AL1000" s="151" t="n"/>
      <c r="AM1000" s="151" t="n">
        <v>32634322.29</v>
      </c>
      <c r="AN1000" s="151" t="n"/>
      <c r="AO1000" s="151" t="n"/>
      <c r="AP1000" s="151" t="n"/>
      <c r="AQ1000" s="151" t="n"/>
      <c r="AR1000" s="128" t="n">
        <f aca="false" ca="false" dt2D="false" dtr="false" t="normal">COUNTIF(AC1000:AN1000, "&gt;0")</f>
        <v>1</v>
      </c>
      <c r="AS1000" s="128" t="n">
        <f aca="false" ca="false" dt2D="false" dtr="false" t="normal">COUNTIF(AO1000:AQ1000, "&gt;0")</f>
        <v>0</v>
      </c>
      <c r="AT1000" s="128" t="n">
        <f aca="false" ca="false" dt2D="false" dtr="false" t="normal">+AR1000+AS1000</f>
        <v>1</v>
      </c>
    </row>
    <row customHeight="true" ht="15" outlineLevel="0" r="1001">
      <c r="A1001" s="115" t="n">
        <f aca="false" ca="false" dt2D="false" dtr="false" t="normal">A1000+1</f>
        <v>109</v>
      </c>
      <c r="B1001" s="115" t="s">
        <v>226</v>
      </c>
      <c r="C1001" s="116" t="s">
        <v>66</v>
      </c>
      <c r="D1001" s="115" t="s">
        <v>422</v>
      </c>
      <c r="E1001" s="117" t="s">
        <v>389</v>
      </c>
      <c r="F1001" s="118" t="s">
        <v>62</v>
      </c>
      <c r="G1001" s="118" t="n">
        <v>5</v>
      </c>
      <c r="H1001" s="118" t="n">
        <v>6</v>
      </c>
      <c r="I1001" s="119" t="n">
        <v>4647.5</v>
      </c>
      <c r="J1001" s="119" t="n">
        <v>4647.5</v>
      </c>
      <c r="K1001" s="119" t="n">
        <v>0</v>
      </c>
      <c r="L1001" s="117" t="n">
        <v>188</v>
      </c>
      <c r="M1001" s="120" t="n">
        <f aca="false" ca="false" dt2D="false" dtr="false" t="normal">SUM(N1001:S1001)</f>
        <v>34841768.99</v>
      </c>
      <c r="N1001" s="120" t="n"/>
      <c r="O1001" s="120" t="n"/>
      <c r="P1001" s="120" t="n"/>
      <c r="Q1001" s="120" t="n"/>
      <c r="R1001" s="120" t="n"/>
      <c r="S1001" s="120" t="n">
        <v>34841768.99</v>
      </c>
      <c r="T1001" s="191" t="n">
        <v>32.86</v>
      </c>
      <c r="U1001" s="192" t="n">
        <v>26.29</v>
      </c>
      <c r="V1001" s="192" t="n">
        <v>21.91</v>
      </c>
      <c r="W1001" s="192" t="n"/>
      <c r="X1001" s="192" t="n"/>
      <c r="Y1001" s="193" t="n">
        <v>2025</v>
      </c>
      <c r="Z1001" s="3" t="n"/>
      <c r="AA1001" s="3" t="n"/>
      <c r="AB1001" s="194" t="n">
        <f aca="false" ca="false" dt2D="false" dtr="false" t="normal">SUM(AC1001:AQ1001)</f>
        <v>34841768.99</v>
      </c>
      <c r="AC1001" s="151" t="n"/>
      <c r="AD1001" s="151" t="n">
        <v>7482565.33</v>
      </c>
      <c r="AE1001" s="151" t="n"/>
      <c r="AF1001" s="151" t="n">
        <v>4419866.9</v>
      </c>
      <c r="AG1001" s="151" t="n"/>
      <c r="AH1001" s="151" t="n"/>
      <c r="AI1001" s="151" t="n"/>
      <c r="AJ1001" s="151" t="n"/>
      <c r="AK1001" s="151" t="n"/>
      <c r="AL1001" s="151" t="n"/>
      <c r="AM1001" s="151" t="n">
        <v>22939336.76</v>
      </c>
      <c r="AN1001" s="151" t="n"/>
      <c r="AO1001" s="151" t="n"/>
      <c r="AP1001" s="151" t="n"/>
      <c r="AQ1001" s="151" t="n"/>
      <c r="AR1001" s="128" t="n">
        <f aca="false" ca="false" dt2D="false" dtr="false" t="normal">COUNTIF(AC1001:AN1001, "&gt;0")</f>
        <v>3</v>
      </c>
      <c r="AS1001" s="128" t="n">
        <f aca="false" ca="false" dt2D="false" dtr="false" t="normal">COUNTIF(AO1001:AQ1001, "&gt;0")</f>
        <v>0</v>
      </c>
      <c r="AT1001" s="128" t="n">
        <f aca="false" ca="false" dt2D="false" dtr="false" t="normal">+AR1001+AS1001</f>
        <v>3</v>
      </c>
    </row>
    <row customHeight="true" ht="15" outlineLevel="0" r="1002">
      <c r="A1002" s="115" t="n">
        <f aca="false" ca="false" dt2D="false" dtr="false" t="normal">A1001+1</f>
        <v>110</v>
      </c>
      <c r="B1002" s="115" t="n">
        <f aca="false" ca="false" dt2D="false" dtr="false" t="normal">B998+1</f>
        <v>30</v>
      </c>
      <c r="C1002" s="116" t="s">
        <v>66</v>
      </c>
      <c r="D1002" s="115" t="s">
        <v>677</v>
      </c>
      <c r="E1002" s="117" t="s">
        <v>126</v>
      </c>
      <c r="F1002" s="118" t="s">
        <v>62</v>
      </c>
      <c r="G1002" s="118" t="n">
        <v>5</v>
      </c>
      <c r="H1002" s="118" t="n">
        <v>4</v>
      </c>
      <c r="I1002" s="119" t="n">
        <v>3059.2</v>
      </c>
      <c r="J1002" s="119" t="n">
        <v>3059.2</v>
      </c>
      <c r="K1002" s="119" t="n">
        <v>0</v>
      </c>
      <c r="L1002" s="117" t="n">
        <v>122</v>
      </c>
      <c r="M1002" s="120" t="n">
        <f aca="false" ca="false" dt2D="false" dtr="false" t="normal">SUM(N1002:S1002)</f>
        <v>15099735.12</v>
      </c>
      <c r="N1002" s="120" t="n"/>
      <c r="O1002" s="120" t="n"/>
      <c r="P1002" s="120" t="n"/>
      <c r="Q1002" s="120" t="n"/>
      <c r="R1002" s="120" t="n"/>
      <c r="S1002" s="120" t="n">
        <v>15099735.12</v>
      </c>
      <c r="T1002" s="191" t="n">
        <v>21.66</v>
      </c>
      <c r="U1002" s="192" t="n">
        <v>17.32</v>
      </c>
      <c r="V1002" s="192" t="n">
        <v>14.44</v>
      </c>
      <c r="W1002" s="192" t="n"/>
      <c r="X1002" s="192" t="n"/>
      <c r="Y1002" s="193" t="n">
        <v>2025</v>
      </c>
      <c r="Z1002" s="3" t="n"/>
      <c r="AA1002" s="3" t="n"/>
      <c r="AB1002" s="194" t="n">
        <f aca="false" ca="false" dt2D="false" dtr="false" t="normal">SUM(AC1002:AQ1002)</f>
        <v>15099735.12</v>
      </c>
      <c r="AC1002" s="151" t="n"/>
      <c r="AD1002" s="151" t="n"/>
      <c r="AE1002" s="151" t="n"/>
      <c r="AF1002" s="151" t="n"/>
      <c r="AG1002" s="151" t="n"/>
      <c r="AH1002" s="151" t="n"/>
      <c r="AI1002" s="151" t="n"/>
      <c r="AJ1002" s="151" t="n"/>
      <c r="AK1002" s="151" t="n"/>
      <c r="AL1002" s="151" t="n"/>
      <c r="AM1002" s="151" t="n">
        <v>15099735.12</v>
      </c>
      <c r="AN1002" s="151" t="n"/>
      <c r="AO1002" s="151" t="n"/>
      <c r="AP1002" s="151" t="n"/>
      <c r="AQ1002" s="151" t="n"/>
      <c r="AR1002" s="128" t="n">
        <f aca="false" ca="false" dt2D="false" dtr="false" t="normal">COUNTIF(AC1002:AN1002, "&gt;0")</f>
        <v>1</v>
      </c>
      <c r="AS1002" s="128" t="n">
        <f aca="false" ca="false" dt2D="false" dtr="false" t="normal">COUNTIF(AO1002:AQ1002, "&gt;0")</f>
        <v>0</v>
      </c>
      <c r="AT1002" s="128" t="n">
        <f aca="false" ca="false" dt2D="false" dtr="false" t="normal">+AR1002+AS1002</f>
        <v>1</v>
      </c>
    </row>
    <row customHeight="true" ht="15" outlineLevel="0" r="1003">
      <c r="A1003" s="115" t="n">
        <f aca="false" ca="false" dt2D="false" dtr="false" t="normal">A1002+1</f>
        <v>111</v>
      </c>
      <c r="B1003" s="115" t="s">
        <v>226</v>
      </c>
      <c r="C1003" s="116" t="s">
        <v>66</v>
      </c>
      <c r="D1003" s="115" t="s">
        <v>113</v>
      </c>
      <c r="E1003" s="119" t="s">
        <v>106</v>
      </c>
      <c r="F1003" s="118" t="s">
        <v>62</v>
      </c>
      <c r="G1003" s="118" t="n">
        <v>5</v>
      </c>
      <c r="H1003" s="118" t="n">
        <v>2</v>
      </c>
      <c r="I1003" s="119" t="n">
        <v>3656</v>
      </c>
      <c r="J1003" s="119" t="n">
        <v>3125.7</v>
      </c>
      <c r="K1003" s="119" t="n">
        <v>530.3</v>
      </c>
      <c r="L1003" s="117" t="n">
        <v>197</v>
      </c>
      <c r="M1003" s="120" t="n">
        <f aca="false" ca="false" dt2D="false" dtr="false" t="normal">SUM(N1003:S1003)</f>
        <v>20719173.520000003</v>
      </c>
      <c r="N1003" s="120" t="n"/>
      <c r="O1003" s="120" t="n"/>
      <c r="P1003" s="120" t="n"/>
      <c r="Q1003" s="120" t="n">
        <v>638430.84</v>
      </c>
      <c r="R1003" s="120" t="n"/>
      <c r="S1003" s="120" t="n">
        <f aca="false" ca="false" dt2D="false" dtr="false" t="normal">'Приложение 2'!E1003-'Приложение 1'!Q1003</f>
        <v>20080742.680000003</v>
      </c>
      <c r="T1003" s="191" t="n">
        <v>25.61</v>
      </c>
      <c r="U1003" s="192" t="n">
        <v>20.49</v>
      </c>
      <c r="V1003" s="192" t="n">
        <v>17.07</v>
      </c>
      <c r="W1003" s="192" t="n"/>
      <c r="X1003" s="192" t="n"/>
      <c r="Y1003" s="193" t="n">
        <v>2027</v>
      </c>
      <c r="Z1003" s="3" t="n"/>
      <c r="AA1003" s="3" t="n"/>
      <c r="AB1003" s="194" t="n">
        <f aca="false" ca="false" dt2D="false" dtr="false" t="normal">SUM(AC1003:AQ1003)</f>
        <v>20719173.520000003</v>
      </c>
      <c r="AC1003" s="151" t="n"/>
      <c r="AD1003" s="151" t="n"/>
      <c r="AE1003" s="151" t="n"/>
      <c r="AF1003" s="151" t="n"/>
      <c r="AG1003" s="151" t="n"/>
      <c r="AH1003" s="151" t="n"/>
      <c r="AI1003" s="151" t="n">
        <v>0</v>
      </c>
      <c r="AJ1003" s="151" t="n"/>
      <c r="AK1003" s="151" t="n"/>
      <c r="AL1003" s="151" t="n"/>
      <c r="AM1003" s="151" t="n">
        <v>19630208.001072</v>
      </c>
      <c r="AN1003" s="151" t="n"/>
      <c r="AO1003" s="151" t="n">
        <v>621575.2056</v>
      </c>
      <c r="AP1003" s="151" t="n">
        <v>24000</v>
      </c>
      <c r="AQ1003" s="151" t="n">
        <v>443390.313328</v>
      </c>
      <c r="AR1003" s="128" t="n">
        <f aca="false" ca="false" dt2D="false" dtr="false" t="normal">COUNTIF(AC1003:AN1003, "&gt;0")</f>
        <v>1</v>
      </c>
      <c r="AS1003" s="128" t="n">
        <f aca="false" ca="false" dt2D="false" dtr="false" t="normal">COUNTIF(AO1003:AQ1003, "&gt;0")</f>
        <v>3</v>
      </c>
      <c r="AT1003" s="128" t="n">
        <f aca="false" ca="false" dt2D="false" dtr="false" t="normal">+AR1003+AS1003</f>
        <v>4</v>
      </c>
      <c r="AU1003" s="0" t="n"/>
    </row>
    <row customHeight="true" ht="15" outlineLevel="0" r="1004">
      <c r="A1004" s="115" t="n">
        <f aca="false" ca="false" dt2D="false" dtr="false" t="normal">A1003+1</f>
        <v>112</v>
      </c>
      <c r="B1004" s="115" t="s">
        <v>226</v>
      </c>
      <c r="C1004" s="116" t="s">
        <v>66</v>
      </c>
      <c r="D1004" s="115" t="s">
        <v>115</v>
      </c>
      <c r="E1004" s="119" t="s">
        <v>106</v>
      </c>
      <c r="F1004" s="118" t="s">
        <v>62</v>
      </c>
      <c r="G1004" s="118" t="n">
        <v>5</v>
      </c>
      <c r="H1004" s="118" t="n">
        <v>2</v>
      </c>
      <c r="I1004" s="119" t="n">
        <v>3769</v>
      </c>
      <c r="J1004" s="119" t="n">
        <v>2900.4</v>
      </c>
      <c r="K1004" s="119" t="n">
        <v>868.6</v>
      </c>
      <c r="L1004" s="117" t="n">
        <v>169</v>
      </c>
      <c r="M1004" s="120" t="n">
        <f aca="false" ca="false" dt2D="false" dtr="false" t="normal">SUM(N1004:S1004)</f>
        <v>21359563.729999997</v>
      </c>
      <c r="N1004" s="120" t="n"/>
      <c r="O1004" s="120" t="n"/>
      <c r="P1004" s="120" t="n"/>
      <c r="Q1004" s="120" t="n">
        <v>707222.52</v>
      </c>
      <c r="R1004" s="120" t="n"/>
      <c r="S1004" s="120" t="n">
        <f aca="false" ca="false" dt2D="false" dtr="false" t="normal">'Приложение 2'!E1004-'Приложение 1'!Q1004</f>
        <v>20652341.209999997</v>
      </c>
      <c r="T1004" s="191" t="n">
        <v>25.56</v>
      </c>
      <c r="U1004" s="192" t="n">
        <v>20.44</v>
      </c>
      <c r="V1004" s="192" t="n">
        <v>17.04</v>
      </c>
      <c r="W1004" s="192" t="n"/>
      <c r="X1004" s="192" t="n"/>
      <c r="Y1004" s="193" t="n">
        <v>2027</v>
      </c>
      <c r="Z1004" s="3" t="n"/>
      <c r="AA1004" s="3" t="n"/>
      <c r="AB1004" s="194" t="n">
        <f aca="false" ca="false" dt2D="false" dtr="false" t="normal">SUM(AC1004:AQ1004)</f>
        <v>21359563.729999997</v>
      </c>
      <c r="AC1004" s="151" t="n"/>
      <c r="AD1004" s="151" t="n"/>
      <c r="AE1004" s="151" t="n"/>
      <c r="AF1004" s="151" t="n"/>
      <c r="AG1004" s="151" t="n"/>
      <c r="AH1004" s="151" t="n"/>
      <c r="AI1004" s="151" t="n">
        <v>0</v>
      </c>
      <c r="AJ1004" s="151" t="n"/>
      <c r="AK1004" s="151" t="n"/>
      <c r="AL1004" s="151" t="n"/>
      <c r="AM1004" s="151" t="n">
        <v>20237682.154278</v>
      </c>
      <c r="AN1004" s="151" t="n"/>
      <c r="AO1004" s="151" t="n">
        <v>640786.9119</v>
      </c>
      <c r="AP1004" s="151" t="n">
        <v>24000</v>
      </c>
      <c r="AQ1004" s="151" t="n">
        <v>457094.663822</v>
      </c>
      <c r="AR1004" s="128" t="n">
        <f aca="false" ca="false" dt2D="false" dtr="false" t="normal">COUNTIF(AC1004:AN1004, "&gt;0")</f>
        <v>1</v>
      </c>
      <c r="AS1004" s="128" t="n">
        <f aca="false" ca="false" dt2D="false" dtr="false" t="normal">COUNTIF(AO1004:AQ1004, "&gt;0")</f>
        <v>3</v>
      </c>
      <c r="AT1004" s="128" t="n">
        <f aca="false" ca="false" dt2D="false" dtr="false" t="normal">+AR1004+AS1004</f>
        <v>4</v>
      </c>
      <c r="AU1004" s="0" t="n"/>
    </row>
    <row customHeight="true" ht="15" outlineLevel="0" r="1005">
      <c r="A1005" s="115" t="n">
        <f aca="false" ca="false" dt2D="false" dtr="false" t="normal">A1004+1</f>
        <v>113</v>
      </c>
      <c r="B1005" s="115" t="s">
        <v>226</v>
      </c>
      <c r="C1005" s="116" t="s">
        <v>66</v>
      </c>
      <c r="D1005" s="115" t="s">
        <v>678</v>
      </c>
      <c r="E1005" s="117" t="s">
        <v>70</v>
      </c>
      <c r="F1005" s="118" t="s">
        <v>62</v>
      </c>
      <c r="G1005" s="118" t="n">
        <v>5</v>
      </c>
      <c r="H1005" s="118" t="n">
        <v>3</v>
      </c>
      <c r="I1005" s="119" t="n">
        <v>4400.5</v>
      </c>
      <c r="J1005" s="119" t="n">
        <v>1492.4</v>
      </c>
      <c r="K1005" s="119" t="n">
        <v>2908.1</v>
      </c>
      <c r="L1005" s="117" t="n">
        <v>162</v>
      </c>
      <c r="M1005" s="120" t="n">
        <f aca="false" ca="false" dt2D="false" dtr="false" t="normal">SUM(N1005:S1005)</f>
        <v>21720183.2</v>
      </c>
      <c r="N1005" s="120" t="n"/>
      <c r="O1005" s="120" t="n"/>
      <c r="P1005" s="120" t="n"/>
      <c r="Q1005" s="120" t="n"/>
      <c r="R1005" s="120" t="n"/>
      <c r="S1005" s="120" t="n">
        <v>21720183.2</v>
      </c>
      <c r="T1005" s="191" t="n">
        <v>21.65</v>
      </c>
      <c r="U1005" s="192" t="n">
        <v>17.32</v>
      </c>
      <c r="V1005" s="192" t="n">
        <v>14.43</v>
      </c>
      <c r="W1005" s="192" t="n"/>
      <c r="X1005" s="192" t="n"/>
      <c r="Y1005" s="193" t="n">
        <v>2025</v>
      </c>
      <c r="Z1005" s="3" t="n"/>
      <c r="AA1005" s="3" t="n"/>
      <c r="AB1005" s="194" t="n">
        <f aca="false" ca="false" dt2D="false" dtr="false" t="normal">SUM(AC1005:AQ1005)</f>
        <v>21720183.2</v>
      </c>
      <c r="AC1005" s="151" t="n"/>
      <c r="AD1005" s="151" t="n"/>
      <c r="AE1005" s="151" t="n"/>
      <c r="AF1005" s="151" t="n"/>
      <c r="AG1005" s="151" t="n"/>
      <c r="AH1005" s="151" t="n"/>
      <c r="AI1005" s="151" t="n"/>
      <c r="AJ1005" s="151" t="n"/>
      <c r="AK1005" s="151" t="n"/>
      <c r="AL1005" s="151" t="n"/>
      <c r="AM1005" s="151" t="n">
        <v>21720183.2</v>
      </c>
      <c r="AN1005" s="151" t="n"/>
      <c r="AO1005" s="151" t="n"/>
      <c r="AP1005" s="151" t="n"/>
      <c r="AQ1005" s="151" t="n"/>
      <c r="AR1005" s="128" t="n">
        <f aca="false" ca="false" dt2D="false" dtr="false" t="normal">COUNTIF(AC1005:AN1005, "&gt;0")</f>
        <v>1</v>
      </c>
      <c r="AS1005" s="128" t="n">
        <f aca="false" ca="false" dt2D="false" dtr="false" t="normal">COUNTIF(AO1005:AQ1005, "&gt;0")</f>
        <v>0</v>
      </c>
      <c r="AT1005" s="128" t="n">
        <f aca="false" ca="false" dt2D="false" dtr="false" t="normal">+AR1005+AS1005</f>
        <v>1</v>
      </c>
    </row>
    <row customHeight="true" ht="15" outlineLevel="0" r="1006">
      <c r="A1006" s="115" t="n">
        <f aca="false" ca="false" dt2D="false" dtr="false" t="normal">A1005+1</f>
        <v>114</v>
      </c>
      <c r="B1006" s="115" t="n">
        <f aca="false" ca="false" dt2D="false" dtr="false" t="normal">B1002+1</f>
        <v>31</v>
      </c>
      <c r="C1006" s="116" t="s">
        <v>66</v>
      </c>
      <c r="D1006" s="115" t="s">
        <v>679</v>
      </c>
      <c r="E1006" s="117" t="s">
        <v>166</v>
      </c>
      <c r="F1006" s="118" t="s">
        <v>62</v>
      </c>
      <c r="G1006" s="118" t="n">
        <v>5</v>
      </c>
      <c r="H1006" s="118" t="n">
        <v>4</v>
      </c>
      <c r="I1006" s="119" t="n">
        <v>4847.1</v>
      </c>
      <c r="J1006" s="119" t="n">
        <v>4751.1</v>
      </c>
      <c r="K1006" s="119" t="n">
        <v>96</v>
      </c>
      <c r="L1006" s="117" t="n">
        <v>191</v>
      </c>
      <c r="M1006" s="120" t="n">
        <f aca="false" ca="false" dt2D="false" dtr="false" t="normal">SUM(N1006:S1006)</f>
        <v>30896401.0662786</v>
      </c>
      <c r="N1006" s="120" t="n"/>
      <c r="O1006" s="120" t="n"/>
      <c r="P1006" s="120" t="n"/>
      <c r="Q1006" s="120" t="n"/>
      <c r="R1006" s="120" t="n"/>
      <c r="S1006" s="120" t="n">
        <v>30896401.0662786</v>
      </c>
      <c r="T1006" s="191" t="n">
        <v>26.56</v>
      </c>
      <c r="U1006" s="192" t="n">
        <v>21.25</v>
      </c>
      <c r="V1006" s="192" t="n">
        <v>17.71</v>
      </c>
      <c r="W1006" s="192" t="n"/>
      <c r="X1006" s="192" t="n"/>
      <c r="Y1006" s="193" t="n">
        <v>2025</v>
      </c>
      <c r="Z1006" s="3" t="n"/>
      <c r="AA1006" s="3" t="n"/>
      <c r="AB1006" s="194" t="n">
        <f aca="false" ca="false" dt2D="false" dtr="false" t="normal">SUM(AC1006:AQ1006)</f>
        <v>30896401.0662786</v>
      </c>
      <c r="AC1006" s="151" t="n"/>
      <c r="AD1006" s="151" t="n"/>
      <c r="AE1006" s="151" t="n"/>
      <c r="AF1006" s="151" t="n"/>
      <c r="AG1006" s="151" t="n"/>
      <c r="AH1006" s="151" t="n"/>
      <c r="AI1006" s="151" t="n"/>
      <c r="AJ1006" s="151" t="n"/>
      <c r="AK1006" s="151" t="n">
        <v>30896401.0662786</v>
      </c>
      <c r="AL1006" s="151" t="n"/>
      <c r="AM1006" s="151" t="n"/>
      <c r="AN1006" s="151" t="n"/>
      <c r="AO1006" s="151" t="n"/>
      <c r="AP1006" s="151" t="n"/>
      <c r="AQ1006" s="151" t="n"/>
      <c r="AR1006" s="128" t="n">
        <f aca="false" ca="false" dt2D="false" dtr="false" t="normal">COUNTIF(AC1006:AN1006, "&gt;0")</f>
        <v>1</v>
      </c>
      <c r="AS1006" s="128" t="n">
        <f aca="false" ca="false" dt2D="false" dtr="false" t="normal">COUNTIF(AO1006:AQ1006, "&gt;0")</f>
        <v>0</v>
      </c>
      <c r="AT1006" s="128" t="n">
        <f aca="false" ca="false" dt2D="false" dtr="false" t="normal">+AR1006+AS1006</f>
        <v>1</v>
      </c>
    </row>
    <row customHeight="true" ht="15" outlineLevel="0" r="1007">
      <c r="A1007" s="115" t="n">
        <f aca="false" ca="false" dt2D="false" dtr="false" t="normal">A1006+1</f>
        <v>115</v>
      </c>
      <c r="B1007" s="115" t="s">
        <v>226</v>
      </c>
      <c r="C1007" s="116" t="s">
        <v>66</v>
      </c>
      <c r="D1007" s="115" t="s">
        <v>91</v>
      </c>
      <c r="E1007" s="119" t="s">
        <v>128</v>
      </c>
      <c r="F1007" s="118" t="s">
        <v>62</v>
      </c>
      <c r="G1007" s="118" t="n">
        <v>10</v>
      </c>
      <c r="H1007" s="118" t="n">
        <v>1</v>
      </c>
      <c r="I1007" s="119" t="n">
        <v>3274.9</v>
      </c>
      <c r="J1007" s="119" t="n">
        <v>3274.9</v>
      </c>
      <c r="K1007" s="119" t="n">
        <v>0</v>
      </c>
      <c r="L1007" s="117" t="n">
        <v>107</v>
      </c>
      <c r="M1007" s="120" t="n">
        <f aca="false" ca="false" dt2D="false" dtr="false" t="normal">SUM(N1007:S1007)</f>
        <v>27511138.253670566</v>
      </c>
      <c r="N1007" s="120" t="n"/>
      <c r="O1007" s="120" t="n"/>
      <c r="P1007" s="120" t="n"/>
      <c r="Q1007" s="120" t="n">
        <v>663756.732</v>
      </c>
      <c r="R1007" s="120" t="n"/>
      <c r="S1007" s="120" t="n">
        <f aca="false" ca="false" dt2D="false" dtr="false" t="normal">'Приложение 2'!E1007-'Приложение 1'!Q1007</f>
        <v>26847381.521670565</v>
      </c>
      <c r="T1007" s="191" t="n">
        <v>35.38</v>
      </c>
      <c r="U1007" s="192" t="n">
        <v>28.31</v>
      </c>
      <c r="V1007" s="192" t="n">
        <v>23.59</v>
      </c>
      <c r="W1007" s="192" t="n"/>
      <c r="X1007" s="192" t="n"/>
      <c r="Y1007" s="193" t="n">
        <v>2027</v>
      </c>
      <c r="Z1007" s="3" t="n"/>
      <c r="AA1007" s="3" t="n"/>
      <c r="AB1007" s="194" t="n">
        <f aca="false" ca="false" dt2D="false" dtr="false" t="normal">SUM(AC1007:AQ1007)</f>
        <v>27511138.253670566</v>
      </c>
      <c r="AC1007" s="151" t="n"/>
      <c r="AD1007" s="151" t="n"/>
      <c r="AE1007" s="151" t="n"/>
      <c r="AF1007" s="151" t="n"/>
      <c r="AG1007" s="151" t="n"/>
      <c r="AH1007" s="151" t="n"/>
      <c r="AI1007" s="151" t="n">
        <v>0</v>
      </c>
      <c r="AJ1007" s="151" t="n"/>
      <c r="AK1007" s="151" t="n"/>
      <c r="AL1007" s="151" t="n"/>
      <c r="AM1007" s="151" t="n">
        <v>26073065.7474319</v>
      </c>
      <c r="AN1007" s="151" t="n"/>
      <c r="AO1007" s="151" t="n">
        <v>825334.147610116</v>
      </c>
      <c r="AP1007" s="151" t="n">
        <v>24000</v>
      </c>
      <c r="AQ1007" s="151" t="n">
        <v>588738.358628549</v>
      </c>
      <c r="AR1007" s="128" t="n">
        <f aca="false" ca="false" dt2D="false" dtr="false" t="normal">COUNTIF(AC1007:AN1007, "&gt;0")</f>
        <v>1</v>
      </c>
      <c r="AS1007" s="128" t="n">
        <f aca="false" ca="false" dt2D="false" dtr="false" t="normal">COUNTIF(AO1007:AQ1007, "&gt;0")</f>
        <v>3</v>
      </c>
      <c r="AT1007" s="128" t="n">
        <f aca="false" ca="false" dt2D="false" dtr="false" t="normal">+AR1007+AS1007</f>
        <v>4</v>
      </c>
      <c r="AU1007" s="0" t="n"/>
    </row>
    <row customHeight="true" ht="15" outlineLevel="0" r="1008">
      <c r="A1008" s="115" t="n">
        <f aca="false" ca="false" dt2D="false" dtr="false" t="normal">A1007+1</f>
        <v>116</v>
      </c>
      <c r="B1008" s="115" t="s">
        <v>226</v>
      </c>
      <c r="C1008" s="116" t="s">
        <v>66</v>
      </c>
      <c r="D1008" s="115" t="s">
        <v>102</v>
      </c>
      <c r="E1008" s="119" t="s">
        <v>103</v>
      </c>
      <c r="F1008" s="118" t="s">
        <v>62</v>
      </c>
      <c r="G1008" s="118" t="n">
        <v>3</v>
      </c>
      <c r="H1008" s="118" t="n">
        <v>3</v>
      </c>
      <c r="I1008" s="119" t="n">
        <v>1770.4</v>
      </c>
      <c r="J1008" s="119" t="n">
        <v>1683.6</v>
      </c>
      <c r="K1008" s="119" t="n">
        <v>86.8000000000002</v>
      </c>
      <c r="L1008" s="117" t="n">
        <v>51</v>
      </c>
      <c r="M1008" s="120" t="n">
        <f aca="false" ca="false" dt2D="false" dtr="false" t="normal">SUM(N1008:S1008)</f>
        <v>23884854.890839346</v>
      </c>
      <c r="N1008" s="120" t="n"/>
      <c r="O1008" s="120" t="n"/>
      <c r="P1008" s="120" t="n"/>
      <c r="Q1008" s="120" t="n">
        <v>283249.728</v>
      </c>
      <c r="R1008" s="120" t="n"/>
      <c r="S1008" s="120" t="n">
        <f aca="false" ca="false" dt2D="false" dtr="false" t="normal">'Приложение 2'!E1008-'Приложение 1'!Q1008</f>
        <v>23601605.162839346</v>
      </c>
      <c r="T1008" s="191" t="n">
        <v>56.15</v>
      </c>
      <c r="U1008" s="192" t="n">
        <v>44.92</v>
      </c>
      <c r="V1008" s="192" t="n">
        <v>37.43</v>
      </c>
      <c r="W1008" s="192" t="n"/>
      <c r="X1008" s="192" t="n"/>
      <c r="Y1008" s="193" t="n">
        <v>2027</v>
      </c>
      <c r="Z1008" s="3" t="n"/>
      <c r="AA1008" s="3" t="n"/>
      <c r="AB1008" s="194" t="n">
        <f aca="false" ca="false" dt2D="false" dtr="false" t="normal">SUM(AC1008:AQ1008)</f>
        <v>23884854.890839346</v>
      </c>
      <c r="AC1008" s="151" t="n"/>
      <c r="AD1008" s="151" t="n"/>
      <c r="AE1008" s="151" t="n"/>
      <c r="AF1008" s="151" t="n"/>
      <c r="AG1008" s="151" t="n"/>
      <c r="AH1008" s="151" t="n"/>
      <c r="AI1008" s="151" t="n">
        <v>0</v>
      </c>
      <c r="AJ1008" s="151" t="n"/>
      <c r="AK1008" s="151" t="n"/>
      <c r="AL1008" s="151" t="n"/>
      <c r="AM1008" s="151" t="n">
        <v>22633173.3494502</v>
      </c>
      <c r="AN1008" s="151" t="n"/>
      <c r="AO1008" s="151" t="n">
        <v>716545.64672518</v>
      </c>
      <c r="AP1008" s="151" t="n">
        <v>24000</v>
      </c>
      <c r="AQ1008" s="151" t="n">
        <v>511135.894663962</v>
      </c>
      <c r="AR1008" s="128" t="n">
        <f aca="false" ca="false" dt2D="false" dtr="false" t="normal">COUNTIF(AC1008:AN1008, "&gt;0")</f>
        <v>1</v>
      </c>
      <c r="AS1008" s="128" t="n">
        <f aca="false" ca="false" dt2D="false" dtr="false" t="normal">COUNTIF(AO1008:AQ1008, "&gt;0")</f>
        <v>3</v>
      </c>
      <c r="AT1008" s="128" t="n">
        <f aca="false" ca="false" dt2D="false" dtr="false" t="normal">+AR1008+AS1008</f>
        <v>4</v>
      </c>
      <c r="AU1008" s="0" t="n"/>
    </row>
    <row customHeight="true" ht="15" outlineLevel="0" r="1009">
      <c r="A1009" s="115" t="n">
        <f aca="false" ca="false" dt2D="false" dtr="false" t="normal">A1008+1</f>
        <v>117</v>
      </c>
      <c r="B1009" s="115" t="s">
        <v>226</v>
      </c>
      <c r="C1009" s="116" t="s">
        <v>66</v>
      </c>
      <c r="D1009" s="115" t="s">
        <v>105</v>
      </c>
      <c r="E1009" s="119" t="s">
        <v>106</v>
      </c>
      <c r="F1009" s="118" t="s">
        <v>62</v>
      </c>
      <c r="G1009" s="118" t="n">
        <v>5</v>
      </c>
      <c r="H1009" s="118" t="n">
        <v>2</v>
      </c>
      <c r="I1009" s="119" t="n">
        <v>3706.8</v>
      </c>
      <c r="J1009" s="119" t="n">
        <v>3156.5</v>
      </c>
      <c r="K1009" s="119" t="n">
        <v>550.3</v>
      </c>
      <c r="L1009" s="117" t="n">
        <v>201</v>
      </c>
      <c r="M1009" s="120" t="n">
        <f aca="false" ca="false" dt2D="false" dtr="false" t="normal">SUM(N1009:S1009)</f>
        <v>21007065.755999997</v>
      </c>
      <c r="N1009" s="120" t="n"/>
      <c r="O1009" s="120" t="n"/>
      <c r="P1009" s="120" t="n"/>
      <c r="Q1009" s="120" t="n">
        <v>649226.856</v>
      </c>
      <c r="R1009" s="120" t="n"/>
      <c r="S1009" s="120" t="n">
        <f aca="false" ca="false" dt2D="false" dtr="false" t="normal">'Приложение 2'!E1009-'Приложение 1'!Q1009</f>
        <v>20357838.9</v>
      </c>
      <c r="T1009" s="191" t="n">
        <v>25.61</v>
      </c>
      <c r="U1009" s="192" t="n">
        <v>20.49</v>
      </c>
      <c r="V1009" s="192" t="n">
        <v>17.07</v>
      </c>
      <c r="W1009" s="192" t="n"/>
      <c r="X1009" s="192" t="n"/>
      <c r="Y1009" s="193" t="n">
        <v>2027</v>
      </c>
      <c r="Z1009" s="3" t="n"/>
      <c r="AA1009" s="3" t="n"/>
      <c r="AB1009" s="194" t="n">
        <f aca="false" ca="false" dt2D="false" dtr="false" t="normal">SUM(AC1009:AQ1009)</f>
        <v>21007065.755999997</v>
      </c>
      <c r="AC1009" s="151" t="n"/>
      <c r="AD1009" s="151" t="n"/>
      <c r="AE1009" s="151" t="n"/>
      <c r="AF1009" s="151" t="n"/>
      <c r="AG1009" s="151" t="n"/>
      <c r="AH1009" s="151" t="n"/>
      <c r="AI1009" s="151" t="n">
        <v>0</v>
      </c>
      <c r="AJ1009" s="151" t="n"/>
      <c r="AK1009" s="151" t="n"/>
      <c r="AL1009" s="151" t="n"/>
      <c r="AM1009" s="151" t="n">
        <v>19903302.5761416</v>
      </c>
      <c r="AN1009" s="151" t="n"/>
      <c r="AO1009" s="151" t="n">
        <v>630211.97268</v>
      </c>
      <c r="AP1009" s="151" t="n">
        <v>24000</v>
      </c>
      <c r="AQ1009" s="151" t="n">
        <v>449551.2071784</v>
      </c>
      <c r="AR1009" s="128" t="n">
        <f aca="false" ca="false" dt2D="false" dtr="false" t="normal">COUNTIF(AC1009:AN1009, "&gt;0")</f>
        <v>1</v>
      </c>
      <c r="AS1009" s="128" t="n">
        <f aca="false" ca="false" dt2D="false" dtr="false" t="normal">COUNTIF(AO1009:AQ1009, "&gt;0")</f>
        <v>3</v>
      </c>
      <c r="AT1009" s="128" t="n">
        <f aca="false" ca="false" dt2D="false" dtr="false" t="normal">+AR1009+AS1009</f>
        <v>4</v>
      </c>
      <c r="AU1009" s="0" t="n"/>
    </row>
    <row customHeight="true" ht="15" outlineLevel="0" r="1010">
      <c r="A1010" s="115" t="n">
        <f aca="false" ca="false" dt2D="false" dtr="false" t="normal">A1009+1</f>
        <v>118</v>
      </c>
      <c r="B1010" s="115" t="s">
        <v>226</v>
      </c>
      <c r="C1010" s="116" t="s">
        <v>66</v>
      </c>
      <c r="D1010" s="115" t="s">
        <v>109</v>
      </c>
      <c r="E1010" s="119" t="s">
        <v>106</v>
      </c>
      <c r="F1010" s="118" t="s">
        <v>62</v>
      </c>
      <c r="G1010" s="118" t="n">
        <v>5</v>
      </c>
      <c r="H1010" s="118" t="n">
        <v>2</v>
      </c>
      <c r="I1010" s="119" t="n">
        <v>3682.3</v>
      </c>
      <c r="J1010" s="119" t="n">
        <v>3547.5</v>
      </c>
      <c r="K1010" s="119" t="n">
        <v>134.8</v>
      </c>
      <c r="L1010" s="117" t="n">
        <v>210</v>
      </c>
      <c r="M1010" s="120" t="n">
        <f aca="false" ca="false" dt2D="false" dtr="false" t="normal">SUM(N1010:S1010)</f>
        <v>20868220.091</v>
      </c>
      <c r="N1010" s="120" t="n"/>
      <c r="O1010" s="120" t="n"/>
      <c r="P1010" s="120" t="n"/>
      <c r="Q1010" s="120" t="n">
        <v>582167.916</v>
      </c>
      <c r="R1010" s="120" t="n"/>
      <c r="S1010" s="120" t="n">
        <f aca="false" ca="false" dt2D="false" dtr="false" t="normal">'Приложение 2'!E1010-'Приложение 1'!Q1010</f>
        <v>20286052.174999997</v>
      </c>
      <c r="T1010" s="191" t="n">
        <v>25.68</v>
      </c>
      <c r="U1010" s="192" t="n">
        <v>20.54</v>
      </c>
      <c r="V1010" s="192" t="n">
        <v>17.12</v>
      </c>
      <c r="W1010" s="192" t="n"/>
      <c r="X1010" s="192" t="n"/>
      <c r="Y1010" s="193" t="n">
        <v>2027</v>
      </c>
      <c r="Z1010" s="3" t="n"/>
      <c r="AA1010" s="3" t="n"/>
      <c r="AB1010" s="194" t="n">
        <f aca="false" ca="false" dt2D="false" dtr="false" t="normal">SUM(AC1010:AQ1010)</f>
        <v>20868220.091</v>
      </c>
      <c r="AC1010" s="151" t="n"/>
      <c r="AD1010" s="151" t="n"/>
      <c r="AE1010" s="151" t="n"/>
      <c r="AF1010" s="151" t="n"/>
      <c r="AG1010" s="151" t="n"/>
      <c r="AH1010" s="151" t="n"/>
      <c r="AI1010" s="151" t="n">
        <v>0</v>
      </c>
      <c r="AJ1010" s="151" t="n"/>
      <c r="AK1010" s="151" t="n"/>
      <c r="AL1010" s="151" t="n"/>
      <c r="AM1010" s="151" t="n">
        <v>19771593.5783226</v>
      </c>
      <c r="AN1010" s="151" t="n"/>
      <c r="AO1010" s="151" t="n">
        <v>626046.60273</v>
      </c>
      <c r="AP1010" s="151" t="n">
        <v>24000</v>
      </c>
      <c r="AQ1010" s="151" t="n">
        <v>446579.9099474</v>
      </c>
      <c r="AR1010" s="128" t="n">
        <f aca="false" ca="false" dt2D="false" dtr="false" t="normal">COUNTIF(AC1010:AN1010, "&gt;0")</f>
        <v>1</v>
      </c>
      <c r="AS1010" s="128" t="n">
        <f aca="false" ca="false" dt2D="false" dtr="false" t="normal">COUNTIF(AO1010:AQ1010, "&gt;0")</f>
        <v>3</v>
      </c>
      <c r="AT1010" s="128" t="n">
        <f aca="false" ca="false" dt2D="false" dtr="false" t="normal">+AR1010+AS1010</f>
        <v>4</v>
      </c>
      <c r="AU1010" s="0" t="n"/>
    </row>
    <row customHeight="true" ht="13.5" outlineLevel="0" r="1011">
      <c r="A1011" s="115" t="n">
        <f aca="false" ca="false" dt2D="false" dtr="false" t="normal">A1010+1</f>
        <v>119</v>
      </c>
      <c r="B1011" s="115" t="n">
        <f aca="false" ca="false" dt2D="false" dtr="false" t="normal">B1006+1</f>
        <v>32</v>
      </c>
      <c r="C1011" s="116" t="s">
        <v>66</v>
      </c>
      <c r="D1011" s="115" t="s">
        <v>680</v>
      </c>
      <c r="E1011" s="119" t="s">
        <v>126</v>
      </c>
      <c r="F1011" s="118" t="s">
        <v>62</v>
      </c>
      <c r="G1011" s="118" t="n">
        <v>9</v>
      </c>
      <c r="H1011" s="118" t="n">
        <v>1</v>
      </c>
      <c r="I1011" s="119" t="n">
        <v>2656</v>
      </c>
      <c r="J1011" s="119" t="n">
        <v>2656</v>
      </c>
      <c r="K1011" s="119" t="n">
        <v>0</v>
      </c>
      <c r="L1011" s="117" t="n">
        <v>126</v>
      </c>
      <c r="M1011" s="120" t="n">
        <f aca="false" ca="false" dt2D="false" dtr="false" t="normal">SUM(N1011:S1011)</f>
        <v>1698349.35657649</v>
      </c>
      <c r="N1011" s="120" t="n"/>
      <c r="O1011" s="202" t="n"/>
      <c r="P1011" s="120" t="n"/>
      <c r="Q1011" s="120" t="n"/>
      <c r="R1011" s="120" t="n"/>
      <c r="S1011" s="120" t="n">
        <v>1698349.35657649</v>
      </c>
      <c r="T1011" s="120" t="n">
        <v>2.66</v>
      </c>
      <c r="U1011" s="120" t="n">
        <v>2.13</v>
      </c>
      <c r="V1011" s="118" t="n">
        <v>1.78</v>
      </c>
      <c r="W1011" s="118" t="n"/>
      <c r="X1011" s="121" t="n"/>
      <c r="Y1011" s="127" t="n"/>
      <c r="Z1011" s="127" t="n"/>
      <c r="AA1011" s="127" t="n"/>
      <c r="AB1011" s="194" t="n">
        <f aca="false" ca="false" dt2D="false" dtr="false" t="normal">SUM(AC1011:AQ1011)</f>
        <v>1698349.3565764814</v>
      </c>
      <c r="AC1011" s="124" t="n"/>
      <c r="AD1011" s="124" t="n"/>
      <c r="AE1011" s="124" t="n"/>
      <c r="AF1011" s="124" t="n">
        <v>1587054.19964845</v>
      </c>
      <c r="AG1011" s="124" t="n"/>
      <c r="AH1011" s="124" t="n"/>
      <c r="AI1011" s="124" t="n">
        <v>0</v>
      </c>
      <c r="AJ1011" s="124" t="n"/>
      <c r="AK1011" s="124" t="n"/>
      <c r="AL1011" s="124" t="n"/>
      <c r="AM1011" s="124" t="n"/>
      <c r="AN1011" s="124" t="n"/>
      <c r="AO1011" s="124" t="n">
        <v>50950.4806972946</v>
      </c>
      <c r="AP1011" s="124" t="n">
        <v>24000</v>
      </c>
      <c r="AQ1011" s="124" t="n">
        <v>36344.6762307368</v>
      </c>
      <c r="AR1011" s="128" t="n">
        <f aca="false" ca="false" dt2D="false" dtr="false" t="normal">COUNTIF(AC1011:AN1011, "&gt;0")</f>
        <v>1</v>
      </c>
      <c r="AS1011" s="128" t="n">
        <f aca="false" ca="false" dt2D="false" dtr="false" t="normal">COUNTIF(AO1011:AQ1011, "&gt;0")</f>
        <v>3</v>
      </c>
      <c r="AT1011" s="128" t="n">
        <f aca="false" ca="false" dt2D="false" dtr="false" t="normal">+AR1011+AS1011</f>
        <v>4</v>
      </c>
      <c r="AU1011" s="0" t="n"/>
      <c r="AW1011" s="3" t="n"/>
      <c r="AY1011" s="129" t="n"/>
    </row>
    <row customHeight="true" ht="15" outlineLevel="0" r="1012">
      <c r="A1012" s="115" t="n">
        <f aca="false" ca="false" dt2D="false" dtr="false" t="normal">A1011+1</f>
        <v>120</v>
      </c>
      <c r="B1012" s="115" t="s">
        <v>226</v>
      </c>
      <c r="C1012" s="116" t="s">
        <v>66</v>
      </c>
      <c r="D1012" s="115" t="s">
        <v>138</v>
      </c>
      <c r="E1012" s="119" t="s">
        <v>106</v>
      </c>
      <c r="F1012" s="118" t="s">
        <v>62</v>
      </c>
      <c r="G1012" s="118" t="n">
        <v>5</v>
      </c>
      <c r="H1012" s="118" t="n">
        <v>3</v>
      </c>
      <c r="I1012" s="119" t="n">
        <v>4280.6</v>
      </c>
      <c r="J1012" s="119" t="n">
        <v>4263.6</v>
      </c>
      <c r="K1012" s="119" t="n">
        <v>17</v>
      </c>
      <c r="L1012" s="117" t="n">
        <v>198</v>
      </c>
      <c r="M1012" s="120" t="n">
        <f aca="false" ca="false" dt2D="false" dtr="false" t="normal">SUM(N1012:S1012)</f>
        <v>24258887.902000003</v>
      </c>
      <c r="N1012" s="120" t="n"/>
      <c r="O1012" s="120" t="n"/>
      <c r="P1012" s="120" t="n"/>
      <c r="Q1012" s="120" t="n">
        <v>655467.912</v>
      </c>
      <c r="R1012" s="120" t="n"/>
      <c r="S1012" s="120" t="n">
        <f aca="false" ca="false" dt2D="false" dtr="false" t="normal">'Приложение 2'!E1012-'Приложение 1'!Q1012</f>
        <v>23603419.990000002</v>
      </c>
      <c r="T1012" s="191" t="n">
        <v>28.27</v>
      </c>
      <c r="U1012" s="192" t="n">
        <v>22.62</v>
      </c>
      <c r="V1012" s="192" t="n">
        <v>18.85</v>
      </c>
      <c r="W1012" s="192" t="n"/>
      <c r="X1012" s="192" t="n"/>
      <c r="Y1012" s="193" t="n">
        <v>2027</v>
      </c>
      <c r="Z1012" s="3" t="n"/>
      <c r="AA1012" s="3" t="n"/>
      <c r="AB1012" s="194" t="n">
        <f aca="false" ca="false" dt2D="false" dtr="false" t="normal">SUM(AC1012:AQ1012)</f>
        <v>24258887.902000003</v>
      </c>
      <c r="AC1012" s="151" t="n"/>
      <c r="AD1012" s="151" t="n"/>
      <c r="AE1012" s="151" t="n"/>
      <c r="AF1012" s="151" t="n"/>
      <c r="AG1012" s="151" t="n"/>
      <c r="AH1012" s="151" t="n"/>
      <c r="AI1012" s="151" t="n">
        <v>0</v>
      </c>
      <c r="AJ1012" s="151" t="n"/>
      <c r="AK1012" s="151" t="n"/>
      <c r="AL1012" s="151" t="n"/>
      <c r="AM1012" s="151" t="n">
        <v>22987981.0638372</v>
      </c>
      <c r="AN1012" s="151" t="n"/>
      <c r="AO1012" s="151" t="n">
        <v>727766.63706</v>
      </c>
      <c r="AP1012" s="151" t="n">
        <v>24000</v>
      </c>
      <c r="AQ1012" s="151" t="n">
        <v>519140.2011028</v>
      </c>
      <c r="AR1012" s="128" t="n">
        <f aca="false" ca="false" dt2D="false" dtr="false" t="normal">COUNTIF(AC1012:AN1012, "&gt;0")</f>
        <v>1</v>
      </c>
      <c r="AS1012" s="128" t="n">
        <f aca="false" ca="false" dt2D="false" dtr="false" t="normal">COUNTIF(AO1012:AQ1012, "&gt;0")</f>
        <v>3</v>
      </c>
      <c r="AT1012" s="128" t="n">
        <f aca="false" ca="false" dt2D="false" dtr="false" t="normal">+AR1012+AS1012</f>
        <v>4</v>
      </c>
      <c r="AU1012" s="0" t="n"/>
    </row>
    <row customHeight="true" ht="15" outlineLevel="0" r="1013">
      <c r="A1013" s="115" t="n">
        <f aca="false" ca="false" dt2D="false" dtr="false" t="normal">A1012+1</f>
        <v>121</v>
      </c>
      <c r="B1013" s="115" t="s">
        <v>226</v>
      </c>
      <c r="C1013" s="116" t="s">
        <v>66</v>
      </c>
      <c r="D1013" s="115" t="s">
        <v>140</v>
      </c>
      <c r="E1013" s="119" t="s">
        <v>106</v>
      </c>
      <c r="F1013" s="118" t="s">
        <v>62</v>
      </c>
      <c r="G1013" s="118" t="n">
        <v>5</v>
      </c>
      <c r="H1013" s="118" t="n">
        <v>3</v>
      </c>
      <c r="I1013" s="119" t="n">
        <v>4275.5</v>
      </c>
      <c r="J1013" s="119" t="n">
        <v>4127.5</v>
      </c>
      <c r="K1013" s="119" t="n">
        <v>148</v>
      </c>
      <c r="L1013" s="117" t="n">
        <v>192</v>
      </c>
      <c r="M1013" s="120" t="n">
        <f aca="false" ca="false" dt2D="false" dtr="false" t="normal">SUM(N1013:S1013)</f>
        <v>24229985.334999997</v>
      </c>
      <c r="N1013" s="120" t="n"/>
      <c r="O1013" s="120" t="n"/>
      <c r="P1013" s="120" t="n"/>
      <c r="Q1013" s="120" t="n">
        <v>674654.46</v>
      </c>
      <c r="R1013" s="120" t="n"/>
      <c r="S1013" s="120" t="n">
        <f aca="false" ca="false" dt2D="false" dtr="false" t="normal">'Приложение 2'!E1013-'Приложение 1'!Q1013</f>
        <v>23555330.874999996</v>
      </c>
      <c r="T1013" s="191" t="n">
        <v>28.26</v>
      </c>
      <c r="U1013" s="192" t="n">
        <v>22.6</v>
      </c>
      <c r="V1013" s="192" t="n">
        <v>18.84</v>
      </c>
      <c r="W1013" s="192" t="n"/>
      <c r="X1013" s="192" t="n"/>
      <c r="Y1013" s="193" t="n">
        <v>2027</v>
      </c>
      <c r="Z1013" s="3" t="n"/>
      <c r="AA1013" s="3" t="n"/>
      <c r="AB1013" s="194" t="n">
        <f aca="false" ca="false" dt2D="false" dtr="false" t="normal">SUM(AC1013:AQ1013)</f>
        <v>24229985.334999997</v>
      </c>
      <c r="AC1013" s="151" t="n"/>
      <c r="AD1013" s="151" t="n"/>
      <c r="AE1013" s="151" t="n"/>
      <c r="AF1013" s="151" t="n"/>
      <c r="AG1013" s="151" t="n"/>
      <c r="AH1013" s="151" t="n"/>
      <c r="AI1013" s="151" t="n">
        <v>0</v>
      </c>
      <c r="AJ1013" s="151" t="n"/>
      <c r="AK1013" s="151" t="n"/>
      <c r="AL1013" s="151" t="n"/>
      <c r="AM1013" s="151" t="n">
        <v>22960564.088781</v>
      </c>
      <c r="AN1013" s="151" t="n"/>
      <c r="AO1013" s="151" t="n">
        <v>726899.56005</v>
      </c>
      <c r="AP1013" s="151" t="n">
        <v>24000</v>
      </c>
      <c r="AQ1013" s="151" t="n">
        <v>518521.686169</v>
      </c>
      <c r="AR1013" s="128" t="n">
        <f aca="false" ca="false" dt2D="false" dtr="false" t="normal">COUNTIF(AC1013:AN1013, "&gt;0")</f>
        <v>1</v>
      </c>
      <c r="AS1013" s="128" t="n">
        <f aca="false" ca="false" dt2D="false" dtr="false" t="normal">COUNTIF(AO1013:AQ1013, "&gt;0")</f>
        <v>3</v>
      </c>
      <c r="AT1013" s="128" t="n">
        <f aca="false" ca="false" dt2D="false" dtr="false" t="normal">+AR1013+AS1013</f>
        <v>4</v>
      </c>
      <c r="AU1013" s="0" t="n"/>
    </row>
    <row customHeight="true" ht="15" outlineLevel="0" r="1014">
      <c r="A1014" s="115" t="n">
        <f aca="false" ca="false" dt2D="false" dtr="false" t="normal">A1013+1</f>
        <v>122</v>
      </c>
      <c r="B1014" s="115" t="s">
        <v>226</v>
      </c>
      <c r="C1014" s="116" t="s">
        <v>66</v>
      </c>
      <c r="D1014" s="115" t="s">
        <v>142</v>
      </c>
      <c r="E1014" s="119" t="s">
        <v>106</v>
      </c>
      <c r="F1014" s="118" t="s">
        <v>62</v>
      </c>
      <c r="G1014" s="118" t="n">
        <v>5</v>
      </c>
      <c r="H1014" s="118" t="n">
        <v>3</v>
      </c>
      <c r="I1014" s="119" t="n">
        <v>4355.6</v>
      </c>
      <c r="J1014" s="119" t="n">
        <v>4355.6</v>
      </c>
      <c r="K1014" s="119" t="n">
        <v>0</v>
      </c>
      <c r="L1014" s="117" t="n">
        <v>209</v>
      </c>
      <c r="M1014" s="120" t="n">
        <f aca="false" ca="false" dt2D="false" dtr="false" t="normal">SUM(N1014:S1014)</f>
        <v>24683925.652000003</v>
      </c>
      <c r="N1014" s="120" t="n"/>
      <c r="O1014" s="120" t="n"/>
      <c r="P1014" s="120" t="n"/>
      <c r="Q1014" s="120" t="n">
        <v>664316.112</v>
      </c>
      <c r="R1014" s="120" t="n"/>
      <c r="S1014" s="120" t="n">
        <f aca="false" ca="false" dt2D="false" dtr="false" t="normal">'Приложение 2'!E1014-'Приложение 1'!Q1014</f>
        <v>24019609.540000003</v>
      </c>
      <c r="T1014" s="191" t="n">
        <v>28.28</v>
      </c>
      <c r="U1014" s="192" t="n">
        <v>22.62</v>
      </c>
      <c r="V1014" s="192" t="n">
        <v>18.85</v>
      </c>
      <c r="W1014" s="192" t="n"/>
      <c r="X1014" s="192" t="n"/>
      <c r="Y1014" s="193" t="n">
        <v>2027</v>
      </c>
      <c r="Z1014" s="3" t="n"/>
      <c r="AA1014" s="3" t="n"/>
      <c r="AB1014" s="194" t="n">
        <f aca="false" ca="false" dt2D="false" dtr="false" t="normal">SUM(AC1014:AQ1014)</f>
        <v>24683925.652000003</v>
      </c>
      <c r="AC1014" s="151" t="n"/>
      <c r="AD1014" s="151" t="n"/>
      <c r="AE1014" s="151" t="n"/>
      <c r="AF1014" s="151" t="n"/>
      <c r="AG1014" s="151" t="n"/>
      <c r="AH1014" s="151" t="n"/>
      <c r="AI1014" s="151" t="n">
        <v>0</v>
      </c>
      <c r="AJ1014" s="151" t="n"/>
      <c r="AK1014" s="151" t="n"/>
      <c r="AL1014" s="151" t="n"/>
      <c r="AM1014" s="151" t="n">
        <v>23391171.8734872</v>
      </c>
      <c r="AN1014" s="151" t="n"/>
      <c r="AO1014" s="151" t="n">
        <v>740517.76956</v>
      </c>
      <c r="AP1014" s="151" t="n">
        <v>24000</v>
      </c>
      <c r="AQ1014" s="151" t="n">
        <v>528236.0089528</v>
      </c>
      <c r="AR1014" s="128" t="n">
        <f aca="false" ca="false" dt2D="false" dtr="false" t="normal">COUNTIF(AC1014:AN1014, "&gt;0")</f>
        <v>1</v>
      </c>
      <c r="AS1014" s="128" t="n">
        <f aca="false" ca="false" dt2D="false" dtr="false" t="normal">COUNTIF(AO1014:AQ1014, "&gt;0")</f>
        <v>3</v>
      </c>
      <c r="AT1014" s="128" t="n">
        <f aca="false" ca="false" dt2D="false" dtr="false" t="normal">+AR1014+AS1014</f>
        <v>4</v>
      </c>
      <c r="AU1014" s="0" t="n"/>
    </row>
    <row customHeight="true" ht="15" outlineLevel="0" r="1015">
      <c r="A1015" s="115" t="n">
        <f aca="false" ca="false" dt2D="false" dtr="false" t="normal">A1014+1</f>
        <v>123</v>
      </c>
      <c r="B1015" s="115" t="n">
        <f aca="false" ca="false" dt2D="false" dtr="false" t="normal">B1011+1</f>
        <v>33</v>
      </c>
      <c r="C1015" s="116" t="s">
        <v>66</v>
      </c>
      <c r="D1015" s="115" t="s">
        <v>681</v>
      </c>
      <c r="E1015" s="119" t="s">
        <v>106</v>
      </c>
      <c r="F1015" s="118" t="s">
        <v>62</v>
      </c>
      <c r="G1015" s="118" t="n">
        <v>5</v>
      </c>
      <c r="H1015" s="118" t="n">
        <v>3</v>
      </c>
      <c r="I1015" s="119" t="n">
        <v>4421.7</v>
      </c>
      <c r="J1015" s="119" t="n">
        <v>4353.6</v>
      </c>
      <c r="K1015" s="119" t="n">
        <v>68.0999999999995</v>
      </c>
      <c r="L1015" s="117" t="n">
        <v>193</v>
      </c>
      <c r="M1015" s="120" t="n">
        <f aca="false" ca="false" dt2D="false" dtr="false" t="normal">SUM(N1015:S1015)</f>
        <v>66372952.7300272</v>
      </c>
      <c r="N1015" s="120" t="n"/>
      <c r="O1015" s="120" t="n"/>
      <c r="P1015" s="120" t="n"/>
      <c r="Q1015" s="120" t="n">
        <v>6170508.19</v>
      </c>
      <c r="R1015" s="120" t="n"/>
      <c r="S1015" s="120" t="n">
        <v>60202444.5400272</v>
      </c>
      <c r="T1015" s="191" t="n">
        <v>56.73</v>
      </c>
      <c r="U1015" s="192" t="n">
        <v>45.38</v>
      </c>
      <c r="V1015" s="192" t="n">
        <v>37.82</v>
      </c>
      <c r="W1015" s="192" t="n"/>
      <c r="X1015" s="192" t="n"/>
      <c r="Y1015" s="193" t="n">
        <v>2027</v>
      </c>
      <c r="Z1015" s="3" t="n"/>
      <c r="AA1015" s="3" t="n"/>
      <c r="AB1015" s="194" t="n">
        <f aca="false" ca="false" dt2D="false" dtr="false" t="normal">SUM(AC1015:AQ1015)</f>
        <v>66372952.73002719</v>
      </c>
      <c r="AC1015" s="124" t="n">
        <v>14777958.47</v>
      </c>
      <c r="AD1015" s="124" t="n">
        <v>7119022.94</v>
      </c>
      <c r="AE1015" s="124" t="n">
        <v>4347580.76</v>
      </c>
      <c r="AF1015" s="124" t="n">
        <v>4205126.51</v>
      </c>
      <c r="AG1015" s="151" t="n"/>
      <c r="AH1015" s="151" t="n"/>
      <c r="AI1015" s="151" t="n">
        <v>0</v>
      </c>
      <c r="AJ1015" s="151" t="n"/>
      <c r="AK1015" s="151" t="n"/>
      <c r="AL1015" s="124" t="n">
        <v>8888024.48</v>
      </c>
      <c r="AM1015" s="151" t="n">
        <v>23746517.3737254</v>
      </c>
      <c r="AN1015" s="151" t="n"/>
      <c r="AO1015" s="151" t="n">
        <v>1905479.88111</v>
      </c>
      <c r="AP1015" s="151" t="n">
        <v>24000</v>
      </c>
      <c r="AQ1015" s="151" t="n">
        <v>1359242.3151918</v>
      </c>
      <c r="AR1015" s="128" t="n">
        <f aca="false" ca="false" dt2D="false" dtr="false" t="normal">COUNTIF(AC1015:AN1015, "&gt;0")</f>
        <v>6</v>
      </c>
      <c r="AS1015" s="128" t="n">
        <f aca="false" ca="false" dt2D="false" dtr="false" t="normal">COUNTIF(AO1015:AQ1015, "&gt;0")</f>
        <v>3</v>
      </c>
      <c r="AT1015" s="128" t="n">
        <f aca="false" ca="false" dt2D="false" dtr="false" t="normal">+AR1015+AS1015</f>
        <v>9</v>
      </c>
      <c r="AU1015" s="0" t="n"/>
    </row>
    <row customHeight="true" ht="15" outlineLevel="0" r="1016">
      <c r="A1016" s="115" t="n">
        <f aca="false" ca="false" dt2D="false" dtr="false" t="normal">A1015+1</f>
        <v>124</v>
      </c>
      <c r="B1016" s="115" t="s">
        <v>226</v>
      </c>
      <c r="C1016" s="116" t="s">
        <v>66</v>
      </c>
      <c r="D1016" s="115" t="s">
        <v>144</v>
      </c>
      <c r="E1016" s="119" t="s">
        <v>73</v>
      </c>
      <c r="F1016" s="118" t="s">
        <v>62</v>
      </c>
      <c r="G1016" s="118" t="n">
        <v>4</v>
      </c>
      <c r="H1016" s="118" t="n">
        <v>6</v>
      </c>
      <c r="I1016" s="119" t="n">
        <v>3712.4</v>
      </c>
      <c r="J1016" s="119" t="n">
        <v>2799.6</v>
      </c>
      <c r="K1016" s="119" t="n">
        <v>912.8</v>
      </c>
      <c r="L1016" s="117" t="n">
        <v>116</v>
      </c>
      <c r="M1016" s="120" t="n">
        <f aca="false" ca="false" dt2D="false" dtr="false" t="normal">SUM(N1016:S1016)</f>
        <v>21038801.908</v>
      </c>
      <c r="N1016" s="120" t="n"/>
      <c r="O1016" s="120" t="n"/>
      <c r="P1016" s="120" t="n"/>
      <c r="Q1016" s="120" t="n">
        <v>705325.968</v>
      </c>
      <c r="R1016" s="120" t="n"/>
      <c r="S1016" s="120" t="n">
        <f aca="false" ca="false" dt2D="false" dtr="false" t="normal">'Приложение 2'!E1016-'Приложение 1'!Q1016</f>
        <v>20333475.94</v>
      </c>
      <c r="T1016" s="191" t="n">
        <v>25.62</v>
      </c>
      <c r="U1016" s="192" t="n">
        <v>20.5</v>
      </c>
      <c r="V1016" s="192" t="n">
        <v>17.08</v>
      </c>
      <c r="W1016" s="192" t="n"/>
      <c r="X1016" s="192" t="n"/>
      <c r="Y1016" s="193" t="n">
        <v>2027</v>
      </c>
      <c r="Z1016" s="3" t="n"/>
      <c r="AA1016" s="3" t="n"/>
      <c r="AB1016" s="194" t="n">
        <f aca="false" ca="false" dt2D="false" dtr="false" t="normal">SUM(AC1016:AQ1016)</f>
        <v>21038801.908</v>
      </c>
      <c r="AC1016" s="151" t="n"/>
      <c r="AD1016" s="151" t="n"/>
      <c r="AE1016" s="151" t="n"/>
      <c r="AF1016" s="151" t="n"/>
      <c r="AG1016" s="151" t="n"/>
      <c r="AH1016" s="151" t="n"/>
      <c r="AI1016" s="151" t="n">
        <v>0</v>
      </c>
      <c r="AJ1016" s="151" t="n"/>
      <c r="AK1016" s="151" t="n"/>
      <c r="AL1016" s="151" t="n"/>
      <c r="AM1016" s="151" t="n">
        <v>19933407.4899288</v>
      </c>
      <c r="AN1016" s="151" t="n"/>
      <c r="AO1016" s="151" t="n">
        <v>631164.05724</v>
      </c>
      <c r="AP1016" s="151" t="n">
        <v>24000</v>
      </c>
      <c r="AQ1016" s="151" t="n">
        <v>450230.3608312</v>
      </c>
      <c r="AR1016" s="128" t="n">
        <f aca="false" ca="false" dt2D="false" dtr="false" t="normal">COUNTIF(AC1016:AN1016, "&gt;0")</f>
        <v>1</v>
      </c>
      <c r="AS1016" s="128" t="n">
        <f aca="false" ca="false" dt2D="false" dtr="false" t="normal">COUNTIF(AO1016:AQ1016, "&gt;0")</f>
        <v>3</v>
      </c>
      <c r="AT1016" s="128" t="n">
        <f aca="false" ca="false" dt2D="false" dtr="false" t="normal">+AR1016+AS1016</f>
        <v>4</v>
      </c>
      <c r="AU1016" s="0" t="n"/>
    </row>
    <row customHeight="true" ht="15" outlineLevel="0" r="1017">
      <c r="A1017" s="115" t="n">
        <f aca="false" ca="false" dt2D="false" dtr="false" t="normal">A1016+1</f>
        <v>125</v>
      </c>
      <c r="B1017" s="115" t="n">
        <f aca="false" ca="false" dt2D="false" dtr="false" t="normal">B1015+1</f>
        <v>34</v>
      </c>
      <c r="C1017" s="116" t="s">
        <v>66</v>
      </c>
      <c r="D1017" s="115" t="s">
        <v>683</v>
      </c>
      <c r="E1017" s="119" t="s">
        <v>166</v>
      </c>
      <c r="F1017" s="118" t="s">
        <v>62</v>
      </c>
      <c r="G1017" s="118" t="n">
        <v>5</v>
      </c>
      <c r="H1017" s="118" t="n">
        <v>5</v>
      </c>
      <c r="I1017" s="119" t="n">
        <v>7124.7</v>
      </c>
      <c r="J1017" s="119" t="n">
        <v>5794.3</v>
      </c>
      <c r="K1017" s="119" t="n">
        <v>252.5</v>
      </c>
      <c r="L1017" s="117" t="n">
        <v>213</v>
      </c>
      <c r="M1017" s="120" t="n">
        <f aca="false" ca="false" dt2D="false" dtr="false" t="normal">SUM(N1017:S1017)</f>
        <v>40663583.107999995</v>
      </c>
      <c r="N1017" s="120" t="n"/>
      <c r="O1017" s="120" t="n"/>
      <c r="P1017" s="120" t="n"/>
      <c r="Q1017" s="120" t="n">
        <v>960738.936</v>
      </c>
      <c r="R1017" s="120" t="n"/>
      <c r="S1017" s="120" t="n">
        <f aca="false" ca="false" dt2D="false" dtr="false" t="normal">'Приложение 2'!E1017-'Приложение 1'!Q1017</f>
        <v>39702844.172</v>
      </c>
      <c r="T1017" s="191" t="n">
        <v>27.36</v>
      </c>
      <c r="U1017" s="192" t="n">
        <v>21.89</v>
      </c>
      <c r="V1017" s="192" t="n">
        <v>18.24</v>
      </c>
      <c r="W1017" s="192" t="n"/>
      <c r="X1017" s="192" t="n"/>
      <c r="Y1017" s="193" t="n"/>
      <c r="Z1017" s="127" t="n">
        <f aca="false" ca="false" dt2D="false" dtr="false" t="normal">+(J1017*12.71+K1017*25.41)*12</f>
        <v>960738.9360000001</v>
      </c>
      <c r="AA1017" s="3" t="n"/>
      <c r="AB1017" s="194" t="n">
        <f aca="false" ca="false" dt2D="false" dtr="false" t="normal">SUM(AC1017:AQ1017)</f>
        <v>40663583.107999995</v>
      </c>
      <c r="AC1017" s="151" t="n"/>
      <c r="AD1017" s="151" t="n"/>
      <c r="AE1017" s="151" t="n"/>
      <c r="AF1017" s="151" t="n"/>
      <c r="AG1017" s="151" t="n"/>
      <c r="AH1017" s="151" t="n"/>
      <c r="AI1017" s="151" t="n"/>
      <c r="AJ1017" s="151" t="n"/>
      <c r="AK1017" s="151" t="n">
        <v>38549473.0390488</v>
      </c>
      <c r="AL1017" s="151" t="n"/>
      <c r="AM1017" s="151" t="n"/>
      <c r="AN1017" s="151" t="n"/>
      <c r="AO1017" s="151" t="n">
        <v>1219907.43324</v>
      </c>
      <c r="AP1017" s="151" t="n">
        <v>24002</v>
      </c>
      <c r="AQ1017" s="151" t="n">
        <v>870200.6357112</v>
      </c>
      <c r="AR1017" s="128" t="n"/>
      <c r="AS1017" s="128" t="n"/>
      <c r="AT1017" s="128" t="n"/>
      <c r="AU1017" s="0" t="n"/>
    </row>
    <row customHeight="true" ht="15" outlineLevel="0" r="1018">
      <c r="A1018" s="115" t="n">
        <f aca="false" ca="false" dt2D="false" dtr="false" t="normal">A1017+1</f>
        <v>126</v>
      </c>
      <c r="B1018" s="115" t="s">
        <v>226</v>
      </c>
      <c r="C1018" s="116" t="s">
        <v>66</v>
      </c>
      <c r="D1018" s="115" t="s">
        <v>146</v>
      </c>
      <c r="E1018" s="119" t="s">
        <v>126</v>
      </c>
      <c r="F1018" s="118" t="s">
        <v>62</v>
      </c>
      <c r="G1018" s="118" t="n">
        <v>5</v>
      </c>
      <c r="H1018" s="118" t="n">
        <v>8</v>
      </c>
      <c r="I1018" s="119" t="n">
        <v>8397.1</v>
      </c>
      <c r="J1018" s="119" t="n">
        <v>8252.9</v>
      </c>
      <c r="K1018" s="119" t="n">
        <v>144.200000000001</v>
      </c>
      <c r="L1018" s="117" t="n">
        <v>330</v>
      </c>
      <c r="M1018" s="120" t="n">
        <f aca="false" ca="false" dt2D="false" dtr="false" t="normal">SUM(N1018:S1018)</f>
        <v>47587793.207</v>
      </c>
      <c r="N1018" s="120" t="n"/>
      <c r="O1018" s="120" t="n"/>
      <c r="P1018" s="120" t="n"/>
      <c r="Q1018" s="120" t="n">
        <v>1302701.772</v>
      </c>
      <c r="R1018" s="120" t="n"/>
      <c r="S1018" s="120" t="n">
        <f aca="false" ca="false" dt2D="false" dtr="false" t="normal">'Приложение 2'!E1018-'Приложение 1'!Q1018</f>
        <v>46285091.435</v>
      </c>
      <c r="T1018" s="191" t="n">
        <v>26.28</v>
      </c>
      <c r="U1018" s="192" t="n">
        <v>21.02</v>
      </c>
      <c r="V1018" s="192" t="n">
        <v>17.52</v>
      </c>
      <c r="W1018" s="192" t="n"/>
      <c r="X1018" s="192" t="n"/>
      <c r="Y1018" s="193" t="n">
        <v>2027</v>
      </c>
      <c r="Z1018" s="3" t="n"/>
      <c r="AA1018" s="3" t="n"/>
      <c r="AB1018" s="194" t="n">
        <f aca="false" ca="false" dt2D="false" dtr="false" t="normal">SUM(AC1018:AQ1018)</f>
        <v>47587793.207</v>
      </c>
      <c r="AC1018" s="151" t="n"/>
      <c r="AD1018" s="151" t="n"/>
      <c r="AE1018" s="151" t="n"/>
      <c r="AF1018" s="151" t="n"/>
      <c r="AG1018" s="151" t="n"/>
      <c r="AH1018" s="151" t="n"/>
      <c r="AI1018" s="151" t="n">
        <v>0</v>
      </c>
      <c r="AJ1018" s="151" t="n"/>
      <c r="AK1018" s="151" t="n"/>
      <c r="AL1018" s="151" t="n"/>
      <c r="AM1018" s="151" t="n">
        <v>45117780.6361602</v>
      </c>
      <c r="AN1018" s="151" t="n"/>
      <c r="AO1018" s="151" t="n">
        <v>1427633.79621</v>
      </c>
      <c r="AP1018" s="151" t="n">
        <v>24000</v>
      </c>
      <c r="AQ1018" s="151" t="n">
        <v>1018378.7746298</v>
      </c>
      <c r="AR1018" s="128" t="n">
        <f aca="false" ca="false" dt2D="false" dtr="false" t="normal">COUNTIF(AC1018:AN1018, "&gt;0")</f>
        <v>1</v>
      </c>
      <c r="AS1018" s="128" t="n">
        <f aca="false" ca="false" dt2D="false" dtr="false" t="normal">COUNTIF(AO1018:AQ1018, "&gt;0")</f>
        <v>3</v>
      </c>
      <c r="AT1018" s="128" t="n">
        <f aca="false" ca="false" dt2D="false" dtr="false" t="normal">+AR1018+AS1018</f>
        <v>4</v>
      </c>
      <c r="AU1018" s="0" t="n"/>
    </row>
    <row customHeight="true" ht="15" outlineLevel="0" r="1019">
      <c r="A1019" s="115" t="n">
        <f aca="false" ca="false" dt2D="false" dtr="false" t="normal">A1018+1</f>
        <v>127</v>
      </c>
      <c r="B1019" s="115" t="s">
        <v>226</v>
      </c>
      <c r="C1019" s="116" t="s">
        <v>66</v>
      </c>
      <c r="D1019" s="115" t="s">
        <v>150</v>
      </c>
      <c r="E1019" s="119" t="s">
        <v>70</v>
      </c>
      <c r="F1019" s="118" t="s">
        <v>62</v>
      </c>
      <c r="G1019" s="118" t="n">
        <v>4</v>
      </c>
      <c r="H1019" s="118" t="n">
        <v>3</v>
      </c>
      <c r="I1019" s="119" t="n">
        <v>3045.1</v>
      </c>
      <c r="J1019" s="119" t="n">
        <v>2455.7</v>
      </c>
      <c r="K1019" s="119" t="n">
        <v>589.4</v>
      </c>
      <c r="L1019" s="117" t="n">
        <v>260</v>
      </c>
      <c r="M1019" s="120" t="n">
        <f aca="false" ca="false" dt2D="false" dtr="false" t="normal">SUM(N1019:S1019)</f>
        <v>17257099.367</v>
      </c>
      <c r="N1019" s="120" t="n"/>
      <c r="O1019" s="120" t="n"/>
      <c r="P1019" s="120" t="n"/>
      <c r="Q1019" s="120" t="n">
        <v>554263.212</v>
      </c>
      <c r="R1019" s="120" t="n"/>
      <c r="S1019" s="120" t="n">
        <f aca="false" ca="false" dt2D="false" dtr="false" t="normal">'Приложение 2'!E1019-'Приложение 1'!Q1019</f>
        <v>16702836.155</v>
      </c>
      <c r="T1019" s="191" t="n">
        <v>26.91</v>
      </c>
      <c r="U1019" s="192" t="n">
        <v>21.53</v>
      </c>
      <c r="V1019" s="192" t="n">
        <v>17.94</v>
      </c>
      <c r="W1019" s="192" t="n"/>
      <c r="X1019" s="192" t="n"/>
      <c r="Y1019" s="193" t="n">
        <v>2027</v>
      </c>
      <c r="Z1019" s="3" t="n"/>
      <c r="AA1019" s="3" t="n"/>
      <c r="AB1019" s="194" t="n">
        <f aca="false" ca="false" dt2D="false" dtr="false" t="normal">SUM(AC1019:AQ1019)</f>
        <v>17257099.367</v>
      </c>
      <c r="AC1019" s="151" t="n"/>
      <c r="AD1019" s="151" t="n"/>
      <c r="AE1019" s="151" t="n"/>
      <c r="AF1019" s="151" t="n"/>
      <c r="AG1019" s="151" t="n"/>
      <c r="AH1019" s="151" t="n"/>
      <c r="AI1019" s="151" t="n">
        <v>0</v>
      </c>
      <c r="AJ1019" s="151" t="n"/>
      <c r="AK1019" s="151" t="n"/>
      <c r="AL1019" s="151" t="n"/>
      <c r="AM1019" s="151" t="n">
        <v>16346084.4595362</v>
      </c>
      <c r="AN1019" s="151" t="n"/>
      <c r="AO1019" s="151" t="n">
        <v>517712.98101</v>
      </c>
      <c r="AP1019" s="151" t="n">
        <v>24000</v>
      </c>
      <c r="AQ1019" s="151" t="n">
        <v>369301.9264538</v>
      </c>
      <c r="AR1019" s="128" t="n">
        <f aca="false" ca="false" dt2D="false" dtr="false" t="normal">COUNTIF(AC1019:AN1019, "&gt;0")</f>
        <v>1</v>
      </c>
      <c r="AS1019" s="128" t="n">
        <f aca="false" ca="false" dt2D="false" dtr="false" t="normal">COUNTIF(AO1019:AQ1019, "&gt;0")</f>
        <v>3</v>
      </c>
      <c r="AT1019" s="128" t="n">
        <f aca="false" ca="false" dt2D="false" dtr="false" t="normal">+AR1019+AS1019</f>
        <v>4</v>
      </c>
      <c r="AU1019" s="0" t="n"/>
    </row>
    <row customHeight="true" ht="12.75" outlineLevel="0" r="1020">
      <c r="A1020" s="115" t="n">
        <f aca="false" ca="false" dt2D="false" dtr="false" t="normal">A1019+1</f>
        <v>128</v>
      </c>
      <c r="B1020" s="115" t="n">
        <f aca="false" ca="false" dt2D="false" dtr="false" t="normal">B1017+1</f>
        <v>35</v>
      </c>
      <c r="C1020" s="116" t="s">
        <v>66</v>
      </c>
      <c r="D1020" s="115" t="s">
        <v>684</v>
      </c>
      <c r="E1020" s="119" t="s">
        <v>70</v>
      </c>
      <c r="F1020" s="118" t="s">
        <v>62</v>
      </c>
      <c r="G1020" s="118" t="n">
        <v>4</v>
      </c>
      <c r="H1020" s="118" t="n">
        <v>3</v>
      </c>
      <c r="I1020" s="119" t="n">
        <v>4273.7</v>
      </c>
      <c r="J1020" s="119" t="n">
        <v>3336.1</v>
      </c>
      <c r="K1020" s="119" t="n">
        <v>937.6</v>
      </c>
      <c r="L1020" s="117" t="n">
        <v>153</v>
      </c>
      <c r="M1020" s="120" t="n">
        <f aca="false" ca="false" dt2D="false" dtr="false" t="normal">SUM(N1020:S1020)</f>
        <v>25667671.251999997</v>
      </c>
      <c r="N1020" s="120" t="n"/>
      <c r="O1020" s="120" t="n"/>
      <c r="P1020" s="120" t="n"/>
      <c r="Q1020" s="120" t="n">
        <v>982566.444</v>
      </c>
      <c r="R1020" s="120" t="n"/>
      <c r="S1020" s="120" t="n">
        <v>24685104.808</v>
      </c>
      <c r="T1020" s="120" t="n">
        <v>24.07</v>
      </c>
      <c r="U1020" s="120" t="n">
        <v>19.25</v>
      </c>
      <c r="V1020" s="118" t="n">
        <v>16.04</v>
      </c>
      <c r="W1020" s="118" t="n"/>
      <c r="X1020" s="118" t="n"/>
      <c r="Y1020" s="127" t="n">
        <v>3475635.92</v>
      </c>
      <c r="Z1020" s="127" t="n">
        <f aca="false" ca="false" dt2D="false" dtr="false" t="normal">+(J1020*12.71+K1020*25.41)*12</f>
        <v>794714.964</v>
      </c>
      <c r="AA1020" s="127" t="n">
        <f aca="false" ca="false" dt2D="false" dtr="false" t="normal">+(J1020*12.71+K1020*25.41)*12*30</f>
        <v>23841448.92</v>
      </c>
      <c r="AB1020" s="194" t="n">
        <f aca="false" ca="false" dt2D="false" dtr="false" t="normal">SUM(AC1020:AQ1020)</f>
        <v>25667671.251999997</v>
      </c>
      <c r="AC1020" s="124" t="n">
        <v>11466572.2036462</v>
      </c>
      <c r="AD1020" s="124" t="n"/>
      <c r="AE1020" s="124" t="n"/>
      <c r="AF1020" s="124" t="n">
        <v>4573137.0372364</v>
      </c>
      <c r="AG1020" s="124" t="n"/>
      <c r="AH1020" s="124" t="n"/>
      <c r="AI1020" s="124" t="n">
        <v>0</v>
      </c>
      <c r="AJ1020" s="124" t="n"/>
      <c r="AK1020" s="124" t="n"/>
      <c r="AL1020" s="124" t="n">
        <v>8284643.7087646</v>
      </c>
      <c r="AM1020" s="124" t="n"/>
      <c r="AN1020" s="124" t="n"/>
      <c r="AO1020" s="124" t="n">
        <v>770030.13756</v>
      </c>
      <c r="AP1020" s="124" t="n">
        <v>24000</v>
      </c>
      <c r="AQ1020" s="124" t="n">
        <v>549288.1647928</v>
      </c>
      <c r="AR1020" s="128" t="n">
        <f aca="false" ca="false" dt2D="false" dtr="false" t="normal">COUNTIF(AC1020:AN1020, "&gt;0")</f>
        <v>3</v>
      </c>
      <c r="AS1020" s="128" t="n">
        <f aca="false" ca="false" dt2D="false" dtr="false" t="normal">COUNTIF(AO1020:AQ1020, "&gt;0")</f>
        <v>3</v>
      </c>
      <c r="AT1020" s="128" t="n">
        <f aca="false" ca="false" dt2D="false" dtr="false" t="normal">+AR1020+AS1020</f>
        <v>6</v>
      </c>
      <c r="AU1020" s="0" t="n"/>
      <c r="AW1020" s="129" t="n"/>
    </row>
    <row customHeight="true" ht="15" outlineLevel="0" r="1021">
      <c r="A1021" s="115" t="n">
        <f aca="false" ca="false" dt2D="false" dtr="false" t="normal">A1020+1</f>
        <v>129</v>
      </c>
      <c r="B1021" s="115" t="n">
        <f aca="false" ca="false" dt2D="false" dtr="false" t="normal">B1020+1</f>
        <v>36</v>
      </c>
      <c r="C1021" s="116" t="s">
        <v>66</v>
      </c>
      <c r="D1021" s="115" t="s">
        <v>685</v>
      </c>
      <c r="E1021" s="119" t="s">
        <v>126</v>
      </c>
      <c r="F1021" s="118" t="s">
        <v>62</v>
      </c>
      <c r="G1021" s="118" t="n">
        <v>5</v>
      </c>
      <c r="H1021" s="118" t="n">
        <v>4</v>
      </c>
      <c r="I1021" s="119" t="n">
        <v>4963</v>
      </c>
      <c r="J1021" s="119" t="n">
        <v>4570.5</v>
      </c>
      <c r="K1021" s="119" t="n">
        <v>392.5</v>
      </c>
      <c r="L1021" s="117" t="n">
        <v>186</v>
      </c>
      <c r="M1021" s="120" t="n">
        <f aca="false" ca="false" dt2D="false" dtr="false" t="normal">SUM(N1021:S1021)</f>
        <v>28126164.71</v>
      </c>
      <c r="N1021" s="120" t="n"/>
      <c r="O1021" s="120" t="n"/>
      <c r="P1021" s="120" t="n"/>
      <c r="Q1021" s="120" t="n">
        <v>816773.76</v>
      </c>
      <c r="R1021" s="120" t="n"/>
      <c r="S1021" s="120" t="n">
        <f aca="false" ca="false" dt2D="false" dtr="false" t="normal">'Приложение 2'!E1021-'Приложение 1'!Q1021</f>
        <v>27309390.95</v>
      </c>
      <c r="T1021" s="191" t="n">
        <v>22.93</v>
      </c>
      <c r="U1021" s="192" t="n">
        <v>18.34</v>
      </c>
      <c r="V1021" s="192" t="n">
        <v>15.28</v>
      </c>
      <c r="W1021" s="192" t="n"/>
      <c r="X1021" s="192" t="n"/>
      <c r="Y1021" s="193" t="n">
        <v>2027</v>
      </c>
      <c r="Z1021" s="3" t="n"/>
      <c r="AA1021" s="3" t="n"/>
      <c r="AB1021" s="194" t="n">
        <f aca="false" ca="false" dt2D="false" dtr="false" t="normal">SUM(AC1021:AQ1021)</f>
        <v>28126164.71</v>
      </c>
      <c r="AC1021" s="151" t="n"/>
      <c r="AD1021" s="151" t="n"/>
      <c r="AE1021" s="151" t="n"/>
      <c r="AF1021" s="151" t="n"/>
      <c r="AG1021" s="151" t="n"/>
      <c r="AH1021" s="151" t="n"/>
      <c r="AI1021" s="151" t="n">
        <v>0</v>
      </c>
      <c r="AJ1021" s="151" t="n"/>
      <c r="AK1021" s="151" t="n"/>
      <c r="AL1021" s="151" t="n"/>
      <c r="AM1021" s="151" t="n">
        <v>26656479.843906</v>
      </c>
      <c r="AN1021" s="151" t="n"/>
      <c r="AO1021" s="151" t="n">
        <v>843784.9413</v>
      </c>
      <c r="AP1021" s="151" t="n">
        <v>24000</v>
      </c>
      <c r="AQ1021" s="151" t="n">
        <v>601899.924794</v>
      </c>
      <c r="AR1021" s="128" t="n">
        <f aca="false" ca="false" dt2D="false" dtr="false" t="normal">COUNTIF(AC1021:AN1021, "&gt;0")</f>
        <v>1</v>
      </c>
      <c r="AS1021" s="128" t="n">
        <f aca="false" ca="false" dt2D="false" dtr="false" t="normal">COUNTIF(AO1021:AQ1021, "&gt;0")</f>
        <v>3</v>
      </c>
      <c r="AT1021" s="128" t="n">
        <f aca="false" ca="false" dt2D="false" dtr="false" t="normal">+AR1021+AS1021</f>
        <v>4</v>
      </c>
      <c r="AU1021" s="0" t="n"/>
    </row>
    <row customHeight="true" ht="15" outlineLevel="0" r="1022">
      <c r="A1022" s="115" t="n">
        <f aca="false" ca="false" dt2D="false" dtr="false" t="normal">A1021+1</f>
        <v>130</v>
      </c>
      <c r="B1022" s="115" t="s">
        <v>226</v>
      </c>
      <c r="C1022" s="116" t="s">
        <v>66</v>
      </c>
      <c r="D1022" s="115" t="s">
        <v>152</v>
      </c>
      <c r="E1022" s="119" t="s">
        <v>70</v>
      </c>
      <c r="F1022" s="118" t="s">
        <v>62</v>
      </c>
      <c r="G1022" s="118" t="n">
        <v>5</v>
      </c>
      <c r="H1022" s="118" t="n">
        <v>11</v>
      </c>
      <c r="I1022" s="119" t="n">
        <v>9016.3</v>
      </c>
      <c r="J1022" s="119" t="n">
        <v>8792.8</v>
      </c>
      <c r="K1022" s="119" t="n">
        <v>223.5</v>
      </c>
      <c r="L1022" s="117" t="n">
        <v>423</v>
      </c>
      <c r="M1022" s="120" t="n">
        <f aca="false" ca="false" dt2D="false" dtr="false" t="normal">SUM(N1022:S1022)</f>
        <v>51096904.87100001</v>
      </c>
      <c r="N1022" s="120" t="n"/>
      <c r="O1022" s="120" t="n"/>
      <c r="P1022" s="120" t="n"/>
      <c r="Q1022" s="120" t="n">
        <v>1409227.476</v>
      </c>
      <c r="R1022" s="120" t="n"/>
      <c r="S1022" s="120" t="n">
        <f aca="false" ca="false" dt2D="false" dtr="false" t="normal">'Приложение 2'!E1022-'Приложение 1'!Q1022</f>
        <v>49687677.395</v>
      </c>
      <c r="T1022" s="191" t="n">
        <v>24.2</v>
      </c>
      <c r="U1022" s="192" t="n">
        <v>19.36</v>
      </c>
      <c r="V1022" s="192" t="n">
        <v>16.14</v>
      </c>
      <c r="W1022" s="192" t="n"/>
      <c r="X1022" s="192" t="n"/>
      <c r="Y1022" s="193" t="n">
        <v>2027</v>
      </c>
      <c r="Z1022" s="3" t="n"/>
      <c r="AA1022" s="3" t="n"/>
      <c r="AB1022" s="194" t="n">
        <f aca="false" ca="false" dt2D="false" dtr="false" t="normal">SUM(AC1022:AQ1022)</f>
        <v>51096904.87100001</v>
      </c>
      <c r="AC1022" s="151" t="n"/>
      <c r="AD1022" s="151" t="n"/>
      <c r="AE1022" s="151" t="n"/>
      <c r="AF1022" s="151" t="n"/>
      <c r="AG1022" s="151" t="n"/>
      <c r="AH1022" s="151" t="n"/>
      <c r="AI1022" s="151" t="n">
        <v>0</v>
      </c>
      <c r="AJ1022" s="151" t="n"/>
      <c r="AK1022" s="151" t="n"/>
      <c r="AL1022" s="151" t="n"/>
      <c r="AM1022" s="151" t="n">
        <v>48446523.9606306</v>
      </c>
      <c r="AN1022" s="151" t="n"/>
      <c r="AO1022" s="151" t="n">
        <v>1532907.14613</v>
      </c>
      <c r="AP1022" s="151" t="n">
        <v>24000</v>
      </c>
      <c r="AQ1022" s="151" t="n">
        <v>1093473.7642394</v>
      </c>
      <c r="AR1022" s="128" t="n">
        <f aca="false" ca="false" dt2D="false" dtr="false" t="normal">COUNTIF(AC1022:AN1022, "&gt;0")</f>
        <v>1</v>
      </c>
      <c r="AS1022" s="128" t="n">
        <f aca="false" ca="false" dt2D="false" dtr="false" t="normal">COUNTIF(AO1022:AQ1022, "&gt;0")</f>
        <v>3</v>
      </c>
      <c r="AT1022" s="128" t="n">
        <f aca="false" ca="false" dt2D="false" dtr="false" t="normal">+AR1022+AS1022</f>
        <v>4</v>
      </c>
      <c r="AU1022" s="0" t="n"/>
    </row>
    <row customHeight="true" ht="15" outlineLevel="0" r="1023">
      <c r="A1023" s="115" t="n">
        <f aca="false" ca="false" dt2D="false" dtr="false" t="normal">A1022+1</f>
        <v>131</v>
      </c>
      <c r="B1023" s="115" t="n">
        <f aca="false" ca="false" dt2D="false" dtr="false" t="normal">B1021+1</f>
        <v>37</v>
      </c>
      <c r="C1023" s="116" t="s">
        <v>66</v>
      </c>
      <c r="D1023" s="115" t="s">
        <v>687</v>
      </c>
      <c r="E1023" s="119" t="s">
        <v>133</v>
      </c>
      <c r="F1023" s="118" t="s">
        <v>62</v>
      </c>
      <c r="G1023" s="118" t="n">
        <v>5</v>
      </c>
      <c r="H1023" s="118" t="n">
        <v>4</v>
      </c>
      <c r="I1023" s="119" t="n">
        <v>4471.9</v>
      </c>
      <c r="J1023" s="119" t="n">
        <v>3791</v>
      </c>
      <c r="K1023" s="119" t="n">
        <v>256.8</v>
      </c>
      <c r="L1023" s="117" t="n">
        <v>149</v>
      </c>
      <c r="M1023" s="120" t="n">
        <f aca="false" ca="false" dt2D="false" dtr="false" t="normal">SUM(N1023:S1023)</f>
        <v>27220687.918</v>
      </c>
      <c r="N1023" s="120" t="n"/>
      <c r="O1023" s="120" t="n"/>
      <c r="P1023" s="120" t="n"/>
      <c r="Q1023" s="120" t="n">
        <v>656506.776</v>
      </c>
      <c r="R1023" s="120" t="n"/>
      <c r="S1023" s="120" t="n">
        <f aca="false" ca="false" dt2D="false" dtr="false" t="normal">'Приложение 2'!E1023-'Приложение 1'!Q1023</f>
        <v>26564181.142</v>
      </c>
      <c r="T1023" s="191" t="n">
        <v>27.34</v>
      </c>
      <c r="U1023" s="192" t="n">
        <v>21.88</v>
      </c>
      <c r="V1023" s="192" t="n">
        <v>18.23</v>
      </c>
      <c r="W1023" s="192" t="n"/>
      <c r="X1023" s="192" t="n"/>
      <c r="Y1023" s="193" t="n"/>
      <c r="Z1023" s="127" t="n">
        <f aca="false" ca="false" dt2D="false" dtr="false" t="normal">+(J1023*12.71+K1023*25.41)*12</f>
        <v>656506.7760000001</v>
      </c>
      <c r="AA1023" s="3" t="n"/>
      <c r="AB1023" s="194" t="n">
        <f aca="false" ca="false" dt2D="false" dtr="false" t="normal">SUM(AC1023:AQ1023)</f>
        <v>27220687.918</v>
      </c>
      <c r="AC1023" s="151" t="n"/>
      <c r="AD1023" s="151" t="n"/>
      <c r="AE1023" s="151" t="n"/>
      <c r="AF1023" s="151" t="n"/>
      <c r="AG1023" s="151" t="n"/>
      <c r="AH1023" s="151" t="n"/>
      <c r="AI1023" s="151" t="n"/>
      <c r="AJ1023" s="151" t="n"/>
      <c r="AK1023" s="151" t="n">
        <v>25797542.6618148</v>
      </c>
      <c r="AL1023" s="151" t="n"/>
      <c r="AM1023" s="151" t="n"/>
      <c r="AN1023" s="151" t="n"/>
      <c r="AO1023" s="151" t="n">
        <v>816620.57754</v>
      </c>
      <c r="AP1023" s="151" t="n">
        <v>24002</v>
      </c>
      <c r="AQ1023" s="151" t="n">
        <v>582522.6786452</v>
      </c>
      <c r="AR1023" s="128" t="n"/>
      <c r="AS1023" s="128" t="n"/>
      <c r="AT1023" s="128" t="n"/>
      <c r="AU1023" s="0" t="n"/>
    </row>
    <row customHeight="true" ht="15" outlineLevel="0" r="1024">
      <c r="A1024" s="115" t="n">
        <f aca="false" ca="false" dt2D="false" dtr="false" t="normal">A1023+1</f>
        <v>132</v>
      </c>
      <c r="B1024" s="115" t="s">
        <v>226</v>
      </c>
      <c r="C1024" s="116" t="s">
        <v>66</v>
      </c>
      <c r="D1024" s="115" t="s">
        <v>688</v>
      </c>
      <c r="E1024" s="119" t="s">
        <v>73</v>
      </c>
      <c r="F1024" s="118" t="s">
        <v>62</v>
      </c>
      <c r="G1024" s="118" t="n">
        <v>5</v>
      </c>
      <c r="H1024" s="118" t="n">
        <v>3</v>
      </c>
      <c r="I1024" s="119" t="n">
        <v>4310.3</v>
      </c>
      <c r="J1024" s="119" t="n">
        <v>4069.9</v>
      </c>
      <c r="K1024" s="119" t="n">
        <v>240.4</v>
      </c>
      <c r="L1024" s="117" t="n">
        <v>191</v>
      </c>
      <c r="M1024" s="120" t="n">
        <f aca="false" ca="false" dt2D="false" dtr="false" t="normal">SUM(N1024:S1024)</f>
        <v>76246793.23200001</v>
      </c>
      <c r="N1024" s="120" t="n"/>
      <c r="O1024" s="120" t="n"/>
      <c r="P1024" s="120" t="n"/>
      <c r="Q1024" s="120" t="n">
        <v>694043.916</v>
      </c>
      <c r="R1024" s="120" t="n"/>
      <c r="S1024" s="120" t="n">
        <f aca="false" ca="false" dt2D="false" dtr="false" t="normal">'Приложение 2'!E1024-'Приложение 1'!Q1024</f>
        <v>75552749.31600001</v>
      </c>
      <c r="T1024" s="191" t="n">
        <v>56.07</v>
      </c>
      <c r="U1024" s="192" t="n">
        <v>44.85</v>
      </c>
      <c r="V1024" s="192" t="n">
        <v>37.38</v>
      </c>
      <c r="W1024" s="192" t="n"/>
      <c r="X1024" s="192" t="n"/>
      <c r="Y1024" s="193" t="n">
        <v>2026</v>
      </c>
      <c r="Z1024" s="3" t="n"/>
      <c r="AA1024" s="3" t="n"/>
      <c r="AB1024" s="194" t="n">
        <f aca="false" ca="false" dt2D="false" dtr="false" t="normal">SUM(AC1024:AQ1024)</f>
        <v>76246793.23200001</v>
      </c>
      <c r="AC1024" s="151" t="n">
        <v>11568040.5291378</v>
      </c>
      <c r="AD1024" s="151" t="n">
        <v>5461982.1879774</v>
      </c>
      <c r="AE1024" s="151" t="n"/>
      <c r="AF1024" s="151" t="n">
        <v>4615569.9304116</v>
      </c>
      <c r="AG1024" s="151" t="n"/>
      <c r="AH1024" s="151" t="n"/>
      <c r="AI1024" s="151" t="n"/>
      <c r="AJ1024" s="151" t="n"/>
      <c r="AK1024" s="151" t="n">
        <v>27491270.7878898</v>
      </c>
      <c r="AL1024" s="151" t="n"/>
      <c r="AM1024" s="151" t="n">
        <v>23166844.6244586</v>
      </c>
      <c r="AN1024" s="151" t="n"/>
      <c r="AO1024" s="151" t="n">
        <v>2287403.79696</v>
      </c>
      <c r="AP1024" s="151" t="n">
        <v>24000</v>
      </c>
      <c r="AQ1024" s="151" t="n">
        <v>1631681.3751648</v>
      </c>
      <c r="AR1024" s="128" t="n">
        <f aca="false" ca="false" dt2D="false" dtr="false" t="normal">COUNTIF(AC1024:AN1024, "&gt;0")</f>
        <v>5</v>
      </c>
      <c r="AS1024" s="128" t="n">
        <f aca="false" ca="false" dt2D="false" dtr="false" t="normal">COUNTIF(AO1024:AQ1024, "&gt;0")</f>
        <v>3</v>
      </c>
      <c r="AT1024" s="128" t="n">
        <f aca="false" ca="false" dt2D="false" dtr="false" t="normal">+AR1024+AS1024</f>
        <v>8</v>
      </c>
      <c r="AU1024" s="0" t="n"/>
    </row>
    <row customHeight="true" ht="15" outlineLevel="0" r="1025">
      <c r="A1025" s="115" t="n">
        <f aca="false" ca="false" dt2D="false" dtr="false" t="normal">A1024+1</f>
        <v>133</v>
      </c>
      <c r="B1025" s="115" t="s">
        <v>226</v>
      </c>
      <c r="C1025" s="116" t="s">
        <v>66</v>
      </c>
      <c r="D1025" s="115" t="s">
        <v>154</v>
      </c>
      <c r="E1025" s="119" t="s">
        <v>133</v>
      </c>
      <c r="F1025" s="118" t="s">
        <v>62</v>
      </c>
      <c r="G1025" s="118" t="n">
        <v>5</v>
      </c>
      <c r="H1025" s="118" t="n">
        <v>4</v>
      </c>
      <c r="I1025" s="119" t="n">
        <v>3912.6</v>
      </c>
      <c r="J1025" s="119" t="n">
        <v>3912.6</v>
      </c>
      <c r="K1025" s="119" t="n">
        <v>0</v>
      </c>
      <c r="L1025" s="117" t="n">
        <v>167</v>
      </c>
      <c r="M1025" s="120" t="n">
        <f aca="false" ca="false" dt2D="false" dtr="false" t="normal">SUM(N1025:S1025)</f>
        <v>22173369.342</v>
      </c>
      <c r="N1025" s="120" t="n"/>
      <c r="O1025" s="120" t="n"/>
      <c r="P1025" s="120" t="n"/>
      <c r="Q1025" s="120" t="n">
        <v>596749.752</v>
      </c>
      <c r="R1025" s="120" t="n"/>
      <c r="S1025" s="120" t="n">
        <f aca="false" ca="false" dt2D="false" dtr="false" t="normal">'Приложение 2'!E1025-'Приложение 1'!Q1025</f>
        <v>21576619.59</v>
      </c>
      <c r="T1025" s="191" t="n">
        <v>27.26</v>
      </c>
      <c r="U1025" s="192" t="n">
        <v>21.81</v>
      </c>
      <c r="V1025" s="192" t="n">
        <v>18.17</v>
      </c>
      <c r="W1025" s="192" t="n"/>
      <c r="X1025" s="192" t="n"/>
      <c r="Y1025" s="193" t="n">
        <v>2027</v>
      </c>
      <c r="Z1025" s="3" t="n"/>
      <c r="AA1025" s="3" t="n"/>
      <c r="AB1025" s="194" t="n">
        <f aca="false" ca="false" dt2D="false" dtr="false" t="normal">SUM(AC1025:AQ1025)</f>
        <v>22173369.342</v>
      </c>
      <c r="AC1025" s="151" t="n"/>
      <c r="AD1025" s="151" t="n"/>
      <c r="AE1025" s="151" t="n"/>
      <c r="AF1025" s="151" t="n"/>
      <c r="AG1025" s="151" t="n"/>
      <c r="AH1025" s="151" t="n"/>
      <c r="AI1025" s="151" t="n">
        <v>0</v>
      </c>
      <c r="AJ1025" s="151" t="n"/>
      <c r="AK1025" s="151" t="n"/>
      <c r="AL1025" s="151" t="n"/>
      <c r="AM1025" s="151" t="n">
        <v>21009658.1578212</v>
      </c>
      <c r="AN1025" s="151" t="n"/>
      <c r="AO1025" s="151" t="n">
        <v>665201.08026</v>
      </c>
      <c r="AP1025" s="151" t="n">
        <v>24000</v>
      </c>
      <c r="AQ1025" s="151" t="n">
        <v>474510.1039188</v>
      </c>
      <c r="AR1025" s="128" t="n">
        <f aca="false" ca="false" dt2D="false" dtr="false" t="normal">COUNTIF(AC1025:AN1025, "&gt;0")</f>
        <v>1</v>
      </c>
      <c r="AS1025" s="128" t="n">
        <f aca="false" ca="false" dt2D="false" dtr="false" t="normal">COUNTIF(AO1025:AQ1025, "&gt;0")</f>
        <v>3</v>
      </c>
      <c r="AT1025" s="128" t="n">
        <f aca="false" ca="false" dt2D="false" dtr="false" t="normal">+AR1025+AS1025</f>
        <v>4</v>
      </c>
      <c r="AU1025" s="0" t="n"/>
    </row>
    <row customHeight="true" ht="15" outlineLevel="0" r="1026">
      <c r="A1026" s="115" t="n">
        <f aca="false" ca="false" dt2D="false" dtr="false" t="normal">A1025+1</f>
        <v>134</v>
      </c>
      <c r="B1026" s="115" t="s">
        <v>226</v>
      </c>
      <c r="C1026" s="116" t="s">
        <v>66</v>
      </c>
      <c r="D1026" s="115" t="s">
        <v>157</v>
      </c>
      <c r="E1026" s="119" t="s">
        <v>103</v>
      </c>
      <c r="F1026" s="118" t="s">
        <v>62</v>
      </c>
      <c r="G1026" s="118" t="n">
        <v>3</v>
      </c>
      <c r="H1026" s="118" t="n">
        <v>2</v>
      </c>
      <c r="I1026" s="119" t="n">
        <v>1052.6</v>
      </c>
      <c r="J1026" s="119" t="n">
        <v>969.5</v>
      </c>
      <c r="K1026" s="119" t="n">
        <v>83.0999999999999</v>
      </c>
      <c r="L1026" s="117" t="n">
        <v>29</v>
      </c>
      <c r="M1026" s="120" t="n">
        <f aca="false" ca="false" dt2D="false" dtr="false" t="normal">SUM(N1026:S1026)</f>
        <v>14200857.579133248</v>
      </c>
      <c r="N1026" s="120" t="n"/>
      <c r="O1026" s="120" t="n"/>
      <c r="P1026" s="120" t="n"/>
      <c r="Q1026" s="120" t="n">
        <v>173206.992</v>
      </c>
      <c r="R1026" s="120" t="n"/>
      <c r="S1026" s="120" t="n">
        <f aca="false" ca="false" dt2D="false" dtr="false" t="normal">'Приложение 2'!E1026-'Приложение 1'!Q1026</f>
        <v>14027650.587133247</v>
      </c>
      <c r="T1026" s="191" t="n">
        <v>63.28</v>
      </c>
      <c r="U1026" s="192" t="n">
        <v>50.63</v>
      </c>
      <c r="V1026" s="192" t="n">
        <v>42.19</v>
      </c>
      <c r="W1026" s="192" t="n"/>
      <c r="X1026" s="192" t="n"/>
      <c r="Y1026" s="193" t="n">
        <v>2027</v>
      </c>
      <c r="Z1026" s="3" t="n">
        <v>66372952.7300272</v>
      </c>
      <c r="AA1026" s="3" t="n"/>
      <c r="AB1026" s="194" t="n">
        <f aca="false" ca="false" dt2D="false" dtr="false" t="normal">SUM(AC1026:AQ1026)</f>
        <v>14200857.579133248</v>
      </c>
      <c r="AC1026" s="151" t="n"/>
      <c r="AD1026" s="151" t="n"/>
      <c r="AE1026" s="151" t="n"/>
      <c r="AF1026" s="151" t="n"/>
      <c r="AG1026" s="151" t="n"/>
      <c r="AH1026" s="151" t="n"/>
      <c r="AI1026" s="151" t="n">
        <v>0</v>
      </c>
      <c r="AJ1026" s="151" t="n"/>
      <c r="AK1026" s="151" t="n"/>
      <c r="AL1026" s="151" t="n"/>
      <c r="AM1026" s="151" t="n">
        <v>13446933.4995658</v>
      </c>
      <c r="AN1026" s="151" t="n"/>
      <c r="AO1026" s="151" t="n">
        <v>426025.727373997</v>
      </c>
      <c r="AP1026" s="151" t="n">
        <v>24000</v>
      </c>
      <c r="AQ1026" s="151" t="n">
        <v>303898.352193451</v>
      </c>
      <c r="AR1026" s="128" t="n">
        <f aca="false" ca="false" dt2D="false" dtr="false" t="normal">COUNTIF(AC1026:AN1026, "&gt;0")</f>
        <v>1</v>
      </c>
      <c r="AS1026" s="128" t="n">
        <f aca="false" ca="false" dt2D="false" dtr="false" t="normal">COUNTIF(AO1026:AQ1026, "&gt;0")</f>
        <v>3</v>
      </c>
      <c r="AT1026" s="128" t="n">
        <f aca="false" ca="false" dt2D="false" dtr="false" t="normal">+AR1026+AS1026</f>
        <v>4</v>
      </c>
      <c r="AU1026" s="0" t="n"/>
    </row>
    <row customHeight="true" ht="15" outlineLevel="0" r="1027">
      <c r="A1027" s="115" t="n">
        <f aca="false" ca="false" dt2D="false" dtr="false" t="normal">A1026+1</f>
        <v>135</v>
      </c>
      <c r="B1027" s="115" t="s">
        <v>226</v>
      </c>
      <c r="C1027" s="116" t="s">
        <v>66</v>
      </c>
      <c r="D1027" s="115" t="s">
        <v>97</v>
      </c>
      <c r="E1027" s="119" t="s">
        <v>83</v>
      </c>
      <c r="F1027" s="118" t="s">
        <v>62</v>
      </c>
      <c r="G1027" s="118" t="n">
        <v>2</v>
      </c>
      <c r="H1027" s="118" t="n">
        <v>8</v>
      </c>
      <c r="I1027" s="119" t="n">
        <v>961.6</v>
      </c>
      <c r="J1027" s="119" t="n">
        <v>961.6</v>
      </c>
      <c r="K1027" s="119" t="n">
        <v>0</v>
      </c>
      <c r="L1027" s="117" t="n">
        <v>42</v>
      </c>
      <c r="M1027" s="120" t="n">
        <f aca="false" ca="false" dt2D="false" dtr="false" t="normal">SUM(N1027:S1027)</f>
        <v>12542062.772576524</v>
      </c>
      <c r="N1027" s="120" t="n"/>
      <c r="O1027" s="120" t="n"/>
      <c r="P1027" s="120" t="n"/>
      <c r="Q1027" s="120" t="n">
        <v>146663.232</v>
      </c>
      <c r="R1027" s="120" t="n"/>
      <c r="S1027" s="120" t="n">
        <f aca="false" ca="false" dt2D="false" dtr="false" t="normal">'Приложение 2'!E1027-'Приложение 1'!Q1027</f>
        <v>12395399.540576523</v>
      </c>
      <c r="T1027" s="191" t="n">
        <v>54.31</v>
      </c>
      <c r="U1027" s="192" t="n">
        <v>43.45</v>
      </c>
      <c r="V1027" s="192" t="n">
        <v>36.21</v>
      </c>
      <c r="W1027" s="192" t="n"/>
      <c r="X1027" s="192" t="n"/>
      <c r="Y1027" s="193" t="n">
        <v>2026</v>
      </c>
      <c r="Z1027" s="3" t="n"/>
      <c r="AA1027" s="3" t="n"/>
      <c r="AB1027" s="194" t="n">
        <f aca="false" ca="false" dt2D="false" dtr="false" t="normal">SUM(AC1027:AQ1027)</f>
        <v>12542062.772576524</v>
      </c>
      <c r="AC1027" s="151" t="n">
        <v>4613478.22992201</v>
      </c>
      <c r="AD1027" s="151" t="n">
        <v>2454822.94291182</v>
      </c>
      <c r="AE1027" s="151" t="n"/>
      <c r="AF1027" s="151" t="n">
        <v>541590.641214031</v>
      </c>
      <c r="AG1027" s="151" t="n"/>
      <c r="AH1027" s="151" t="n"/>
      <c r="AI1027" s="151" t="n">
        <v>0</v>
      </c>
      <c r="AJ1027" s="151" t="n"/>
      <c r="AK1027" s="151" t="n"/>
      <c r="AL1027" s="151" t="n">
        <v>4263508.93201823</v>
      </c>
      <c r="AM1027" s="151" t="n"/>
      <c r="AN1027" s="151" t="n"/>
      <c r="AO1027" s="151" t="n">
        <v>376261.883177296</v>
      </c>
      <c r="AP1027" s="151" t="n">
        <v>24000</v>
      </c>
      <c r="AQ1027" s="151" t="n">
        <v>268400.143333138</v>
      </c>
      <c r="AR1027" s="128" t="n">
        <f aca="false" ca="false" dt2D="false" dtr="false" t="normal">COUNTIF(AC1027:AN1027, "&gt;0")</f>
        <v>4</v>
      </c>
      <c r="AS1027" s="128" t="n">
        <f aca="false" ca="false" dt2D="false" dtr="false" t="normal">COUNTIF(AO1027:AQ1027, "&gt;0")</f>
        <v>3</v>
      </c>
      <c r="AT1027" s="128" t="n">
        <f aca="false" ca="false" dt2D="false" dtr="false" t="normal">+AR1027+AS1027</f>
        <v>7</v>
      </c>
      <c r="AU1027" s="0" t="n"/>
    </row>
    <row customHeight="true" ht="15" outlineLevel="0" r="1028">
      <c r="A1028" s="115" t="n">
        <f aca="false" ca="false" dt2D="false" dtr="false" t="normal">A1027+1</f>
        <v>136</v>
      </c>
      <c r="B1028" s="115" t="s">
        <v>226</v>
      </c>
      <c r="C1028" s="116" t="s">
        <v>66</v>
      </c>
      <c r="D1028" s="115" t="s">
        <v>690</v>
      </c>
      <c r="E1028" s="119" t="s">
        <v>83</v>
      </c>
      <c r="F1028" s="118" t="s">
        <v>62</v>
      </c>
      <c r="G1028" s="118" t="n">
        <v>3</v>
      </c>
      <c r="H1028" s="118" t="n">
        <v>5</v>
      </c>
      <c r="I1028" s="119" t="n">
        <v>2571.5</v>
      </c>
      <c r="J1028" s="119" t="n">
        <v>2484</v>
      </c>
      <c r="K1028" s="119" t="n">
        <v>87.5</v>
      </c>
      <c r="L1028" s="117" t="n">
        <v>91</v>
      </c>
      <c r="M1028" s="120" t="n">
        <f aca="false" ca="false" dt2D="false" dtr="false" t="normal">SUM(N1028:S1028)</f>
        <v>33539844.446423177</v>
      </c>
      <c r="N1028" s="120" t="n"/>
      <c r="O1028" s="120" t="n"/>
      <c r="P1028" s="120" t="n"/>
      <c r="Q1028" s="120" t="n">
        <v>405540.18</v>
      </c>
      <c r="R1028" s="120" t="n"/>
      <c r="S1028" s="120" t="n">
        <f aca="false" ca="false" dt2D="false" dtr="false" t="normal">'Приложение 2'!E1028-'Приложение 1'!Q1028</f>
        <v>33134304.266423177</v>
      </c>
      <c r="T1028" s="191" t="n">
        <v>54.29</v>
      </c>
      <c r="U1028" s="192" t="n">
        <v>43.43</v>
      </c>
      <c r="V1028" s="192" t="n">
        <v>36.19</v>
      </c>
      <c r="W1028" s="192" t="n"/>
      <c r="X1028" s="192" t="n"/>
      <c r="Y1028" s="193" t="n">
        <v>2026</v>
      </c>
      <c r="Z1028" s="3" t="n"/>
      <c r="AA1028" s="3" t="n"/>
      <c r="AB1028" s="194" t="n">
        <f aca="false" ca="false" dt2D="false" dtr="false" t="normal">SUM(AC1028:AQ1028)</f>
        <v>33539844.446423177</v>
      </c>
      <c r="AC1028" s="151" t="n">
        <v>12347357.1841144</v>
      </c>
      <c r="AD1028" s="151" t="n">
        <v>6574705.28046771</v>
      </c>
      <c r="AE1028" s="151" t="n"/>
      <c r="AF1028" s="151" t="n">
        <v>1458360.78814671</v>
      </c>
      <c r="AG1028" s="151" t="n"/>
      <c r="AH1028" s="151" t="n"/>
      <c r="AI1028" s="151" t="n">
        <v>0</v>
      </c>
      <c r="AJ1028" s="151" t="n"/>
      <c r="AK1028" s="151" t="n"/>
      <c r="AL1028" s="151" t="n">
        <v>11411473.1891482</v>
      </c>
      <c r="AM1028" s="151" t="n"/>
      <c r="AN1028" s="151" t="n"/>
      <c r="AO1028" s="151" t="n">
        <v>1006195.3333927</v>
      </c>
      <c r="AP1028" s="151" t="n">
        <v>24000</v>
      </c>
      <c r="AQ1028" s="151" t="n">
        <v>717752.671153456</v>
      </c>
      <c r="AR1028" s="128" t="n">
        <f aca="false" ca="false" dt2D="false" dtr="false" t="normal">COUNTIF(AC1028:AN1028, "&gt;0")</f>
        <v>4</v>
      </c>
      <c r="AS1028" s="128" t="n">
        <f aca="false" ca="false" dt2D="false" dtr="false" t="normal">COUNTIF(AO1028:AQ1028, "&gt;0")</f>
        <v>3</v>
      </c>
      <c r="AT1028" s="128" t="n">
        <f aca="false" ca="false" dt2D="false" dtr="false" t="normal">+AR1028+AS1028</f>
        <v>7</v>
      </c>
      <c r="AU1028" s="0" t="n"/>
    </row>
    <row customHeight="true" ht="15" outlineLevel="0" r="1029">
      <c r="A1029" s="115" t="n">
        <f aca="false" ca="false" dt2D="false" dtr="false" t="normal">A1028+1</f>
        <v>137</v>
      </c>
      <c r="B1029" s="115" t="s">
        <v>226</v>
      </c>
      <c r="C1029" s="116" t="s">
        <v>66</v>
      </c>
      <c r="D1029" s="115" t="s">
        <v>161</v>
      </c>
      <c r="E1029" s="119" t="s">
        <v>162</v>
      </c>
      <c r="F1029" s="118" t="s">
        <v>62</v>
      </c>
      <c r="G1029" s="118" t="n">
        <v>10</v>
      </c>
      <c r="H1029" s="118" t="n">
        <v>2</v>
      </c>
      <c r="I1029" s="119" t="n">
        <v>5611.3</v>
      </c>
      <c r="J1029" s="119" t="n">
        <v>5611.3</v>
      </c>
      <c r="K1029" s="119" t="n">
        <v>0</v>
      </c>
      <c r="L1029" s="117" t="n">
        <v>197</v>
      </c>
      <c r="M1029" s="120" t="n">
        <f aca="false" ca="false" dt2D="false" dtr="false" t="normal">SUM(N1029:S1029)</f>
        <v>12765759.206737507</v>
      </c>
      <c r="N1029" s="120" t="n"/>
      <c r="O1029" s="120" t="n"/>
      <c r="P1029" s="120" t="n"/>
      <c r="Q1029" s="120" t="n">
        <v>1137298.284</v>
      </c>
      <c r="R1029" s="120" t="n"/>
      <c r="S1029" s="120" t="n">
        <f aca="false" ca="false" dt2D="false" dtr="false" t="normal">'Приложение 2'!E1029-'Приложение 1'!Q1029</f>
        <v>11628460.922737507</v>
      </c>
      <c r="T1029" s="191" t="n">
        <v>11.04</v>
      </c>
      <c r="U1029" s="192" t="n">
        <v>8.83</v>
      </c>
      <c r="V1029" s="192" t="n">
        <v>7.36</v>
      </c>
      <c r="W1029" s="192" t="n"/>
      <c r="X1029" s="192" t="n"/>
      <c r="Y1029" s="193" t="n">
        <v>2027</v>
      </c>
      <c r="Z1029" s="3" t="n"/>
      <c r="AA1029" s="3" t="n"/>
      <c r="AB1029" s="194" t="n">
        <f aca="false" ca="false" dt2D="false" dtr="false" t="normal">SUM(AC1029:AQ1029)</f>
        <v>12765759.206737507</v>
      </c>
      <c r="AC1029" s="151" t="n"/>
      <c r="AD1029" s="151" t="n"/>
      <c r="AE1029" s="151" t="n"/>
      <c r="AF1029" s="151" t="n"/>
      <c r="AG1029" s="151" t="n"/>
      <c r="AH1029" s="151" t="n"/>
      <c r="AI1029" s="151" t="n">
        <v>0</v>
      </c>
      <c r="AJ1029" s="151" t="n"/>
      <c r="AK1029" s="151" t="n"/>
      <c r="AL1029" s="151" t="n">
        <v>12085599.1835112</v>
      </c>
      <c r="AM1029" s="151" t="n"/>
      <c r="AN1029" s="151" t="n"/>
      <c r="AO1029" s="151" t="n">
        <v>382972.776202126</v>
      </c>
      <c r="AP1029" s="151" t="n">
        <v>24000</v>
      </c>
      <c r="AQ1029" s="151" t="n">
        <v>273187.247024183</v>
      </c>
      <c r="AR1029" s="128" t="n">
        <f aca="false" ca="false" dt2D="false" dtr="false" t="normal">COUNTIF(AC1029:AN1029, "&gt;0")</f>
        <v>1</v>
      </c>
      <c r="AS1029" s="128" t="n">
        <f aca="false" ca="false" dt2D="false" dtr="false" t="normal">COUNTIF(AO1029:AQ1029, "&gt;0")</f>
        <v>3</v>
      </c>
      <c r="AT1029" s="128" t="n">
        <f aca="false" ca="false" dt2D="false" dtr="false" t="normal">+AR1029+AS1029</f>
        <v>4</v>
      </c>
      <c r="AU1029" s="0" t="n"/>
    </row>
    <row customHeight="true" ht="15" outlineLevel="0" r="1030">
      <c r="A1030" s="115" t="n">
        <f aca="false" ca="false" dt2D="false" dtr="false" t="normal">A1029+1</f>
        <v>138</v>
      </c>
      <c r="B1030" s="115" t="s">
        <v>226</v>
      </c>
      <c r="C1030" s="116" t="s">
        <v>66</v>
      </c>
      <c r="D1030" s="115" t="s">
        <v>691</v>
      </c>
      <c r="E1030" s="119" t="s">
        <v>128</v>
      </c>
      <c r="F1030" s="118" t="s">
        <v>62</v>
      </c>
      <c r="G1030" s="118" t="n">
        <v>10</v>
      </c>
      <c r="H1030" s="118" t="n">
        <v>1</v>
      </c>
      <c r="I1030" s="119" t="n">
        <v>2890.1</v>
      </c>
      <c r="J1030" s="119" t="n">
        <v>2856.1</v>
      </c>
      <c r="K1030" s="119" t="n">
        <v>34</v>
      </c>
      <c r="L1030" s="117" t="n">
        <v>115</v>
      </c>
      <c r="M1030" s="120" t="n">
        <f aca="false" ca="false" dt2D="false" dtr="false" t="normal">SUM(N1030:S1030)</f>
        <v>8425821.970228031</v>
      </c>
      <c r="N1030" s="120" t="n"/>
      <c r="O1030" s="120" t="n"/>
      <c r="P1030" s="120" t="n"/>
      <c r="Q1030" s="120" t="n">
        <v>590551.308</v>
      </c>
      <c r="R1030" s="120" t="n"/>
      <c r="S1030" s="120" t="n">
        <f aca="false" ca="false" dt2D="false" dtr="false" t="normal">'Приложение 2'!E1030-'Приложение 1'!Q1030</f>
        <v>7835270.662228031</v>
      </c>
      <c r="T1030" s="191" t="n">
        <v>13.98</v>
      </c>
      <c r="U1030" s="192" t="n">
        <v>11.18</v>
      </c>
      <c r="V1030" s="192" t="n">
        <v>9.32</v>
      </c>
      <c r="W1030" s="192" t="n"/>
      <c r="X1030" s="192" t="n"/>
      <c r="Y1030" s="193" t="n">
        <v>2026</v>
      </c>
      <c r="Z1030" s="3" t="n"/>
      <c r="AA1030" s="3" t="n"/>
      <c r="AB1030" s="194" t="n">
        <f aca="false" ca="false" dt2D="false" dtr="false" t="normal">SUM(AC1030:AQ1030)</f>
        <v>8425821.970228031</v>
      </c>
      <c r="AC1030" s="151" t="n"/>
      <c r="AD1030" s="151" t="n">
        <v>3580916.17495933</v>
      </c>
      <c r="AE1030" s="151" t="n">
        <v>2642765.93214205</v>
      </c>
      <c r="AF1030" s="151" t="n">
        <v>1745052.61385693</v>
      </c>
      <c r="AG1030" s="151" t="n"/>
      <c r="AH1030" s="151" t="n"/>
      <c r="AI1030" s="151" t="n">
        <v>0</v>
      </c>
      <c r="AJ1030" s="151" t="n"/>
      <c r="AK1030" s="151" t="n"/>
      <c r="AL1030" s="151" t="n"/>
      <c r="AM1030" s="151" t="n"/>
      <c r="AN1030" s="151" t="n"/>
      <c r="AO1030" s="151" t="n">
        <v>252774.659106841</v>
      </c>
      <c r="AP1030" s="151" t="n">
        <v>24000</v>
      </c>
      <c r="AQ1030" s="151" t="n">
        <v>180312.59016288</v>
      </c>
      <c r="AR1030" s="128" t="n">
        <f aca="false" ca="false" dt2D="false" dtr="false" t="normal">COUNTIF(AC1030:AN1030, "&gt;0")</f>
        <v>3</v>
      </c>
      <c r="AS1030" s="128" t="n">
        <f aca="false" ca="false" dt2D="false" dtr="false" t="normal">COUNTIF(AO1030:AQ1030, "&gt;0")</f>
        <v>3</v>
      </c>
      <c r="AT1030" s="128" t="n">
        <f aca="false" ca="false" dt2D="false" dtr="false" t="normal">+AR1030+AS1030</f>
        <v>6</v>
      </c>
      <c r="AU1030" s="0" t="n"/>
    </row>
    <row customHeight="true" ht="15" outlineLevel="0" r="1031">
      <c r="A1031" s="115" t="n">
        <f aca="false" ca="false" dt2D="false" dtr="false" t="normal">A1030+1</f>
        <v>139</v>
      </c>
      <c r="B1031" s="115" t="s">
        <v>226</v>
      </c>
      <c r="C1031" s="116" t="s">
        <v>66</v>
      </c>
      <c r="D1031" s="115" t="s">
        <v>692</v>
      </c>
      <c r="E1031" s="119" t="s">
        <v>103</v>
      </c>
      <c r="F1031" s="118" t="s">
        <v>62</v>
      </c>
      <c r="G1031" s="118" t="n">
        <v>10</v>
      </c>
      <c r="H1031" s="118" t="n">
        <v>1</v>
      </c>
      <c r="I1031" s="119" t="n">
        <v>2807</v>
      </c>
      <c r="J1031" s="119" t="n">
        <v>2807</v>
      </c>
      <c r="K1031" s="119" t="n">
        <v>0</v>
      </c>
      <c r="L1031" s="117" t="n">
        <v>98</v>
      </c>
      <c r="M1031" s="120" t="n">
        <f aca="false" ca="false" dt2D="false" dtr="false" t="normal">SUM(N1031:S1031)</f>
        <v>2714049.7403072948</v>
      </c>
      <c r="N1031" s="120" t="n"/>
      <c r="O1031" s="120" t="n"/>
      <c r="P1031" s="120" t="n"/>
      <c r="Q1031" s="120" t="n">
        <v>568922.76</v>
      </c>
      <c r="R1031" s="120" t="n"/>
      <c r="S1031" s="120" t="n">
        <f aca="false" ca="false" dt2D="false" dtr="false" t="normal">'Приложение 2'!E1031-'Приложение 1'!Q1031</f>
        <v>2145126.980307295</v>
      </c>
      <c r="T1031" s="191" t="n">
        <v>5.77</v>
      </c>
      <c r="U1031" s="192" t="n">
        <v>4.62</v>
      </c>
      <c r="V1031" s="192" t="n">
        <v>3.85</v>
      </c>
      <c r="W1031" s="192" t="n"/>
      <c r="X1031" s="192" t="n"/>
      <c r="Y1031" s="193" t="n">
        <v>2026</v>
      </c>
      <c r="Z1031" s="3" t="n"/>
      <c r="AA1031" s="3" t="n"/>
      <c r="AB1031" s="194" t="n">
        <f aca="false" ca="false" dt2D="false" dtr="false" t="normal">SUM(AC1031:AQ1031)</f>
        <v>2714049.7403072948</v>
      </c>
      <c r="AC1031" s="151" t="n"/>
      <c r="AD1031" s="151" t="n"/>
      <c r="AE1031" s="151" t="n">
        <v>2550547.5836555</v>
      </c>
      <c r="AF1031" s="151" t="n"/>
      <c r="AG1031" s="151" t="n"/>
      <c r="AH1031" s="151" t="n"/>
      <c r="AI1031" s="151" t="n">
        <v>0</v>
      </c>
      <c r="AJ1031" s="151" t="n"/>
      <c r="AK1031" s="151" t="n"/>
      <c r="AL1031" s="151" t="n"/>
      <c r="AM1031" s="151" t="n"/>
      <c r="AN1031" s="151" t="n"/>
      <c r="AO1031" s="151" t="n">
        <v>81421.4922092187</v>
      </c>
      <c r="AP1031" s="151" t="n">
        <v>24000</v>
      </c>
      <c r="AQ1031" s="151" t="n">
        <v>58080.664442576</v>
      </c>
      <c r="AR1031" s="128" t="n">
        <f aca="false" ca="false" dt2D="false" dtr="false" t="normal">COUNTIF(AC1031:AN1031, "&gt;0")</f>
        <v>1</v>
      </c>
      <c r="AS1031" s="128" t="n">
        <f aca="false" ca="false" dt2D="false" dtr="false" t="normal">COUNTIF(AO1031:AQ1031, "&gt;0")</f>
        <v>3</v>
      </c>
      <c r="AT1031" s="128" t="n">
        <f aca="false" ca="false" dt2D="false" dtr="false" t="normal">+AR1031+AS1031</f>
        <v>4</v>
      </c>
      <c r="AU1031" s="0" t="n"/>
    </row>
    <row customHeight="true" ht="15" outlineLevel="0" r="1032">
      <c r="A1032" s="115" t="n">
        <f aca="false" ca="false" dt2D="false" dtr="false" t="normal">A1031+1</f>
        <v>140</v>
      </c>
      <c r="B1032" s="115" t="n">
        <f aca="false" ca="false" dt2D="false" dtr="false" t="normal">B1023+1</f>
        <v>38</v>
      </c>
      <c r="C1032" s="116" t="s">
        <v>66</v>
      </c>
      <c r="D1032" s="115" t="s">
        <v>693</v>
      </c>
      <c r="E1032" s="119" t="s">
        <v>320</v>
      </c>
      <c r="F1032" s="118" t="s">
        <v>62</v>
      </c>
      <c r="G1032" s="118" t="n">
        <v>5</v>
      </c>
      <c r="H1032" s="118" t="n">
        <v>6</v>
      </c>
      <c r="I1032" s="119" t="n">
        <v>4609.3</v>
      </c>
      <c r="J1032" s="119" t="n">
        <v>4609.3</v>
      </c>
      <c r="K1032" s="119" t="n">
        <v>0</v>
      </c>
      <c r="L1032" s="117" t="n">
        <v>212</v>
      </c>
      <c r="M1032" s="120" t="n">
        <f aca="false" ca="false" dt2D="false" dtr="false" t="normal">SUM(N1032:S1032)</f>
        <v>26121686.681</v>
      </c>
      <c r="N1032" s="120" t="n"/>
      <c r="O1032" s="120" t="n"/>
      <c r="P1032" s="120" t="n"/>
      <c r="Q1032" s="120" t="n">
        <v>703010.436</v>
      </c>
      <c r="R1032" s="120" t="n"/>
      <c r="S1032" s="120" t="n">
        <f aca="false" ca="false" dt2D="false" dtr="false" t="normal">'Приложение 2'!E1032-'Приложение 1'!Q1032</f>
        <v>25418676.245</v>
      </c>
      <c r="T1032" s="191" t="n">
        <v>22.98</v>
      </c>
      <c r="U1032" s="192" t="n">
        <v>18.38</v>
      </c>
      <c r="V1032" s="192" t="n">
        <v>15.32</v>
      </c>
      <c r="W1032" s="192" t="n"/>
      <c r="X1032" s="192" t="n"/>
      <c r="Y1032" s="193" t="n">
        <v>2027</v>
      </c>
      <c r="Z1032" s="3" t="n"/>
      <c r="AA1032" s="3" t="n"/>
      <c r="AB1032" s="194" t="n">
        <f aca="false" ca="false" dt2D="false" dtr="false" t="normal">SUM(AC1032:AQ1032)</f>
        <v>26121686.681</v>
      </c>
      <c r="AC1032" s="151" t="n"/>
      <c r="AD1032" s="151" t="n"/>
      <c r="AE1032" s="151" t="n"/>
      <c r="AF1032" s="151" t="n"/>
      <c r="AG1032" s="151" t="n"/>
      <c r="AH1032" s="151" t="n"/>
      <c r="AI1032" s="151" t="n">
        <v>0</v>
      </c>
      <c r="AJ1032" s="151" t="n"/>
      <c r="AK1032" s="151" t="n"/>
      <c r="AL1032" s="151" t="n"/>
      <c r="AM1032" s="151" t="n">
        <v>24755031.9855966</v>
      </c>
      <c r="AN1032" s="151" t="n"/>
      <c r="AO1032" s="151" t="n">
        <v>783650.60043</v>
      </c>
      <c r="AP1032" s="151" t="n">
        <v>24000</v>
      </c>
      <c r="AQ1032" s="151" t="n">
        <v>559004.0949734</v>
      </c>
      <c r="AR1032" s="128" t="n">
        <f aca="false" ca="false" dt2D="false" dtr="false" t="normal">COUNTIF(AC1032:AN1032, "&gt;0")</f>
        <v>1</v>
      </c>
      <c r="AS1032" s="128" t="n">
        <f aca="false" ca="false" dt2D="false" dtr="false" t="normal">COUNTIF(AO1032:AQ1032, "&gt;0")</f>
        <v>3</v>
      </c>
      <c r="AT1032" s="128" t="n">
        <f aca="false" ca="false" dt2D="false" dtr="false" t="normal">+AR1032+AS1032</f>
        <v>4</v>
      </c>
      <c r="AU1032" s="0" t="n"/>
    </row>
    <row customHeight="true" ht="15" outlineLevel="0" r="1033">
      <c r="A1033" s="115" t="n">
        <f aca="false" ca="false" dt2D="false" dtr="false" t="normal">A1032+1</f>
        <v>141</v>
      </c>
      <c r="B1033" s="115" t="n">
        <f aca="false" ca="false" dt2D="false" dtr="false" t="normal">B1032+1</f>
        <v>39</v>
      </c>
      <c r="C1033" s="116" t="s">
        <v>66</v>
      </c>
      <c r="D1033" s="115" t="s">
        <v>695</v>
      </c>
      <c r="E1033" s="119" t="s">
        <v>128</v>
      </c>
      <c r="F1033" s="118" t="s">
        <v>62</v>
      </c>
      <c r="G1033" s="118" t="n">
        <v>5</v>
      </c>
      <c r="H1033" s="118" t="n">
        <v>6</v>
      </c>
      <c r="I1033" s="119" t="n">
        <v>4687.4</v>
      </c>
      <c r="J1033" s="119" t="n">
        <v>4687.4</v>
      </c>
      <c r="K1033" s="119" t="n">
        <v>0</v>
      </c>
      <c r="L1033" s="117" t="n">
        <v>200</v>
      </c>
      <c r="M1033" s="120" t="n">
        <f aca="false" ca="false" dt2D="false" dtr="false" t="normal">SUM(N1033:S1033)</f>
        <v>26564292.657999996</v>
      </c>
      <c r="N1033" s="120" t="n"/>
      <c r="O1033" s="120" t="n"/>
      <c r="P1033" s="120" t="n"/>
      <c r="Q1033" s="120" t="n">
        <v>714922.248</v>
      </c>
      <c r="R1033" s="120" t="n"/>
      <c r="S1033" s="120" t="n">
        <f aca="false" ca="false" dt2D="false" dtr="false" t="normal">'Приложение 2'!E1033-'Приложение 1'!Q1033</f>
        <v>25849370.409999996</v>
      </c>
      <c r="T1033" s="191" t="n">
        <v>22.98</v>
      </c>
      <c r="U1033" s="192" t="n">
        <v>18.38</v>
      </c>
      <c r="V1033" s="192" t="n">
        <v>15.32</v>
      </c>
      <c r="W1033" s="192" t="n"/>
      <c r="X1033" s="192" t="n"/>
      <c r="Y1033" s="193" t="n">
        <v>2027</v>
      </c>
      <c r="Z1033" s="3" t="n"/>
      <c r="AA1033" s="3" t="n"/>
      <c r="AB1033" s="194" t="n">
        <f aca="false" ca="false" dt2D="false" dtr="false" t="normal">SUM(AC1033:AQ1033)</f>
        <v>26564292.657999996</v>
      </c>
      <c r="AC1033" s="151" t="n"/>
      <c r="AD1033" s="151" t="n"/>
      <c r="AE1033" s="151" t="n"/>
      <c r="AF1033" s="151" t="n"/>
      <c r="AG1033" s="151" t="n"/>
      <c r="AH1033" s="151" t="n"/>
      <c r="AI1033" s="151" t="n">
        <v>0</v>
      </c>
      <c r="AJ1033" s="151" t="n"/>
      <c r="AK1033" s="151" t="n"/>
      <c r="AL1033" s="151" t="n"/>
      <c r="AM1033" s="151" t="n">
        <v>25174888.0153788</v>
      </c>
      <c r="AN1033" s="151" t="n"/>
      <c r="AO1033" s="151" t="n">
        <v>796928.77974</v>
      </c>
      <c r="AP1033" s="151" t="n">
        <v>24000</v>
      </c>
      <c r="AQ1033" s="151" t="n">
        <v>568475.8628812</v>
      </c>
      <c r="AR1033" s="128" t="n">
        <f aca="false" ca="false" dt2D="false" dtr="false" t="normal">COUNTIF(AC1033:AN1033, "&gt;0")</f>
        <v>1</v>
      </c>
      <c r="AS1033" s="128" t="n">
        <f aca="false" ca="false" dt2D="false" dtr="false" t="normal">COUNTIF(AO1033:AQ1033, "&gt;0")</f>
        <v>3</v>
      </c>
      <c r="AT1033" s="128" t="n">
        <f aca="false" ca="false" dt2D="false" dtr="false" t="normal">+AR1033+AS1033</f>
        <v>4</v>
      </c>
      <c r="AU1033" s="0" t="n"/>
    </row>
    <row customHeight="true" ht="15" outlineLevel="0" r="1034">
      <c r="A1034" s="115" t="n">
        <f aca="false" ca="false" dt2D="false" dtr="false" t="normal">A1033+1</f>
        <v>142</v>
      </c>
      <c r="B1034" s="115" t="n">
        <f aca="false" ca="false" dt2D="false" dtr="false" t="normal">B1033+1</f>
        <v>40</v>
      </c>
      <c r="C1034" s="116" t="s">
        <v>66</v>
      </c>
      <c r="D1034" s="115" t="s">
        <v>697</v>
      </c>
      <c r="E1034" s="119" t="s">
        <v>320</v>
      </c>
      <c r="F1034" s="118" t="s">
        <v>62</v>
      </c>
      <c r="G1034" s="118" t="n">
        <v>5</v>
      </c>
      <c r="H1034" s="118" t="n">
        <v>6</v>
      </c>
      <c r="I1034" s="119" t="n">
        <v>4576.8</v>
      </c>
      <c r="J1034" s="119" t="n">
        <v>4576.8</v>
      </c>
      <c r="K1034" s="119" t="n">
        <v>0</v>
      </c>
      <c r="L1034" s="117" t="n">
        <v>206</v>
      </c>
      <c r="M1034" s="120" t="n">
        <f aca="false" ca="false" dt2D="false" dtr="false" t="normal">SUM(N1034:S1034)</f>
        <v>25937503.656000003</v>
      </c>
      <c r="N1034" s="120" t="n"/>
      <c r="O1034" s="120" t="n"/>
      <c r="P1034" s="120" t="n"/>
      <c r="Q1034" s="120" t="n">
        <v>698053.536</v>
      </c>
      <c r="R1034" s="120" t="n"/>
      <c r="S1034" s="120" t="n">
        <f aca="false" ca="false" dt2D="false" dtr="false" t="normal">'Приложение 2'!E1034-'Приложение 1'!Q1034</f>
        <v>25239450.120000005</v>
      </c>
      <c r="T1034" s="191" t="n">
        <v>22.98</v>
      </c>
      <c r="U1034" s="192" t="n">
        <v>18.38</v>
      </c>
      <c r="V1034" s="192" t="n">
        <v>15.32</v>
      </c>
      <c r="W1034" s="192" t="n"/>
      <c r="X1034" s="192" t="n"/>
      <c r="Y1034" s="193" t="n">
        <v>2027</v>
      </c>
      <c r="Z1034" s="3" t="n"/>
      <c r="AA1034" s="3" t="n"/>
      <c r="AB1034" s="194" t="n">
        <f aca="false" ca="false" dt2D="false" dtr="false" t="normal">SUM(AC1034:AQ1034)</f>
        <v>25937503.656000003</v>
      </c>
      <c r="AC1034" s="151" t="n"/>
      <c r="AD1034" s="151" t="n"/>
      <c r="AE1034" s="151" t="n"/>
      <c r="AF1034" s="151" t="n"/>
      <c r="AG1034" s="151" t="n"/>
      <c r="AH1034" s="151" t="n"/>
      <c r="AI1034" s="151" t="n">
        <v>0</v>
      </c>
      <c r="AJ1034" s="151" t="n"/>
      <c r="AK1034" s="151" t="n"/>
      <c r="AL1034" s="151" t="n"/>
      <c r="AM1034" s="151" t="n">
        <v>24580315.9680816</v>
      </c>
      <c r="AN1034" s="151" t="n"/>
      <c r="AO1034" s="151" t="n">
        <v>778125.10968</v>
      </c>
      <c r="AP1034" s="151" t="n">
        <v>24000</v>
      </c>
      <c r="AQ1034" s="151" t="n">
        <v>555062.5782384</v>
      </c>
      <c r="AR1034" s="128" t="n">
        <f aca="false" ca="false" dt2D="false" dtr="false" t="normal">COUNTIF(AC1034:AN1034, "&gt;0")</f>
        <v>1</v>
      </c>
      <c r="AS1034" s="128" t="n">
        <f aca="false" ca="false" dt2D="false" dtr="false" t="normal">COUNTIF(AO1034:AQ1034, "&gt;0")</f>
        <v>3</v>
      </c>
      <c r="AT1034" s="128" t="n">
        <f aca="false" ca="false" dt2D="false" dtr="false" t="normal">+AR1034+AS1034</f>
        <v>4</v>
      </c>
      <c r="AU1034" s="0" t="n"/>
    </row>
    <row customHeight="true" ht="15" outlineLevel="0" r="1035">
      <c r="A1035" s="115" t="n">
        <f aca="false" ca="false" dt2D="false" dtr="false" t="normal">A1034+1</f>
        <v>143</v>
      </c>
      <c r="B1035" s="115" t="s">
        <v>226</v>
      </c>
      <c r="C1035" s="116" t="s">
        <v>66</v>
      </c>
      <c r="D1035" s="115" t="s">
        <v>168</v>
      </c>
      <c r="E1035" s="119" t="s">
        <v>94</v>
      </c>
      <c r="F1035" s="118" t="s">
        <v>62</v>
      </c>
      <c r="G1035" s="118" t="n">
        <v>5</v>
      </c>
      <c r="H1035" s="118" t="n">
        <v>8</v>
      </c>
      <c r="I1035" s="119" t="n">
        <v>7135.2</v>
      </c>
      <c r="J1035" s="119" t="n">
        <v>6073.2</v>
      </c>
      <c r="K1035" s="119" t="n">
        <v>1062</v>
      </c>
      <c r="L1035" s="117" t="n">
        <v>253</v>
      </c>
      <c r="M1035" s="120" t="n">
        <f aca="false" ca="false" dt2D="false" dtr="false" t="normal">SUM(N1035:S1035)</f>
        <v>20195541.431999996</v>
      </c>
      <c r="N1035" s="120" t="n"/>
      <c r="O1035" s="120" t="n"/>
      <c r="P1035" s="120" t="n"/>
      <c r="Q1035" s="120" t="n">
        <v>1250109.504</v>
      </c>
      <c r="R1035" s="120" t="n"/>
      <c r="S1035" s="120" t="n">
        <f aca="false" ca="false" dt2D="false" dtr="false" t="normal">'Приложение 2'!E1035-'Приложение 1'!Q1035</f>
        <v>18945431.927999996</v>
      </c>
      <c r="T1035" s="191" t="n">
        <v>16.65</v>
      </c>
      <c r="U1035" s="192" t="n">
        <v>13.32</v>
      </c>
      <c r="V1035" s="192" t="n">
        <v>11.1</v>
      </c>
      <c r="W1035" s="192" t="n"/>
      <c r="X1035" s="192" t="n"/>
      <c r="Y1035" s="193" t="n">
        <v>2027</v>
      </c>
      <c r="Z1035" s="3" t="n">
        <f aca="false" ca="false" dt2D="false" dtr="false" t="normal">M1015-Z1026</f>
        <v>0</v>
      </c>
      <c r="AA1035" s="3" t="n"/>
      <c r="AB1035" s="194" t="n">
        <f aca="false" ca="false" dt2D="false" dtr="false" t="normal">SUM(AC1035:AQ1035)</f>
        <v>20195541.431999996</v>
      </c>
      <c r="AC1035" s="151" t="n">
        <v>19133490.6023952</v>
      </c>
      <c r="AD1035" s="151" t="n"/>
      <c r="AE1035" s="151" t="n"/>
      <c r="AF1035" s="151" t="n"/>
      <c r="AG1035" s="151" t="n"/>
      <c r="AH1035" s="151" t="n"/>
      <c r="AI1035" s="151" t="n">
        <v>0</v>
      </c>
      <c r="AJ1035" s="151" t="n"/>
      <c r="AK1035" s="151" t="n"/>
      <c r="AL1035" s="151" t="n"/>
      <c r="AM1035" s="151" t="n"/>
      <c r="AN1035" s="151" t="n"/>
      <c r="AO1035" s="151" t="n">
        <v>605866.24296</v>
      </c>
      <c r="AP1035" s="151" t="n">
        <v>24000</v>
      </c>
      <c r="AQ1035" s="151" t="n">
        <v>432184.5866448</v>
      </c>
      <c r="AR1035" s="128" t="n">
        <f aca="false" ca="false" dt2D="false" dtr="false" t="normal">COUNTIF(AC1035:AN1035, "&gt;0")</f>
        <v>1</v>
      </c>
      <c r="AS1035" s="128" t="n">
        <f aca="false" ca="false" dt2D="false" dtr="false" t="normal">COUNTIF(AO1035:AQ1035, "&gt;0")</f>
        <v>3</v>
      </c>
      <c r="AT1035" s="128" t="n">
        <f aca="false" ca="false" dt2D="false" dtr="false" t="normal">+AR1035+AS1035</f>
        <v>4</v>
      </c>
      <c r="AU1035" s="0" t="n"/>
      <c r="BC1035" s="66" t="n"/>
    </row>
    <row customHeight="true" ht="15" outlineLevel="0" r="1036">
      <c r="A1036" s="115" t="n">
        <f aca="false" ca="false" dt2D="false" dtr="false" t="normal">A1035+1</f>
        <v>144</v>
      </c>
      <c r="B1036" s="115" t="s">
        <v>226</v>
      </c>
      <c r="C1036" s="116" t="s">
        <v>66</v>
      </c>
      <c r="D1036" s="115" t="s">
        <v>173</v>
      </c>
      <c r="E1036" s="119" t="s">
        <v>162</v>
      </c>
      <c r="F1036" s="118" t="s">
        <v>62</v>
      </c>
      <c r="G1036" s="118" t="n">
        <v>5</v>
      </c>
      <c r="H1036" s="118" t="n">
        <v>6</v>
      </c>
      <c r="I1036" s="119" t="n">
        <v>4572.9</v>
      </c>
      <c r="J1036" s="119" t="n">
        <v>4572.9</v>
      </c>
      <c r="K1036" s="119" t="n">
        <v>0</v>
      </c>
      <c r="L1036" s="117" t="n">
        <v>191</v>
      </c>
      <c r="M1036" s="120" t="n">
        <f aca="false" ca="false" dt2D="false" dtr="false" t="normal">SUM(N1036:S1036)</f>
        <v>5167468.458</v>
      </c>
      <c r="N1036" s="120" t="n"/>
      <c r="O1036" s="120" t="n"/>
      <c r="P1036" s="120" t="n"/>
      <c r="Q1036" s="120" t="n">
        <v>697458.708</v>
      </c>
      <c r="R1036" s="120" t="n"/>
      <c r="S1036" s="120" t="n">
        <f aca="false" ca="false" dt2D="false" dtr="false" t="normal">'Приложение 2'!E1036-'Приложение 1'!Q1036</f>
        <v>4470009.75</v>
      </c>
      <c r="T1036" s="191" t="n">
        <v>6.78</v>
      </c>
      <c r="U1036" s="192" t="n">
        <v>5.42</v>
      </c>
      <c r="V1036" s="192" t="n">
        <v>4.52</v>
      </c>
      <c r="W1036" s="192" t="n"/>
      <c r="X1036" s="192" t="n"/>
      <c r="Y1036" s="193" t="n">
        <v>2027</v>
      </c>
      <c r="Z1036" s="3" t="n"/>
      <c r="AA1036" s="3" t="n"/>
      <c r="AB1036" s="194" t="n">
        <f aca="false" ca="false" dt2D="false" dtr="false" t="normal">SUM(AC1036:AQ1036)</f>
        <v>5167468.458</v>
      </c>
      <c r="AC1036" s="151" t="n"/>
      <c r="AD1036" s="151" t="n"/>
      <c r="AE1036" s="151" t="n"/>
      <c r="AF1036" s="151" t="n">
        <v>4877860.5792588</v>
      </c>
      <c r="AG1036" s="151" t="n"/>
      <c r="AH1036" s="151" t="n"/>
      <c r="AI1036" s="151" t="n">
        <v>0</v>
      </c>
      <c r="AJ1036" s="151" t="n"/>
      <c r="AK1036" s="151" t="n"/>
      <c r="AL1036" s="151" t="n"/>
      <c r="AM1036" s="151" t="n"/>
      <c r="AN1036" s="151" t="n"/>
      <c r="AO1036" s="151" t="n">
        <v>155024.05374</v>
      </c>
      <c r="AP1036" s="151" t="n">
        <v>24000</v>
      </c>
      <c r="AQ1036" s="151" t="n">
        <v>110583.8250012</v>
      </c>
      <c r="AR1036" s="128" t="n">
        <f aca="false" ca="false" dt2D="false" dtr="false" t="normal">COUNTIF(AC1036:AN1036, "&gt;0")</f>
        <v>1</v>
      </c>
      <c r="AS1036" s="128" t="n">
        <f aca="false" ca="false" dt2D="false" dtr="false" t="normal">COUNTIF(AO1036:AQ1036, "&gt;0")</f>
        <v>3</v>
      </c>
      <c r="AT1036" s="128" t="n">
        <f aca="false" ca="false" dt2D="false" dtr="false" t="normal">+AR1036+AS1036</f>
        <v>4</v>
      </c>
      <c r="AU1036" s="0" t="n"/>
    </row>
    <row customHeight="true" ht="15" outlineLevel="0" r="1037">
      <c r="A1037" s="115" t="n">
        <f aca="false" ca="false" dt2D="false" dtr="false" t="normal">A1036+1</f>
        <v>145</v>
      </c>
      <c r="B1037" s="115" t="s">
        <v>226</v>
      </c>
      <c r="C1037" s="116" t="s">
        <v>66</v>
      </c>
      <c r="D1037" s="115" t="s">
        <v>699</v>
      </c>
      <c r="E1037" s="119" t="s">
        <v>177</v>
      </c>
      <c r="F1037" s="118" t="s">
        <v>62</v>
      </c>
      <c r="G1037" s="118" t="n">
        <v>2</v>
      </c>
      <c r="H1037" s="118" t="n">
        <v>8</v>
      </c>
      <c r="I1037" s="119" t="n">
        <v>1042.9</v>
      </c>
      <c r="J1037" s="119" t="n">
        <v>988.8</v>
      </c>
      <c r="K1037" s="119" t="n">
        <v>54.1000000000001</v>
      </c>
      <c r="L1037" s="117" t="n">
        <v>39</v>
      </c>
      <c r="M1037" s="120" t="n">
        <f aca="false" ca="false" dt2D="false" dtr="false" t="normal">SUM(N1037:S1037)</f>
        <v>23301583.172966845</v>
      </c>
      <c r="N1037" s="120" t="n"/>
      <c r="O1037" s="120" t="n"/>
      <c r="P1037" s="120" t="n"/>
      <c r="Q1037" s="120" t="n">
        <v>167307.948</v>
      </c>
      <c r="R1037" s="120" t="n"/>
      <c r="S1037" s="120" t="n">
        <f aca="false" ca="false" dt2D="false" dtr="false" t="normal">'Приложение 2'!E1037-'Приложение 1'!Q1037</f>
        <v>23134275.224966846</v>
      </c>
      <c r="T1037" s="191" t="n">
        <v>94.27</v>
      </c>
      <c r="U1037" s="192" t="n">
        <v>75.42</v>
      </c>
      <c r="V1037" s="192" t="n">
        <v>62.85</v>
      </c>
      <c r="W1037" s="192" t="n"/>
      <c r="X1037" s="192" t="n"/>
      <c r="Y1037" s="193" t="n">
        <v>2026</v>
      </c>
      <c r="Z1037" s="3" t="n"/>
      <c r="AA1037" s="3" t="n"/>
      <c r="AB1037" s="194" t="n">
        <f aca="false" ca="false" dt2D="false" dtr="false" t="normal">SUM(AC1037:AQ1037)</f>
        <v>23301583.172966845</v>
      </c>
      <c r="AC1037" s="151" t="n">
        <v>5004039.35730622</v>
      </c>
      <c r="AD1037" s="151" t="n"/>
      <c r="AE1037" s="151" t="n">
        <v>1098346.51075938</v>
      </c>
      <c r="AF1037" s="151" t="n"/>
      <c r="AG1037" s="151" t="n"/>
      <c r="AH1037" s="151" t="n"/>
      <c r="AI1037" s="151" t="n">
        <v>0</v>
      </c>
      <c r="AJ1037" s="151" t="n"/>
      <c r="AK1037" s="151" t="n">
        <v>11353014.5808072</v>
      </c>
      <c r="AL1037" s="151" t="n">
        <v>4624481.34900355</v>
      </c>
      <c r="AM1037" s="151" t="n"/>
      <c r="AN1037" s="151" t="n"/>
      <c r="AO1037" s="151" t="n">
        <v>699047.495189007</v>
      </c>
      <c r="AP1037" s="151" t="n">
        <v>24000</v>
      </c>
      <c r="AQ1037" s="151" t="n">
        <v>498653.879901492</v>
      </c>
      <c r="AR1037" s="128" t="n">
        <f aca="false" ca="false" dt2D="false" dtr="false" t="normal">COUNTIF(AC1037:AN1037, "&gt;0")</f>
        <v>4</v>
      </c>
      <c r="AS1037" s="128" t="n">
        <f aca="false" ca="false" dt2D="false" dtr="false" t="normal">COUNTIF(AO1037:AQ1037, "&gt;0")</f>
        <v>3</v>
      </c>
      <c r="AT1037" s="128" t="n">
        <f aca="false" ca="false" dt2D="false" dtr="false" t="normal">+AR1037+AS1037</f>
        <v>7</v>
      </c>
      <c r="AU1037" s="0" t="n"/>
    </row>
    <row customHeight="true" ht="15" outlineLevel="0" r="1038">
      <c r="A1038" s="115" t="n">
        <f aca="false" ca="false" dt2D="false" dtr="false" t="normal">A1037+1</f>
        <v>146</v>
      </c>
      <c r="B1038" s="115" t="s">
        <v>226</v>
      </c>
      <c r="C1038" s="116" t="s">
        <v>66</v>
      </c>
      <c r="D1038" s="115" t="s">
        <v>176</v>
      </c>
      <c r="E1038" s="119" t="s">
        <v>177</v>
      </c>
      <c r="F1038" s="118" t="s">
        <v>62</v>
      </c>
      <c r="G1038" s="118" t="n">
        <v>9</v>
      </c>
      <c r="H1038" s="118" t="n">
        <v>1</v>
      </c>
      <c r="I1038" s="119" t="n">
        <v>2814.6</v>
      </c>
      <c r="J1038" s="119" t="n">
        <v>2814.6</v>
      </c>
      <c r="K1038" s="119" t="n">
        <v>0</v>
      </c>
      <c r="L1038" s="117" t="n">
        <v>93</v>
      </c>
      <c r="M1038" s="120" t="n">
        <f aca="false" ca="false" dt2D="false" dtr="false" t="normal">SUM(N1038:S1038)</f>
        <v>23644340.20238204</v>
      </c>
      <c r="N1038" s="120" t="n"/>
      <c r="O1038" s="120" t="n"/>
      <c r="P1038" s="120" t="n"/>
      <c r="Q1038" s="120" t="n">
        <v>570463.128</v>
      </c>
      <c r="R1038" s="120" t="n"/>
      <c r="S1038" s="120" t="n">
        <f aca="false" ca="false" dt2D="false" dtr="false" t="normal">'Приложение 2'!E1038-'Приложение 1'!Q1038</f>
        <v>23073877.07438204</v>
      </c>
      <c r="T1038" s="191" t="n">
        <v>34.86</v>
      </c>
      <c r="U1038" s="192" t="n">
        <v>27.89</v>
      </c>
      <c r="V1038" s="192" t="n">
        <v>23.24</v>
      </c>
      <c r="W1038" s="192" t="n"/>
      <c r="X1038" s="192" t="n"/>
      <c r="Y1038" s="193" t="n">
        <v>2027</v>
      </c>
      <c r="Z1038" s="3" t="n"/>
      <c r="AA1038" s="3" t="n"/>
      <c r="AB1038" s="194" t="n">
        <f aca="false" ca="false" dt2D="false" dtr="false" t="normal">SUM(AC1038:AQ1038)</f>
        <v>23644340.20238204</v>
      </c>
      <c r="AC1038" s="151" t="n"/>
      <c r="AD1038" s="151" t="n"/>
      <c r="AE1038" s="151" t="n"/>
      <c r="AF1038" s="151" t="n"/>
      <c r="AG1038" s="151" t="n"/>
      <c r="AH1038" s="151" t="n"/>
      <c r="AI1038" s="151" t="n">
        <v>0</v>
      </c>
      <c r="AJ1038" s="151" t="n"/>
      <c r="AK1038" s="151" t="n"/>
      <c r="AL1038" s="151" t="n"/>
      <c r="AM1038" s="151" t="n">
        <v>22405021.1159796</v>
      </c>
      <c r="AN1038" s="151" t="n"/>
      <c r="AO1038" s="151" t="n">
        <v>709330.206071462</v>
      </c>
      <c r="AP1038" s="151" t="n">
        <v>24000</v>
      </c>
      <c r="AQ1038" s="151" t="n">
        <v>505988.880330977</v>
      </c>
      <c r="AR1038" s="128" t="n">
        <f aca="false" ca="false" dt2D="false" dtr="false" t="normal">COUNTIF(AC1038:AN1038, "&gt;0")</f>
        <v>1</v>
      </c>
      <c r="AS1038" s="128" t="n">
        <f aca="false" ca="false" dt2D="false" dtr="false" t="normal">COUNTIF(AO1038:AQ1038, "&gt;0")</f>
        <v>3</v>
      </c>
      <c r="AT1038" s="128" t="n">
        <f aca="false" ca="false" dt2D="false" dtr="false" t="normal">+AR1038+AS1038</f>
        <v>4</v>
      </c>
      <c r="AU1038" s="0" t="n"/>
    </row>
    <row customHeight="true" ht="15" outlineLevel="0" r="1039">
      <c r="A1039" s="115" t="n">
        <f aca="false" ca="false" dt2D="false" dtr="false" t="normal">A1038+1</f>
        <v>147</v>
      </c>
      <c r="B1039" s="115" t="s">
        <v>226</v>
      </c>
      <c r="C1039" s="116" t="s">
        <v>66</v>
      </c>
      <c r="D1039" s="115" t="s">
        <v>182</v>
      </c>
      <c r="E1039" s="119" t="s">
        <v>106</v>
      </c>
      <c r="F1039" s="118" t="s">
        <v>62</v>
      </c>
      <c r="G1039" s="118" t="n">
        <v>5</v>
      </c>
      <c r="H1039" s="118" t="n">
        <v>3</v>
      </c>
      <c r="I1039" s="119" t="n">
        <v>4232.8</v>
      </c>
      <c r="J1039" s="119" t="n">
        <v>4075.9</v>
      </c>
      <c r="K1039" s="119" t="n">
        <v>156.9</v>
      </c>
      <c r="L1039" s="117" t="n">
        <v>178</v>
      </c>
      <c r="M1039" s="120" t="n">
        <f aca="false" ca="false" dt2D="false" dtr="false" t="normal">SUM(N1039:S1039)</f>
        <v>82190267.016</v>
      </c>
      <c r="N1039" s="120" t="n"/>
      <c r="O1039" s="120" t="n"/>
      <c r="P1039" s="120" t="n"/>
      <c r="Q1039" s="120" t="n">
        <v>669498.216</v>
      </c>
      <c r="R1039" s="120" t="n"/>
      <c r="S1039" s="120" t="n">
        <f aca="false" ca="false" dt2D="false" dtr="false" t="normal">'Приложение 2'!E1039-'Приложение 1'!Q1039</f>
        <v>81520768.8</v>
      </c>
      <c r="T1039" s="191" t="n">
        <v>75.65</v>
      </c>
      <c r="U1039" s="192" t="n">
        <v>60.52</v>
      </c>
      <c r="V1039" s="192" t="n">
        <v>50.43</v>
      </c>
      <c r="W1039" s="192" t="n"/>
      <c r="X1039" s="192" t="n"/>
      <c r="Y1039" s="193" t="n">
        <v>2027</v>
      </c>
      <c r="Z1039" s="3" t="n"/>
      <c r="AA1039" s="3" t="n"/>
      <c r="AB1039" s="194" t="n">
        <f aca="false" ca="false" dt2D="false" dtr="false" t="normal">SUM(AC1039:AQ1039)</f>
        <v>82190267.016</v>
      </c>
      <c r="AC1039" s="151" t="n"/>
      <c r="AD1039" s="151" t="n"/>
      <c r="AE1039" s="151" t="n">
        <v>5433633.799656</v>
      </c>
      <c r="AF1039" s="151" t="n"/>
      <c r="AG1039" s="151" t="n"/>
      <c r="AH1039" s="151" t="n"/>
      <c r="AI1039" s="151" t="n">
        <v>0</v>
      </c>
      <c r="AJ1039" s="151" t="n"/>
      <c r="AK1039" s="151" t="n">
        <v>26996886.2935248</v>
      </c>
      <c r="AL1039" s="151" t="n">
        <v>8208481.7676624</v>
      </c>
      <c r="AM1039" s="151" t="n">
        <v>22750214.1211536</v>
      </c>
      <c r="AN1039" s="151" t="n">
        <v>14552471.3093808</v>
      </c>
      <c r="AO1039" s="151" t="n">
        <v>2465708.01048</v>
      </c>
      <c r="AP1039" s="151" t="n">
        <v>24000</v>
      </c>
      <c r="AQ1039" s="151" t="n">
        <v>1758871.7141424</v>
      </c>
      <c r="AR1039" s="128" t="n">
        <f aca="false" ca="false" dt2D="false" dtr="false" t="normal">COUNTIF(AC1039:AN1039, "&gt;0")</f>
        <v>5</v>
      </c>
      <c r="AS1039" s="128" t="n">
        <f aca="false" ca="false" dt2D="false" dtr="false" t="normal">COUNTIF(AO1039:AQ1039, "&gt;0")</f>
        <v>3</v>
      </c>
      <c r="AT1039" s="128" t="n">
        <f aca="false" ca="false" dt2D="false" dtr="false" t="normal">+AR1039+AS1039</f>
        <v>8</v>
      </c>
      <c r="AU1039" s="0" t="n"/>
      <c r="BC1039" s="66" t="n"/>
    </row>
    <row customHeight="true" ht="15" outlineLevel="0" r="1040">
      <c r="A1040" s="115" t="n">
        <f aca="false" ca="false" dt2D="false" dtr="false" t="normal">A1039+1</f>
        <v>148</v>
      </c>
      <c r="B1040" s="115" t="s">
        <v>226</v>
      </c>
      <c r="C1040" s="116" t="s">
        <v>60</v>
      </c>
      <c r="D1040" s="116" t="s">
        <v>701</v>
      </c>
      <c r="E1040" s="119" t="s">
        <v>70</v>
      </c>
      <c r="F1040" s="118" t="s">
        <v>62</v>
      </c>
      <c r="G1040" s="118" t="n">
        <v>4</v>
      </c>
      <c r="H1040" s="118" t="n">
        <v>6</v>
      </c>
      <c r="I1040" s="118" t="n">
        <v>3617.9</v>
      </c>
      <c r="J1040" s="118" t="n">
        <v>3617.9</v>
      </c>
      <c r="K1040" s="119" t="n">
        <v>0</v>
      </c>
      <c r="L1040" s="117" t="n">
        <v>173</v>
      </c>
      <c r="M1040" s="120" t="n">
        <f aca="false" ca="false" dt2D="false" dtr="false" t="normal">SUM(N1040:S1040)</f>
        <v>57133732.084</v>
      </c>
      <c r="N1040" s="120" t="n"/>
      <c r="O1040" s="120" t="n"/>
      <c r="P1040" s="120" t="n"/>
      <c r="Q1040" s="120" t="n">
        <v>551802.108</v>
      </c>
      <c r="R1040" s="120" t="n"/>
      <c r="S1040" s="120" t="n">
        <f aca="false" ca="false" dt2D="false" dtr="false" t="normal">'Приложение 2'!E1040-'Приложение 1'!Q1040</f>
        <v>56581929.975999996</v>
      </c>
      <c r="T1040" s="191" t="n">
        <v>63.59</v>
      </c>
      <c r="U1040" s="192" t="n">
        <v>50.87</v>
      </c>
      <c r="V1040" s="192" t="n">
        <v>42.39</v>
      </c>
      <c r="W1040" s="192" t="n"/>
      <c r="X1040" s="192" t="n"/>
      <c r="Y1040" s="193" t="n">
        <v>2027</v>
      </c>
      <c r="Z1040" s="3" t="n"/>
      <c r="AA1040" s="3" t="n"/>
      <c r="AB1040" s="194" t="n">
        <f aca="false" ca="false" dt2D="false" dtr="false" t="normal">SUM(AC1040:AQ1040)</f>
        <v>57133732.084</v>
      </c>
      <c r="AC1040" s="151" t="n"/>
      <c r="AD1040" s="151" t="n"/>
      <c r="AE1040" s="151" t="n">
        <v>4642391.051733</v>
      </c>
      <c r="AF1040" s="151" t="n"/>
      <c r="AG1040" s="151" t="n"/>
      <c r="AH1040" s="151" t="n"/>
      <c r="AI1040" s="151" t="n">
        <v>0</v>
      </c>
      <c r="AJ1040" s="151" t="n"/>
      <c r="AK1040" s="151" t="n">
        <v>23073144.0279114</v>
      </c>
      <c r="AL1040" s="151" t="n">
        <v>7014136.1054682</v>
      </c>
      <c r="AM1040" s="151" t="n">
        <v>19443387.0697698</v>
      </c>
      <c r="AN1040" s="151" t="n"/>
      <c r="AO1040" s="151" t="n">
        <v>1714011.96252</v>
      </c>
      <c r="AP1040" s="151" t="n">
        <v>24000</v>
      </c>
      <c r="AQ1040" s="151" t="n">
        <v>1222661.8665976</v>
      </c>
      <c r="AR1040" s="128" t="n">
        <f aca="false" ca="false" dt2D="false" dtr="false" t="normal">COUNTIF(AC1040:AN1040, "&gt;0")</f>
        <v>4</v>
      </c>
      <c r="AS1040" s="128" t="n">
        <f aca="false" ca="false" dt2D="false" dtr="false" t="normal">COUNTIF(AO1040:AQ1040, "&gt;0")</f>
        <v>3</v>
      </c>
      <c r="AT1040" s="128" t="n">
        <f aca="false" ca="false" dt2D="false" dtr="false" t="normal">+AR1040+AS1040</f>
        <v>7</v>
      </c>
      <c r="AU1040" s="0" t="n"/>
    </row>
    <row customHeight="true" ht="15" outlineLevel="0" r="1041">
      <c r="A1041" s="115" t="n">
        <f aca="false" ca="false" dt2D="false" dtr="false" t="normal">A1040+1</f>
        <v>149</v>
      </c>
      <c r="B1041" s="115" t="s">
        <v>226</v>
      </c>
      <c r="C1041" s="116" t="s">
        <v>60</v>
      </c>
      <c r="D1041" s="116" t="s">
        <v>702</v>
      </c>
      <c r="E1041" s="119" t="s">
        <v>187</v>
      </c>
      <c r="F1041" s="118" t="s">
        <v>62</v>
      </c>
      <c r="G1041" s="118" t="n">
        <v>4</v>
      </c>
      <c r="H1041" s="118" t="n">
        <v>4</v>
      </c>
      <c r="I1041" s="118" t="n">
        <v>2443.1</v>
      </c>
      <c r="J1041" s="118" t="n">
        <v>2443.1</v>
      </c>
      <c r="K1041" s="119" t="n">
        <v>0</v>
      </c>
      <c r="L1041" s="117" t="n">
        <v>95</v>
      </c>
      <c r="M1041" s="120" t="n">
        <f aca="false" ca="false" dt2D="false" dtr="false" t="normal">SUM(N1041:S1041)</f>
        <v>21426817.653999995</v>
      </c>
      <c r="N1041" s="120" t="n"/>
      <c r="O1041" s="120" t="n"/>
      <c r="P1041" s="120" t="n"/>
      <c r="Q1041" s="120" t="n">
        <v>372621.612</v>
      </c>
      <c r="R1041" s="120" t="n"/>
      <c r="S1041" s="120" t="n">
        <f aca="false" ca="false" dt2D="false" dtr="false" t="normal">'Приложение 2'!E1041-'Приложение 1'!Q1041</f>
        <v>21054196.041999996</v>
      </c>
      <c r="T1041" s="191" t="n">
        <v>32.82</v>
      </c>
      <c r="U1041" s="192" t="n">
        <v>26.25</v>
      </c>
      <c r="V1041" s="192" t="n">
        <v>21.88</v>
      </c>
      <c r="W1041" s="192" t="n"/>
      <c r="X1041" s="192" t="n"/>
      <c r="Y1041" s="193" t="n">
        <v>2026</v>
      </c>
      <c r="Z1041" s="3" t="n"/>
      <c r="AA1041" s="3" t="n"/>
      <c r="AB1041" s="194" t="n">
        <f aca="false" ca="false" dt2D="false" dtr="false" t="normal">SUM(AC1041:AQ1041)</f>
        <v>21426817.653999995</v>
      </c>
      <c r="AC1041" s="151" t="n"/>
      <c r="AD1041" s="151" t="n"/>
      <c r="AE1041" s="151" t="n"/>
      <c r="AF1041" s="151" t="n"/>
      <c r="AG1041" s="151" t="n"/>
      <c r="AH1041" s="151" t="n"/>
      <c r="AI1041" s="151" t="n">
        <v>0</v>
      </c>
      <c r="AJ1041" s="151" t="n"/>
      <c r="AK1041" s="151" t="n">
        <v>15572913.0088146</v>
      </c>
      <c r="AL1041" s="151" t="n">
        <v>4728566.2177698</v>
      </c>
      <c r="AM1041" s="151" t="n"/>
      <c r="AN1041" s="151" t="n"/>
      <c r="AO1041" s="151" t="n">
        <v>642804.52962</v>
      </c>
      <c r="AP1041" s="151" t="n">
        <v>24000</v>
      </c>
      <c r="AQ1041" s="151" t="n">
        <v>458533.8977956</v>
      </c>
      <c r="AR1041" s="128" t="n">
        <f aca="false" ca="false" dt2D="false" dtr="false" t="normal">COUNTIF(AC1041:AN1041, "&gt;0")</f>
        <v>2</v>
      </c>
      <c r="AS1041" s="128" t="n">
        <f aca="false" ca="false" dt2D="false" dtr="false" t="normal">COUNTIF(AO1041:AQ1041, "&gt;0")</f>
        <v>3</v>
      </c>
      <c r="AT1041" s="128" t="n">
        <f aca="false" ca="false" dt2D="false" dtr="false" t="normal">+AR1041+AS1041</f>
        <v>5</v>
      </c>
      <c r="AU1041" s="0" t="n"/>
    </row>
    <row customHeight="true" ht="15" outlineLevel="0" r="1042">
      <c r="A1042" s="115" t="n">
        <f aca="false" ca="false" dt2D="false" dtr="false" t="normal">A1041+1</f>
        <v>150</v>
      </c>
      <c r="B1042" s="115" t="s">
        <v>226</v>
      </c>
      <c r="C1042" s="116" t="s">
        <v>60</v>
      </c>
      <c r="D1042" s="116" t="s">
        <v>703</v>
      </c>
      <c r="E1042" s="119" t="s">
        <v>194</v>
      </c>
      <c r="F1042" s="118" t="s">
        <v>62</v>
      </c>
      <c r="G1042" s="118" t="n">
        <v>4</v>
      </c>
      <c r="H1042" s="118" t="n">
        <v>4</v>
      </c>
      <c r="I1042" s="118" t="n">
        <v>2454.8</v>
      </c>
      <c r="J1042" s="118" t="n">
        <v>2363</v>
      </c>
      <c r="K1042" s="119" t="n">
        <v>91.8000000000002</v>
      </c>
      <c r="L1042" s="117" t="n">
        <v>100</v>
      </c>
      <c r="M1042" s="120" t="n">
        <f aca="false" ca="false" dt2D="false" dtr="false" t="normal">SUM(N1042:S1042)</f>
        <v>16508063.588000001</v>
      </c>
      <c r="N1042" s="120" t="n"/>
      <c r="O1042" s="120" t="n"/>
      <c r="P1042" s="120" t="n"/>
      <c r="Q1042" s="120" t="n">
        <v>388396.416</v>
      </c>
      <c r="R1042" s="120" t="n"/>
      <c r="S1042" s="120" t="n">
        <f aca="false" ca="false" dt2D="false" dtr="false" t="normal">'Приложение 2'!E1042-'Приложение 1'!Q1042</f>
        <v>16119667.172000002</v>
      </c>
      <c r="T1042" s="191" t="n">
        <v>23.18</v>
      </c>
      <c r="U1042" s="192" t="n">
        <v>18.54</v>
      </c>
      <c r="V1042" s="192" t="n">
        <v>15.45</v>
      </c>
      <c r="W1042" s="192" t="n"/>
      <c r="X1042" s="192" t="n"/>
      <c r="Y1042" s="193" t="n">
        <v>2026</v>
      </c>
      <c r="Z1042" s="3" t="n"/>
      <c r="AA1042" s="3" t="n"/>
      <c r="AB1042" s="194" t="n">
        <f aca="false" ca="false" dt2D="false" dtr="false" t="normal">SUM(AC1042:AQ1042)</f>
        <v>16508063.588000001</v>
      </c>
      <c r="AC1042" s="151" t="n"/>
      <c r="AD1042" s="151" t="n"/>
      <c r="AE1042" s="151" t="n"/>
      <c r="AF1042" s="151" t="n"/>
      <c r="AG1042" s="151" t="n"/>
      <c r="AH1042" s="151" t="n"/>
      <c r="AI1042" s="151" t="n">
        <v>0</v>
      </c>
      <c r="AJ1042" s="151" t="n"/>
      <c r="AK1042" s="151" t="n">
        <v>15635549.1195768</v>
      </c>
      <c r="AL1042" s="151" t="n"/>
      <c r="AM1042" s="151" t="n"/>
      <c r="AN1042" s="151" t="n"/>
      <c r="AO1042" s="151" t="n">
        <v>495241.90764</v>
      </c>
      <c r="AP1042" s="151" t="n">
        <v>24000</v>
      </c>
      <c r="AQ1042" s="151" t="n">
        <v>353272.5607832</v>
      </c>
      <c r="AR1042" s="128" t="n">
        <f aca="false" ca="false" dt2D="false" dtr="false" t="normal">COUNTIF(AC1042:AN1042, "&gt;0")</f>
        <v>1</v>
      </c>
      <c r="AS1042" s="128" t="n">
        <f aca="false" ca="false" dt2D="false" dtr="false" t="normal">COUNTIF(AO1042:AQ1042, "&gt;0")</f>
        <v>3</v>
      </c>
      <c r="AT1042" s="128" t="n">
        <f aca="false" ca="false" dt2D="false" dtr="false" t="normal">+AR1042+AS1042</f>
        <v>4</v>
      </c>
      <c r="AU1042" s="0" t="n"/>
    </row>
    <row customHeight="true" ht="15" outlineLevel="0" r="1043">
      <c r="A1043" s="115" t="n">
        <f aca="false" ca="false" dt2D="false" dtr="false" t="normal">A1042+1</f>
        <v>151</v>
      </c>
      <c r="B1043" s="115" t="s">
        <v>226</v>
      </c>
      <c r="C1043" s="116" t="s">
        <v>60</v>
      </c>
      <c r="D1043" s="116" t="s">
        <v>704</v>
      </c>
      <c r="E1043" s="119" t="s">
        <v>73</v>
      </c>
      <c r="F1043" s="118" t="s">
        <v>62</v>
      </c>
      <c r="G1043" s="118" t="n">
        <v>4</v>
      </c>
      <c r="H1043" s="118" t="n">
        <v>4</v>
      </c>
      <c r="I1043" s="118" t="n">
        <v>2431.9</v>
      </c>
      <c r="J1043" s="118" t="n">
        <v>2431.9</v>
      </c>
      <c r="K1043" s="119" t="n">
        <v>0</v>
      </c>
      <c r="L1043" s="117" t="n">
        <v>103</v>
      </c>
      <c r="M1043" s="120" t="n">
        <f aca="false" ca="false" dt2D="false" dtr="false" t="normal">SUM(N1043:S1043)</f>
        <v>38404467.524</v>
      </c>
      <c r="N1043" s="120" t="n"/>
      <c r="O1043" s="120" t="n"/>
      <c r="P1043" s="120" t="n"/>
      <c r="Q1043" s="120" t="n">
        <v>370913.388</v>
      </c>
      <c r="R1043" s="120" t="n"/>
      <c r="S1043" s="120" t="n">
        <f aca="false" ca="false" dt2D="false" dtr="false" t="normal">'Приложение 2'!E1043-'Приложение 1'!Q1043</f>
        <v>38033554.136</v>
      </c>
      <c r="T1043" s="191" t="n">
        <v>63.59</v>
      </c>
      <c r="U1043" s="192" t="n">
        <v>50.87</v>
      </c>
      <c r="V1043" s="192" t="n">
        <v>42.39</v>
      </c>
      <c r="W1043" s="192" t="n"/>
      <c r="X1043" s="192" t="n"/>
      <c r="Y1043" s="193" t="n">
        <v>2027</v>
      </c>
      <c r="Z1043" s="3" t="n"/>
      <c r="AA1043" s="3" t="n"/>
      <c r="AB1043" s="194" t="n">
        <f aca="false" ca="false" dt2D="false" dtr="false" t="normal">SUM(AC1043:AQ1043)</f>
        <v>38404467.524</v>
      </c>
      <c r="AC1043" s="151" t="n"/>
      <c r="AD1043" s="151" t="n"/>
      <c r="AE1043" s="151" t="n">
        <v>3118581.165513</v>
      </c>
      <c r="AF1043" s="151" t="n"/>
      <c r="AG1043" s="151" t="n"/>
      <c r="AH1043" s="151" t="n"/>
      <c r="AI1043" s="151" t="n">
        <v>0</v>
      </c>
      <c r="AJ1043" s="151" t="n"/>
      <c r="AK1043" s="151" t="n">
        <v>15507466.4754354</v>
      </c>
      <c r="AL1043" s="151" t="n">
        <v>4712833.8524802</v>
      </c>
      <c r="AM1043" s="151" t="n">
        <v>13067596.3998378</v>
      </c>
      <c r="AN1043" s="151" t="n"/>
      <c r="AO1043" s="151" t="n">
        <v>1152134.02572</v>
      </c>
      <c r="AP1043" s="151" t="n">
        <v>24000</v>
      </c>
      <c r="AQ1043" s="151" t="n">
        <v>821855.6050136</v>
      </c>
      <c r="AR1043" s="128" t="n">
        <f aca="false" ca="false" dt2D="false" dtr="false" t="normal">COUNTIF(AC1043:AN1043, "&gt;0")</f>
        <v>4</v>
      </c>
      <c r="AS1043" s="128" t="n">
        <f aca="false" ca="false" dt2D="false" dtr="false" t="normal">COUNTIF(AO1043:AQ1043, "&gt;0")</f>
        <v>3</v>
      </c>
      <c r="AT1043" s="128" t="n">
        <f aca="false" ca="false" dt2D="false" dtr="false" t="normal">+AR1043+AS1043</f>
        <v>7</v>
      </c>
      <c r="AU1043" s="0" t="n"/>
    </row>
    <row customHeight="true" ht="15" outlineLevel="0" r="1044">
      <c r="A1044" s="115" t="n">
        <f aca="false" ca="false" dt2D="false" dtr="false" t="normal">A1043+1</f>
        <v>152</v>
      </c>
      <c r="B1044" s="115" t="s">
        <v>226</v>
      </c>
      <c r="C1044" s="116" t="s">
        <v>60</v>
      </c>
      <c r="D1044" s="116" t="s">
        <v>705</v>
      </c>
      <c r="E1044" s="119" t="s">
        <v>70</v>
      </c>
      <c r="F1044" s="118" t="s">
        <v>62</v>
      </c>
      <c r="G1044" s="118" t="n">
        <v>4</v>
      </c>
      <c r="H1044" s="118" t="n">
        <v>4</v>
      </c>
      <c r="I1044" s="118" t="n">
        <v>2434.4</v>
      </c>
      <c r="J1044" s="118" t="n">
        <v>2434.4</v>
      </c>
      <c r="K1044" s="119" t="n">
        <v>0</v>
      </c>
      <c r="L1044" s="117" t="n">
        <v>120</v>
      </c>
      <c r="M1044" s="120" t="n">
        <f aca="false" ca="false" dt2D="false" dtr="false" t="normal">SUM(N1044:S1044)</f>
        <v>38443947.424</v>
      </c>
      <c r="N1044" s="120" t="n"/>
      <c r="O1044" s="120" t="n"/>
      <c r="P1044" s="120" t="n"/>
      <c r="Q1044" s="120" t="n">
        <v>371294.688</v>
      </c>
      <c r="R1044" s="120" t="n"/>
      <c r="S1044" s="120" t="n">
        <f aca="false" ca="false" dt2D="false" dtr="false" t="normal">'Приложение 2'!E1044-'Приложение 1'!Q1044</f>
        <v>38072652.736</v>
      </c>
      <c r="T1044" s="191" t="n">
        <v>63.59</v>
      </c>
      <c r="U1044" s="192" t="n">
        <v>50.87</v>
      </c>
      <c r="V1044" s="192" t="n">
        <v>42.39</v>
      </c>
      <c r="W1044" s="192" t="n"/>
      <c r="X1044" s="192" t="n"/>
      <c r="Y1044" s="193" t="n">
        <v>2027</v>
      </c>
      <c r="Z1044" s="3" t="n"/>
      <c r="AA1044" s="3" t="n"/>
      <c r="AB1044" s="194" t="n">
        <f aca="false" ca="false" dt2D="false" dtr="false" t="normal">SUM(AC1044:AQ1044)</f>
        <v>38443947.424</v>
      </c>
      <c r="AC1044" s="151" t="n"/>
      <c r="AD1044" s="151" t="n"/>
      <c r="AE1044" s="151" t="n">
        <v>3121793.243688</v>
      </c>
      <c r="AF1044" s="151" t="n"/>
      <c r="AG1044" s="151" t="n"/>
      <c r="AH1044" s="151" t="n"/>
      <c r="AI1044" s="151" t="n">
        <v>0</v>
      </c>
      <c r="AJ1044" s="151" t="n"/>
      <c r="AK1044" s="151" t="n">
        <v>15523414.3623504</v>
      </c>
      <c r="AL1044" s="151" t="n">
        <v>4717684.8268752</v>
      </c>
      <c r="AM1044" s="151" t="n">
        <v>13081036.0934928</v>
      </c>
      <c r="AN1044" s="151" t="n"/>
      <c r="AO1044" s="151" t="n">
        <v>1153318.42272</v>
      </c>
      <c r="AP1044" s="151" t="n">
        <v>24000</v>
      </c>
      <c r="AQ1044" s="151" t="n">
        <v>822700.4748736</v>
      </c>
      <c r="AR1044" s="128" t="n">
        <f aca="false" ca="false" dt2D="false" dtr="false" t="normal">COUNTIF(AC1044:AN1044, "&gt;0")</f>
        <v>4</v>
      </c>
      <c r="AS1044" s="128" t="n">
        <f aca="false" ca="false" dt2D="false" dtr="false" t="normal">COUNTIF(AO1044:AQ1044, "&gt;0")</f>
        <v>3</v>
      </c>
      <c r="AT1044" s="128" t="n">
        <f aca="false" ca="false" dt2D="false" dtr="false" t="normal">+AR1044+AS1044</f>
        <v>7</v>
      </c>
      <c r="AU1044" s="0" t="n"/>
    </row>
    <row customHeight="true" ht="15" outlineLevel="0" r="1045">
      <c r="A1045" s="115" t="n">
        <f aca="false" ca="false" dt2D="false" dtr="false" t="normal">A1044+1</f>
        <v>153</v>
      </c>
      <c r="B1045" s="115" t="s">
        <v>226</v>
      </c>
      <c r="C1045" s="116" t="s">
        <v>60</v>
      </c>
      <c r="D1045" s="116" t="s">
        <v>69</v>
      </c>
      <c r="E1045" s="119" t="s">
        <v>70</v>
      </c>
      <c r="F1045" s="118" t="s">
        <v>62</v>
      </c>
      <c r="G1045" s="118" t="n">
        <v>4</v>
      </c>
      <c r="H1045" s="118" t="n">
        <v>4</v>
      </c>
      <c r="I1045" s="118" t="n">
        <v>2442.4</v>
      </c>
      <c r="J1045" s="118" t="n">
        <v>2442.4</v>
      </c>
      <c r="K1045" s="119" t="n">
        <v>0</v>
      </c>
      <c r="L1045" s="117" t="n">
        <v>102</v>
      </c>
      <c r="M1045" s="120" t="n">
        <f aca="false" ca="false" dt2D="false" dtr="false" t="normal">SUM(N1045:S1045)</f>
        <v>38570283.103999995</v>
      </c>
      <c r="N1045" s="120" t="n"/>
      <c r="O1045" s="120" t="n"/>
      <c r="P1045" s="120" t="n"/>
      <c r="Q1045" s="120" t="n">
        <v>372514.848</v>
      </c>
      <c r="R1045" s="120" t="n"/>
      <c r="S1045" s="120" t="n">
        <f aca="false" ca="false" dt2D="false" dtr="false" t="normal">'Приложение 2'!E1045-'Приложение 1'!Q1045</f>
        <v>38197768.256</v>
      </c>
      <c r="T1045" s="191" t="n">
        <v>63.59</v>
      </c>
      <c r="U1045" s="192" t="n">
        <v>50.87</v>
      </c>
      <c r="V1045" s="192" t="n">
        <v>42.39</v>
      </c>
      <c r="W1045" s="192" t="n"/>
      <c r="X1045" s="192" t="n"/>
      <c r="Y1045" s="193" t="n">
        <v>2027</v>
      </c>
      <c r="Z1045" s="3" t="n"/>
      <c r="AA1045" s="3" t="n"/>
      <c r="AB1045" s="194" t="n">
        <f aca="false" ca="false" dt2D="false" dtr="false" t="normal">SUM(AC1045:AQ1045)</f>
        <v>38570283.103999995</v>
      </c>
      <c r="AC1045" s="151" t="n"/>
      <c r="AD1045" s="151" t="n"/>
      <c r="AE1045" s="151" t="n">
        <v>3132071.893848</v>
      </c>
      <c r="AF1045" s="151" t="n"/>
      <c r="AG1045" s="151" t="n"/>
      <c r="AH1045" s="151" t="n"/>
      <c r="AI1045" s="151" t="n">
        <v>0</v>
      </c>
      <c r="AJ1045" s="151" t="n"/>
      <c r="AK1045" s="151" t="n">
        <v>15574447.6004784</v>
      </c>
      <c r="AL1045" s="151" t="n">
        <v>4733207.9449392</v>
      </c>
      <c r="AM1045" s="151" t="n">
        <v>13124043.1131888</v>
      </c>
      <c r="AN1045" s="151" t="n"/>
      <c r="AO1045" s="151" t="n">
        <v>1157108.49312</v>
      </c>
      <c r="AP1045" s="151" t="n">
        <v>24000</v>
      </c>
      <c r="AQ1045" s="151" t="n">
        <v>825404.0584256</v>
      </c>
      <c r="AR1045" s="128" t="n">
        <f aca="false" ca="false" dt2D="false" dtr="false" t="normal">COUNTIF(AC1045:AN1045, "&gt;0")</f>
        <v>4</v>
      </c>
      <c r="AS1045" s="128" t="n">
        <f aca="false" ca="false" dt2D="false" dtr="false" t="normal">COUNTIF(AO1045:AQ1045, "&gt;0")</f>
        <v>3</v>
      </c>
      <c r="AT1045" s="128" t="n">
        <f aca="false" ca="false" dt2D="false" dtr="false" t="normal">+AR1045+AS1045</f>
        <v>7</v>
      </c>
      <c r="AU1045" s="0" t="n"/>
    </row>
    <row customHeight="true" ht="15" outlineLevel="0" r="1046">
      <c r="A1046" s="115" t="n">
        <f aca="false" ca="false" dt2D="false" dtr="false" t="normal">A1045+1</f>
        <v>154</v>
      </c>
      <c r="B1046" s="115" t="s">
        <v>226</v>
      </c>
      <c r="C1046" s="116" t="s">
        <v>60</v>
      </c>
      <c r="D1046" s="116" t="s">
        <v>707</v>
      </c>
      <c r="E1046" s="119" t="s">
        <v>194</v>
      </c>
      <c r="F1046" s="118" t="s">
        <v>62</v>
      </c>
      <c r="G1046" s="118" t="n">
        <v>4</v>
      </c>
      <c r="H1046" s="118" t="n">
        <v>4</v>
      </c>
      <c r="I1046" s="118" t="n">
        <v>2413.8</v>
      </c>
      <c r="J1046" s="118" t="n">
        <v>2413.8</v>
      </c>
      <c r="K1046" s="119" t="n">
        <v>0</v>
      </c>
      <c r="L1046" s="117" t="n">
        <v>90</v>
      </c>
      <c r="M1046" s="120" t="n">
        <f aca="false" ca="false" dt2D="false" dtr="false" t="normal">SUM(N1046:S1046)</f>
        <v>34602352.57</v>
      </c>
      <c r="N1046" s="120" t="n"/>
      <c r="O1046" s="120" t="n"/>
      <c r="P1046" s="120" t="n"/>
      <c r="Q1046" s="120" t="n"/>
      <c r="R1046" s="120" t="n"/>
      <c r="S1046" s="120" t="n">
        <v>34602352.57</v>
      </c>
      <c r="T1046" s="191" t="n">
        <v>62.84</v>
      </c>
      <c r="U1046" s="192" t="n">
        <v>50.27</v>
      </c>
      <c r="V1046" s="192" t="n">
        <v>41.89</v>
      </c>
      <c r="W1046" s="192" t="n"/>
      <c r="X1046" s="192" t="n"/>
      <c r="Y1046" s="193" t="n">
        <v>2025</v>
      </c>
      <c r="Z1046" s="3" t="n"/>
      <c r="AA1046" s="3" t="n"/>
      <c r="AB1046" s="194" t="n">
        <f aca="false" ca="false" dt2D="false" dtr="false" t="normal">SUM(AC1046:AQ1046)</f>
        <v>34602352.57</v>
      </c>
      <c r="AC1046" s="151" t="n"/>
      <c r="AD1046" s="151" t="n">
        <v>3886264.92</v>
      </c>
      <c r="AE1046" s="151" t="n"/>
      <c r="AF1046" s="151" t="n">
        <v>2295572.83</v>
      </c>
      <c r="AG1046" s="151" t="n"/>
      <c r="AH1046" s="151" t="n"/>
      <c r="AI1046" s="151" t="n"/>
      <c r="AJ1046" s="151" t="n"/>
      <c r="AK1046" s="151" t="n">
        <v>11654413.2</v>
      </c>
      <c r="AL1046" s="151" t="n">
        <v>4851960.45</v>
      </c>
      <c r="AM1046" s="151" t="n">
        <v>11914141.17</v>
      </c>
      <c r="AN1046" s="151" t="n"/>
      <c r="AO1046" s="151" t="n"/>
      <c r="AP1046" s="151" t="n"/>
      <c r="AQ1046" s="151" t="n"/>
      <c r="AR1046" s="128" t="n">
        <f aca="false" ca="false" dt2D="false" dtr="false" t="normal">COUNTIF(AC1046:AN1046, "&gt;0")</f>
        <v>5</v>
      </c>
      <c r="AS1046" s="128" t="n">
        <f aca="false" ca="false" dt2D="false" dtr="false" t="normal">COUNTIF(AO1046:AQ1046, "&gt;0")</f>
        <v>0</v>
      </c>
      <c r="AT1046" s="128" t="n">
        <f aca="false" ca="false" dt2D="false" dtr="false" t="normal">+AR1046+AS1046</f>
        <v>5</v>
      </c>
    </row>
    <row customHeight="true" ht="15" outlineLevel="0" r="1047">
      <c r="A1047" s="115" t="n">
        <f aca="false" ca="false" dt2D="false" dtr="false" t="normal">A1046+1</f>
        <v>155</v>
      </c>
      <c r="B1047" s="115" t="s">
        <v>226</v>
      </c>
      <c r="C1047" s="116" t="s">
        <v>60</v>
      </c>
      <c r="D1047" s="116" t="s">
        <v>71</v>
      </c>
      <c r="E1047" s="119" t="s">
        <v>70</v>
      </c>
      <c r="F1047" s="118" t="s">
        <v>62</v>
      </c>
      <c r="G1047" s="118" t="n">
        <v>4</v>
      </c>
      <c r="H1047" s="118" t="n">
        <v>4</v>
      </c>
      <c r="I1047" s="118" t="n">
        <v>2476.8</v>
      </c>
      <c r="J1047" s="118" t="n">
        <v>2324.2</v>
      </c>
      <c r="K1047" s="119" t="n">
        <v>152.6</v>
      </c>
      <c r="L1047" s="117" t="n">
        <v>96</v>
      </c>
      <c r="M1047" s="120" t="n">
        <f aca="false" ca="false" dt2D="false" dtr="false" t="normal">SUM(N1047:S1047)</f>
        <v>39113526.528000005</v>
      </c>
      <c r="N1047" s="120" t="n"/>
      <c r="O1047" s="120" t="n"/>
      <c r="P1047" s="120" t="n"/>
      <c r="Q1047" s="120" t="n">
        <v>401017.776</v>
      </c>
      <c r="R1047" s="120" t="n"/>
      <c r="S1047" s="120" t="n">
        <f aca="false" ca="false" dt2D="false" dtr="false" t="normal">'Приложение 2'!E1047-'Приложение 1'!Q1047</f>
        <v>38712508.752000004</v>
      </c>
      <c r="T1047" s="191" t="n">
        <v>63.55</v>
      </c>
      <c r="U1047" s="192" t="n">
        <v>50.84</v>
      </c>
      <c r="V1047" s="192" t="n">
        <v>42.37</v>
      </c>
      <c r="W1047" s="192" t="n"/>
      <c r="X1047" s="192" t="n"/>
      <c r="Y1047" s="193" t="n">
        <v>2027</v>
      </c>
      <c r="Z1047" s="3" t="n"/>
      <c r="AA1047" s="3" t="n"/>
      <c r="AB1047" s="194" t="n">
        <f aca="false" ca="false" dt2D="false" dtr="false" t="normal">SUM(AC1047:AQ1047)</f>
        <v>39113526.528000005</v>
      </c>
      <c r="AC1047" s="151" t="n"/>
      <c r="AD1047" s="151" t="n"/>
      <c r="AE1047" s="151" t="n">
        <v>3176270.089536</v>
      </c>
      <c r="AF1047" s="151" t="n"/>
      <c r="AG1047" s="151" t="n"/>
      <c r="AH1047" s="151" t="n"/>
      <c r="AI1047" s="151" t="n">
        <v>0</v>
      </c>
      <c r="AJ1047" s="151" t="n"/>
      <c r="AK1047" s="151" t="n">
        <v>15793890.5244288</v>
      </c>
      <c r="AL1047" s="151" t="n">
        <v>4799957.3526144</v>
      </c>
      <c r="AM1047" s="151" t="n">
        <v>13308973.2978816</v>
      </c>
      <c r="AN1047" s="151" t="n"/>
      <c r="AO1047" s="151" t="n">
        <v>1173405.79584</v>
      </c>
      <c r="AP1047" s="151" t="n">
        <v>24000</v>
      </c>
      <c r="AQ1047" s="151" t="n">
        <v>837029.4676992</v>
      </c>
      <c r="AR1047" s="128" t="n">
        <f aca="false" ca="false" dt2D="false" dtr="false" t="normal">COUNTIF(AC1047:AN1047, "&gt;0")</f>
        <v>4</v>
      </c>
      <c r="AS1047" s="128" t="n">
        <f aca="false" ca="false" dt2D="false" dtr="false" t="normal">COUNTIF(AO1047:AQ1047, "&gt;0")</f>
        <v>3</v>
      </c>
      <c r="AT1047" s="128" t="n">
        <f aca="false" ca="false" dt2D="false" dtr="false" t="normal">+AR1047+AS1047</f>
        <v>7</v>
      </c>
      <c r="AU1047" s="0" t="n"/>
    </row>
    <row customHeight="true" ht="15" outlineLevel="0" r="1048">
      <c r="A1048" s="115" t="n">
        <f aca="false" ca="false" dt2D="false" dtr="false" t="normal">A1047+1</f>
        <v>156</v>
      </c>
      <c r="B1048" s="115" t="s">
        <v>226</v>
      </c>
      <c r="C1048" s="116" t="s">
        <v>60</v>
      </c>
      <c r="D1048" s="116" t="s">
        <v>72</v>
      </c>
      <c r="E1048" s="119" t="s">
        <v>73</v>
      </c>
      <c r="F1048" s="118" t="s">
        <v>62</v>
      </c>
      <c r="G1048" s="118" t="n">
        <v>4</v>
      </c>
      <c r="H1048" s="118" t="n">
        <v>4</v>
      </c>
      <c r="I1048" s="118" t="n">
        <v>2423.2</v>
      </c>
      <c r="J1048" s="118" t="n">
        <v>2423.2</v>
      </c>
      <c r="K1048" s="119" t="n">
        <v>0</v>
      </c>
      <c r="L1048" s="117" t="n">
        <v>117</v>
      </c>
      <c r="M1048" s="120" t="n">
        <f aca="false" ca="false" dt2D="false" dtr="false" t="normal">SUM(N1048:S1048)</f>
        <v>38267077.472</v>
      </c>
      <c r="N1048" s="120" t="n"/>
      <c r="O1048" s="120" t="n"/>
      <c r="P1048" s="120" t="n"/>
      <c r="Q1048" s="120" t="n">
        <v>369586.464</v>
      </c>
      <c r="R1048" s="120" t="n"/>
      <c r="S1048" s="120" t="n">
        <f aca="false" ca="false" dt2D="false" dtr="false" t="normal">'Приложение 2'!E1048-'Приложение 1'!Q1048</f>
        <v>37897491.008</v>
      </c>
      <c r="T1048" s="191" t="n">
        <v>63.59</v>
      </c>
      <c r="U1048" s="192" t="n">
        <v>50.87</v>
      </c>
      <c r="V1048" s="192" t="n">
        <v>42.39</v>
      </c>
      <c r="W1048" s="192" t="n"/>
      <c r="X1048" s="192" t="n"/>
      <c r="Y1048" s="193" t="n">
        <v>2027</v>
      </c>
      <c r="Z1048" s="3" t="n"/>
      <c r="AA1048" s="3" t="n"/>
      <c r="AB1048" s="194" t="n">
        <f aca="false" ca="false" dt2D="false" dtr="false" t="normal">SUM(AC1048:AQ1048)</f>
        <v>38267077.472</v>
      </c>
      <c r="AC1048" s="151" t="n"/>
      <c r="AD1048" s="151" t="n"/>
      <c r="AE1048" s="151" t="n">
        <v>3107403.133464</v>
      </c>
      <c r="AF1048" s="151" t="n"/>
      <c r="AG1048" s="151" t="n"/>
      <c r="AH1048" s="151" t="n"/>
      <c r="AI1048" s="151" t="n">
        <v>0</v>
      </c>
      <c r="AJ1048" s="151" t="n"/>
      <c r="AK1048" s="151" t="n">
        <v>15451967.8289712</v>
      </c>
      <c r="AL1048" s="151" t="n">
        <v>4695952.4615856</v>
      </c>
      <c r="AM1048" s="151" t="n">
        <v>13020826.2659184</v>
      </c>
      <c r="AN1048" s="151" t="n"/>
      <c r="AO1048" s="151" t="n">
        <v>1148012.32416</v>
      </c>
      <c r="AP1048" s="151" t="n">
        <v>24000</v>
      </c>
      <c r="AQ1048" s="151" t="n">
        <v>818915.4579008</v>
      </c>
      <c r="AR1048" s="128" t="n">
        <f aca="false" ca="false" dt2D="false" dtr="false" t="normal">COUNTIF(AC1048:AN1048, "&gt;0")</f>
        <v>4</v>
      </c>
      <c r="AS1048" s="128" t="n">
        <f aca="false" ca="false" dt2D="false" dtr="false" t="normal">COUNTIF(AO1048:AQ1048, "&gt;0")</f>
        <v>3</v>
      </c>
      <c r="AT1048" s="128" t="n">
        <f aca="false" ca="false" dt2D="false" dtr="false" t="normal">+AR1048+AS1048</f>
        <v>7</v>
      </c>
      <c r="AU1048" s="0" t="n"/>
    </row>
    <row customHeight="true" ht="15" outlineLevel="0" r="1049">
      <c r="A1049" s="115" t="n">
        <f aca="false" ca="false" dt2D="false" dtr="false" t="normal">A1048+1</f>
        <v>157</v>
      </c>
      <c r="B1049" s="115" t="s">
        <v>226</v>
      </c>
      <c r="C1049" s="116" t="s">
        <v>60</v>
      </c>
      <c r="D1049" s="116" t="s">
        <v>79</v>
      </c>
      <c r="E1049" s="119" t="s">
        <v>73</v>
      </c>
      <c r="F1049" s="118" t="s">
        <v>62</v>
      </c>
      <c r="G1049" s="118" t="n">
        <v>4</v>
      </c>
      <c r="H1049" s="118" t="n">
        <v>4</v>
      </c>
      <c r="I1049" s="118" t="n">
        <v>2437.5</v>
      </c>
      <c r="J1049" s="118" t="n">
        <v>2437.5</v>
      </c>
      <c r="K1049" s="119" t="n">
        <v>0</v>
      </c>
      <c r="L1049" s="117" t="n">
        <v>94</v>
      </c>
      <c r="M1049" s="120" t="n">
        <f aca="false" ca="false" dt2D="false" dtr="false" t="normal">SUM(N1049:S1049)</f>
        <v>38492902.50000001</v>
      </c>
      <c r="N1049" s="120" t="n"/>
      <c r="O1049" s="120" t="n"/>
      <c r="P1049" s="120" t="n"/>
      <c r="Q1049" s="120" t="n">
        <v>371767.5</v>
      </c>
      <c r="R1049" s="120" t="n"/>
      <c r="S1049" s="120" t="n">
        <f aca="false" ca="false" dt2D="false" dtr="false" t="normal">'Приложение 2'!E1049-'Приложение 1'!Q1049</f>
        <v>38121135.00000001</v>
      </c>
      <c r="T1049" s="191" t="n">
        <v>63.59</v>
      </c>
      <c r="U1049" s="192" t="n">
        <v>50.87</v>
      </c>
      <c r="V1049" s="192" t="n">
        <v>42.39</v>
      </c>
      <c r="W1049" s="192" t="n"/>
      <c r="X1049" s="192" t="n"/>
      <c r="Y1049" s="193" t="n">
        <v>2027</v>
      </c>
      <c r="Z1049" s="3" t="n"/>
      <c r="AA1049" s="3" t="n"/>
      <c r="AB1049" s="194" t="n">
        <f aca="false" ca="false" dt2D="false" dtr="false" t="normal">SUM(AC1049:AQ1049)</f>
        <v>38492902.50000001</v>
      </c>
      <c r="AC1049" s="151" t="n"/>
      <c r="AD1049" s="151" t="n"/>
      <c r="AE1049" s="151" t="n">
        <v>3125776.220625</v>
      </c>
      <c r="AF1049" s="151" t="n"/>
      <c r="AG1049" s="151" t="n"/>
      <c r="AH1049" s="151" t="n"/>
      <c r="AI1049" s="151" t="n">
        <v>0</v>
      </c>
      <c r="AJ1049" s="151" t="n"/>
      <c r="AK1049" s="151" t="n">
        <v>15543189.742125</v>
      </c>
      <c r="AL1049" s="151" t="n">
        <v>4723700.035125</v>
      </c>
      <c r="AM1049" s="151" t="n">
        <v>13097701.313625</v>
      </c>
      <c r="AN1049" s="151" t="n"/>
      <c r="AO1049" s="151" t="n">
        <v>1154787.075</v>
      </c>
      <c r="AP1049" s="151" t="n">
        <v>24000</v>
      </c>
      <c r="AQ1049" s="151" t="n">
        <v>823748.1135</v>
      </c>
      <c r="AR1049" s="128" t="n">
        <f aca="false" ca="false" dt2D="false" dtr="false" t="normal">COUNTIF(AC1049:AN1049, "&gt;0")</f>
        <v>4</v>
      </c>
      <c r="AS1049" s="128" t="n">
        <f aca="false" ca="false" dt2D="false" dtr="false" t="normal">COUNTIF(AO1049:AQ1049, "&gt;0")</f>
        <v>3</v>
      </c>
      <c r="AT1049" s="128" t="n">
        <f aca="false" ca="false" dt2D="false" dtr="false" t="normal">+AR1049+AS1049</f>
        <v>7</v>
      </c>
      <c r="AU1049" s="0" t="n"/>
    </row>
    <row customHeight="true" ht="15" outlineLevel="0" r="1050">
      <c r="A1050" s="115" t="n">
        <f aca="false" ca="false" dt2D="false" dtr="false" t="normal">A1049+1</f>
        <v>158</v>
      </c>
      <c r="B1050" s="115" t="s">
        <v>226</v>
      </c>
      <c r="C1050" s="116" t="s">
        <v>60</v>
      </c>
      <c r="D1050" s="116" t="s">
        <v>80</v>
      </c>
      <c r="E1050" s="119" t="s">
        <v>70</v>
      </c>
      <c r="F1050" s="118" t="s">
        <v>62</v>
      </c>
      <c r="G1050" s="118" t="n">
        <v>4</v>
      </c>
      <c r="H1050" s="118" t="n">
        <v>4</v>
      </c>
      <c r="I1050" s="118" t="n">
        <v>2454.1</v>
      </c>
      <c r="J1050" s="118" t="n">
        <v>2454.1</v>
      </c>
      <c r="K1050" s="119" t="n">
        <v>0</v>
      </c>
      <c r="L1050" s="117" t="n">
        <v>90</v>
      </c>
      <c r="M1050" s="120" t="n">
        <f aca="false" ca="false" dt2D="false" dtr="false" t="normal">SUM(N1050:S1050)</f>
        <v>19827311.966000002</v>
      </c>
      <c r="N1050" s="120" t="n"/>
      <c r="O1050" s="120" t="n"/>
      <c r="P1050" s="120" t="n"/>
      <c r="Q1050" s="120" t="n">
        <v>374299.332</v>
      </c>
      <c r="R1050" s="120" t="n"/>
      <c r="S1050" s="120" t="n">
        <f aca="false" ca="false" dt2D="false" dtr="false" t="normal">'Приложение 2'!E1050-'Приложение 1'!Q1050</f>
        <v>19453012.634000003</v>
      </c>
      <c r="T1050" s="191" t="n">
        <v>30.36</v>
      </c>
      <c r="U1050" s="192" t="n">
        <v>24.29</v>
      </c>
      <c r="V1050" s="192" t="n">
        <v>20.24</v>
      </c>
      <c r="W1050" s="192" t="n"/>
      <c r="X1050" s="192" t="n"/>
      <c r="Y1050" s="193" t="n">
        <v>2027</v>
      </c>
      <c r="Z1050" s="3" t="n"/>
      <c r="AA1050" s="3" t="n"/>
      <c r="AB1050" s="194" t="n">
        <f aca="false" ca="false" dt2D="false" dtr="false" t="normal">SUM(AC1050:AQ1050)</f>
        <v>19827311.966000002</v>
      </c>
      <c r="AC1050" s="151" t="n"/>
      <c r="AD1050" s="151" t="n"/>
      <c r="AE1050" s="151" t="n">
        <v>3141104.419707</v>
      </c>
      <c r="AF1050" s="151" t="n"/>
      <c r="AG1050" s="151" t="n"/>
      <c r="AH1050" s="151" t="n"/>
      <c r="AI1050" s="151" t="n">
        <v>0</v>
      </c>
      <c r="AJ1050" s="151" t="n"/>
      <c r="AK1050" s="151" t="n">
        <v>15643083.7112406</v>
      </c>
      <c r="AL1050" s="151" t="n"/>
      <c r="AM1050" s="151" t="n"/>
      <c r="AN1050" s="151" t="n"/>
      <c r="AO1050" s="151" t="n">
        <v>594819.35898</v>
      </c>
      <c r="AP1050" s="151" t="n">
        <v>24000</v>
      </c>
      <c r="AQ1050" s="151" t="n">
        <v>424304.4760724</v>
      </c>
      <c r="AR1050" s="128" t="n">
        <f aca="false" ca="false" dt2D="false" dtr="false" t="normal">COUNTIF(AC1050:AN1050, "&gt;0")</f>
        <v>2</v>
      </c>
      <c r="AS1050" s="128" t="n">
        <f aca="false" ca="false" dt2D="false" dtr="false" t="normal">COUNTIF(AO1050:AQ1050, "&gt;0")</f>
        <v>3</v>
      </c>
      <c r="AT1050" s="128" t="n">
        <f aca="false" ca="false" dt2D="false" dtr="false" t="normal">+AR1050+AS1050</f>
        <v>5</v>
      </c>
      <c r="AU1050" s="0" t="n"/>
    </row>
    <row customHeight="true" ht="15" outlineLevel="0" r="1051">
      <c r="A1051" s="115" t="n">
        <f aca="false" ca="false" dt2D="false" dtr="false" t="normal">A1050+1</f>
        <v>159</v>
      </c>
      <c r="B1051" s="115" t="n">
        <f aca="false" ca="false" dt2D="false" dtr="false" t="normal">B1034+1</f>
        <v>41</v>
      </c>
      <c r="C1051" s="116" t="s">
        <v>709</v>
      </c>
      <c r="D1051" s="116" t="s">
        <v>710</v>
      </c>
      <c r="E1051" s="119" t="s">
        <v>162</v>
      </c>
      <c r="F1051" s="118" t="s">
        <v>62</v>
      </c>
      <c r="G1051" s="118" t="n">
        <v>3</v>
      </c>
      <c r="H1051" s="118" t="n">
        <v>2</v>
      </c>
      <c r="I1051" s="118" t="n">
        <v>1781.6</v>
      </c>
      <c r="J1051" s="118" t="n">
        <v>1210.6</v>
      </c>
      <c r="K1051" s="119" t="n">
        <v>0</v>
      </c>
      <c r="L1051" s="117" t="n">
        <v>67</v>
      </c>
      <c r="M1051" s="120" t="n">
        <f aca="false" ca="false" dt2D="false" dtr="false" t="normal">SUM(N1051:S1051)</f>
        <v>13900023.638577692</v>
      </c>
      <c r="N1051" s="120" t="n"/>
      <c r="O1051" s="120" t="n"/>
      <c r="P1051" s="120" t="n"/>
      <c r="Q1051" s="120" t="n">
        <v>184640.712</v>
      </c>
      <c r="R1051" s="120" t="n"/>
      <c r="S1051" s="120" t="n">
        <f aca="false" ca="false" dt2D="false" dtr="false" t="normal">'Приложение 2'!E1051-'Приложение 1'!Q1051</f>
        <v>13715382.926577693</v>
      </c>
      <c r="T1051" s="191" t="n">
        <v>47.21</v>
      </c>
      <c r="U1051" s="192" t="n">
        <v>37.76</v>
      </c>
      <c r="V1051" s="192" t="n">
        <v>31.47</v>
      </c>
      <c r="W1051" s="192" t="n"/>
      <c r="X1051" s="192" t="n"/>
      <c r="Y1051" s="193" t="n"/>
      <c r="Z1051" s="127" t="n">
        <f aca="false" ca="false" dt2D="false" dtr="false" t="normal">+(J1051*12.71+K1051*25.41)*12</f>
        <v>184640.712</v>
      </c>
      <c r="AA1051" s="3" t="n"/>
      <c r="AB1051" s="194" t="n">
        <f aca="false" ca="false" dt2D="false" dtr="false" t="normal">SUM(AC1051:AQ1051)</f>
        <v>13900023.638577692</v>
      </c>
      <c r="AC1051" s="151" t="n"/>
      <c r="AD1051" s="151" t="n"/>
      <c r="AE1051" s="151" t="n"/>
      <c r="AF1051" s="151" t="n"/>
      <c r="AG1051" s="151" t="n"/>
      <c r="AH1051" s="151" t="n"/>
      <c r="AI1051" s="151" t="n"/>
      <c r="AJ1051" s="151" t="n"/>
      <c r="AK1051" s="151" t="n">
        <v>13161562.4235548</v>
      </c>
      <c r="AL1051" s="151" t="n"/>
      <c r="AM1051" s="151" t="n"/>
      <c r="AN1051" s="151" t="n"/>
      <c r="AO1051" s="151" t="n">
        <v>417000.70915733</v>
      </c>
      <c r="AP1051" s="151" t="n">
        <v>24000</v>
      </c>
      <c r="AQ1051" s="151" t="n">
        <v>297460.505865562</v>
      </c>
      <c r="AR1051" s="128" t="n"/>
      <c r="AS1051" s="128" t="n"/>
      <c r="AT1051" s="128" t="n"/>
      <c r="AU1051" s="0" t="n"/>
    </row>
    <row customHeight="true" ht="15" outlineLevel="0" r="1052">
      <c r="A1052" s="115" t="n">
        <f aca="false" ca="false" dt2D="false" dtr="false" t="normal">A1051+1</f>
        <v>160</v>
      </c>
      <c r="B1052" s="115" t="s">
        <v>226</v>
      </c>
      <c r="C1052" s="116" t="s">
        <v>709</v>
      </c>
      <c r="D1052" s="115" t="s">
        <v>711</v>
      </c>
      <c r="E1052" s="119" t="s">
        <v>453</v>
      </c>
      <c r="F1052" s="118" t="s">
        <v>62</v>
      </c>
      <c r="G1052" s="118" t="n">
        <v>3</v>
      </c>
      <c r="H1052" s="118" t="n">
        <v>2</v>
      </c>
      <c r="I1052" s="119" t="n">
        <v>938.6</v>
      </c>
      <c r="J1052" s="119" t="n">
        <v>938.6</v>
      </c>
      <c r="K1052" s="119" t="n">
        <v>0</v>
      </c>
      <c r="L1052" s="117" t="n">
        <v>33</v>
      </c>
      <c r="M1052" s="120" t="n">
        <f aca="false" ca="false" dt2D="false" dtr="false" t="normal">SUM(N1052:S1052)</f>
        <v>2711359.782149705</v>
      </c>
      <c r="N1052" s="120" t="n"/>
      <c r="O1052" s="120" t="n"/>
      <c r="P1052" s="120" t="n"/>
      <c r="Q1052" s="120" t="n">
        <v>143155.272</v>
      </c>
      <c r="R1052" s="120" t="n"/>
      <c r="S1052" s="120" t="n">
        <f aca="false" ca="false" dt2D="false" dtr="false" t="normal">'Приложение 2'!E1052-'Приложение 1'!Q1052</f>
        <v>2568204.510149705</v>
      </c>
      <c r="T1052" s="191" t="n">
        <v>17.11</v>
      </c>
      <c r="U1052" s="192" t="n">
        <v>13.69</v>
      </c>
      <c r="V1052" s="192" t="n">
        <v>11.4</v>
      </c>
      <c r="W1052" s="192" t="n"/>
      <c r="X1052" s="192" t="n"/>
      <c r="Y1052" s="193" t="n">
        <v>2026</v>
      </c>
      <c r="Z1052" s="3" t="n"/>
      <c r="AA1052" s="3" t="n"/>
      <c r="AB1052" s="194" t="n">
        <f aca="false" ca="false" dt2D="false" dtr="false" t="normal">SUM(AC1052:AQ1052)</f>
        <v>2711359.782149705</v>
      </c>
      <c r="AC1052" s="151" t="n"/>
      <c r="AD1052" s="151" t="n"/>
      <c r="AE1052" s="151" t="n"/>
      <c r="AF1052" s="151" t="n"/>
      <c r="AG1052" s="151" t="n"/>
      <c r="AH1052" s="151" t="n"/>
      <c r="AI1052" s="151" t="n">
        <v>0</v>
      </c>
      <c r="AJ1052" s="151" t="n"/>
      <c r="AK1052" s="151" t="n"/>
      <c r="AL1052" s="151" t="n"/>
      <c r="AM1052" s="151" t="n"/>
      <c r="AN1052" s="151" t="n">
        <v>2547995.88934721</v>
      </c>
      <c r="AO1052" s="151" t="n">
        <v>81340.7934644911</v>
      </c>
      <c r="AP1052" s="151" t="n">
        <v>24000</v>
      </c>
      <c r="AQ1052" s="151" t="n">
        <v>58023.0993380037</v>
      </c>
      <c r="AR1052" s="128" t="n">
        <f aca="false" ca="false" dt2D="false" dtr="false" t="normal">COUNTIF(AC1052:AN1052, "&gt;0")</f>
        <v>1</v>
      </c>
      <c r="AS1052" s="128" t="n">
        <f aca="false" ca="false" dt2D="false" dtr="false" t="normal">COUNTIF(AO1052:AQ1052, "&gt;0")</f>
        <v>3</v>
      </c>
      <c r="AT1052" s="128" t="n">
        <f aca="false" ca="false" dt2D="false" dtr="false" t="normal">+AR1052+AS1052</f>
        <v>4</v>
      </c>
      <c r="AU1052" s="0" t="n"/>
    </row>
    <row customHeight="true" ht="15" outlineLevel="0" r="1053">
      <c r="A1053" s="115" t="n">
        <f aca="false" ca="false" dt2D="false" dtr="false" t="normal">A1052+1</f>
        <v>161</v>
      </c>
      <c r="B1053" s="115" t="s">
        <v>226</v>
      </c>
      <c r="C1053" s="116" t="s">
        <v>709</v>
      </c>
      <c r="D1053" s="115" t="s">
        <v>712</v>
      </c>
      <c r="E1053" s="119" t="s">
        <v>128</v>
      </c>
      <c r="F1053" s="118" t="s">
        <v>62</v>
      </c>
      <c r="G1053" s="118" t="n">
        <v>3</v>
      </c>
      <c r="H1053" s="118" t="n">
        <v>4</v>
      </c>
      <c r="I1053" s="119" t="n">
        <v>1849.2</v>
      </c>
      <c r="J1053" s="119" t="n">
        <v>1849.2</v>
      </c>
      <c r="K1053" s="119" t="n">
        <v>0</v>
      </c>
      <c r="L1053" s="117" t="n">
        <v>67</v>
      </c>
      <c r="M1053" s="120" t="n">
        <f aca="false" ca="false" dt2D="false" dtr="false" t="normal">SUM(N1053:S1053)</f>
        <v>9364815.693417646</v>
      </c>
      <c r="N1053" s="120" t="n"/>
      <c r="O1053" s="120" t="n"/>
      <c r="P1053" s="120" t="n"/>
      <c r="Q1053" s="120" t="n">
        <v>282039.984</v>
      </c>
      <c r="R1053" s="120" t="n"/>
      <c r="S1053" s="120" t="n">
        <f aca="false" ca="false" dt2D="false" dtr="false" t="normal">'Приложение 2'!E1053-'Приложение 1'!Q1053</f>
        <v>9082775.709417647</v>
      </c>
      <c r="T1053" s="191" t="n">
        <v>22.02</v>
      </c>
      <c r="U1053" s="192" t="n">
        <v>17.62</v>
      </c>
      <c r="V1053" s="192" t="n">
        <v>14.68</v>
      </c>
      <c r="W1053" s="192" t="n"/>
      <c r="X1053" s="192" t="n"/>
      <c r="Y1053" s="193" t="n">
        <v>2026</v>
      </c>
      <c r="Z1053" s="3" t="n"/>
      <c r="AA1053" s="3" t="n"/>
      <c r="AB1053" s="194" t="n">
        <f aca="false" ca="false" dt2D="false" dtr="false" t="normal">SUM(AC1053:AQ1053)</f>
        <v>9364815.693417646</v>
      </c>
      <c r="AC1053" s="151" t="n">
        <v>8859464.16677598</v>
      </c>
      <c r="AD1053" s="151" t="n"/>
      <c r="AE1053" s="151" t="n"/>
      <c r="AF1053" s="151" t="n"/>
      <c r="AG1053" s="151" t="n"/>
      <c r="AH1053" s="151" t="n"/>
      <c r="AI1053" s="151" t="n">
        <v>0</v>
      </c>
      <c r="AJ1053" s="151" t="n"/>
      <c r="AK1053" s="151" t="n"/>
      <c r="AL1053" s="151" t="n"/>
      <c r="AM1053" s="151" t="n"/>
      <c r="AN1053" s="151" t="n"/>
      <c r="AO1053" s="151" t="n">
        <v>280944.470802529</v>
      </c>
      <c r="AP1053" s="151" t="n">
        <v>24000</v>
      </c>
      <c r="AQ1053" s="151" t="n">
        <v>200407.055839138</v>
      </c>
      <c r="AR1053" s="128" t="n">
        <f aca="false" ca="false" dt2D="false" dtr="false" t="normal">COUNTIF(AC1053:AN1053, "&gt;0")</f>
        <v>1</v>
      </c>
      <c r="AS1053" s="128" t="n">
        <f aca="false" ca="false" dt2D="false" dtr="false" t="normal">COUNTIF(AO1053:AQ1053, "&gt;0")</f>
        <v>3</v>
      </c>
      <c r="AT1053" s="128" t="n">
        <f aca="false" ca="false" dt2D="false" dtr="false" t="normal">+AR1053+AS1053</f>
        <v>4</v>
      </c>
      <c r="AU1053" s="0" t="n"/>
    </row>
    <row customHeight="true" ht="16.5" outlineLevel="0" r="1054">
      <c r="A1054" s="115" t="n">
        <f aca="false" ca="false" dt2D="false" dtr="false" t="normal">A1053+1</f>
        <v>162</v>
      </c>
      <c r="B1054" s="115" t="s">
        <v>226</v>
      </c>
      <c r="C1054" s="116" t="s">
        <v>709</v>
      </c>
      <c r="D1054" s="115" t="s">
        <v>714</v>
      </c>
      <c r="E1054" s="119" t="s">
        <v>162</v>
      </c>
      <c r="F1054" s="118" t="s">
        <v>62</v>
      </c>
      <c r="G1054" s="118" t="n">
        <v>3</v>
      </c>
      <c r="H1054" s="118" t="n">
        <v>1</v>
      </c>
      <c r="I1054" s="119" t="n">
        <v>843.6</v>
      </c>
      <c r="J1054" s="119" t="n">
        <v>843.6</v>
      </c>
      <c r="K1054" s="119" t="n">
        <v>0</v>
      </c>
      <c r="L1054" s="117" t="n">
        <v>37</v>
      </c>
      <c r="M1054" s="120" t="n">
        <f aca="false" ca="false" dt2D="false" dtr="false" t="normal">SUM(N1054:S1054)</f>
        <v>2436930.65440176</v>
      </c>
      <c r="N1054" s="120" t="n"/>
      <c r="O1054" s="120" t="n"/>
      <c r="P1054" s="120" t="n"/>
      <c r="Q1054" s="120" t="n">
        <v>128665.872</v>
      </c>
      <c r="R1054" s="120" t="n"/>
      <c r="S1054" s="120" t="n">
        <f aca="false" ca="false" dt2D="false" dtr="false" t="normal">'Приложение 2'!E1054-'Приложение 1'!Q1054</f>
        <v>2308264.78240176</v>
      </c>
      <c r="T1054" s="191" t="n">
        <v>13.71</v>
      </c>
      <c r="U1054" s="192" t="n">
        <v>10.97</v>
      </c>
      <c r="V1054" s="192" t="n">
        <v>9.14</v>
      </c>
      <c r="W1054" s="192" t="n"/>
      <c r="X1054" s="192" t="n"/>
      <c r="Y1054" s="193" t="n">
        <v>2026</v>
      </c>
      <c r="Z1054" s="3" t="n"/>
      <c r="AA1054" s="3" t="n"/>
      <c r="AB1054" s="194" t="n">
        <f aca="false" ca="false" dt2D="false" dtr="false" t="normal">SUM(AC1054:AQ1054)</f>
        <v>2436930.65440176</v>
      </c>
      <c r="AC1054" s="151" t="n"/>
      <c r="AD1054" s="151" t="n"/>
      <c r="AE1054" s="151" t="n"/>
      <c r="AF1054" s="151" t="n"/>
      <c r="AG1054" s="151" t="n"/>
      <c r="AH1054" s="151" t="n"/>
      <c r="AI1054" s="151" t="n">
        <v>0</v>
      </c>
      <c r="AJ1054" s="151" t="n"/>
      <c r="AK1054" s="151" t="n"/>
      <c r="AL1054" s="151" t="n"/>
      <c r="AM1054" s="151" t="n"/>
      <c r="AN1054" s="151" t="n">
        <v>2287672.41876551</v>
      </c>
      <c r="AO1054" s="151" t="n">
        <v>73107.9196320527</v>
      </c>
      <c r="AP1054" s="151" t="n">
        <v>24000</v>
      </c>
      <c r="AQ1054" s="151" t="n">
        <v>52150.3160041976</v>
      </c>
      <c r="AR1054" s="128" t="n">
        <f aca="false" ca="false" dt2D="false" dtr="false" t="normal">COUNTIF(AC1054:AN1054, "&gt;0")</f>
        <v>1</v>
      </c>
      <c r="AS1054" s="128" t="n">
        <f aca="false" ca="false" dt2D="false" dtr="false" t="normal">COUNTIF(AO1054:AQ1054, "&gt;0")</f>
        <v>3</v>
      </c>
      <c r="AT1054" s="128" t="n">
        <f aca="false" ca="false" dt2D="false" dtr="false" t="normal">+AR1054+AS1054</f>
        <v>4</v>
      </c>
      <c r="AU1054" s="0" t="n"/>
    </row>
    <row customHeight="true" ht="15" outlineLevel="0" r="1055">
      <c r="A1055" s="115" t="n">
        <f aca="false" ca="false" dt2D="false" dtr="false" t="normal">A1054+1</f>
        <v>163</v>
      </c>
      <c r="B1055" s="115" t="s">
        <v>226</v>
      </c>
      <c r="C1055" s="116" t="s">
        <v>709</v>
      </c>
      <c r="D1055" s="115" t="s">
        <v>715</v>
      </c>
      <c r="E1055" s="119" t="s">
        <v>453</v>
      </c>
      <c r="F1055" s="118" t="s">
        <v>62</v>
      </c>
      <c r="G1055" s="118" t="n">
        <v>2</v>
      </c>
      <c r="H1055" s="118" t="n"/>
      <c r="I1055" s="119" t="n">
        <v>615.2</v>
      </c>
      <c r="J1055" s="119" t="n">
        <v>615.2</v>
      </c>
      <c r="K1055" s="119" t="n">
        <v>0</v>
      </c>
      <c r="L1055" s="117" t="n">
        <v>35</v>
      </c>
      <c r="M1055" s="120" t="n">
        <f aca="false" ca="false" dt2D="false" dtr="false" t="normal">SUM(N1055:S1055)</f>
        <v>1777145.256742484</v>
      </c>
      <c r="N1055" s="120" t="n"/>
      <c r="O1055" s="120" t="n"/>
      <c r="P1055" s="120" t="n"/>
      <c r="Q1055" s="120" t="n">
        <v>93830.304</v>
      </c>
      <c r="R1055" s="120" t="n"/>
      <c r="S1055" s="120" t="n">
        <f aca="false" ca="false" dt2D="false" dtr="false" t="normal">'Приложение 2'!E1055-'Приложение 1'!Q1055</f>
        <v>1683314.952742484</v>
      </c>
      <c r="T1055" s="191" t="n">
        <v>13.71</v>
      </c>
      <c r="U1055" s="192" t="n">
        <v>10.97</v>
      </c>
      <c r="V1055" s="192" t="n">
        <v>9.14</v>
      </c>
      <c r="W1055" s="192" t="n"/>
      <c r="X1055" s="192" t="n"/>
      <c r="Y1055" s="193" t="n">
        <v>2026</v>
      </c>
      <c r="Z1055" s="3" t="n"/>
      <c r="AA1055" s="3" t="n"/>
      <c r="AB1055" s="194" t="n">
        <f aca="false" ca="false" dt2D="false" dtr="false" t="normal">SUM(AC1055:AQ1055)</f>
        <v>1777145.256742484</v>
      </c>
      <c r="AC1055" s="151" t="n"/>
      <c r="AD1055" s="151" t="n"/>
      <c r="AE1055" s="151" t="n"/>
      <c r="AF1055" s="151" t="n"/>
      <c r="AG1055" s="151" t="n"/>
      <c r="AH1055" s="151" t="n"/>
      <c r="AI1055" s="151" t="n">
        <v>0</v>
      </c>
      <c r="AJ1055" s="151" t="n"/>
      <c r="AK1055" s="151" t="n"/>
      <c r="AL1055" s="151" t="n"/>
      <c r="AM1055" s="151" t="n"/>
      <c r="AN1055" s="151" t="n">
        <v>1661799.99054592</v>
      </c>
      <c r="AO1055" s="151" t="n">
        <v>53314.3577022746</v>
      </c>
      <c r="AP1055" s="151" t="n">
        <v>24000</v>
      </c>
      <c r="AQ1055" s="151" t="n">
        <v>38030.9084942892</v>
      </c>
      <c r="AR1055" s="128" t="n">
        <f aca="false" ca="false" dt2D="false" dtr="false" t="normal">COUNTIF(AC1055:AN1055, "&gt;0")</f>
        <v>1</v>
      </c>
      <c r="AS1055" s="128" t="n">
        <f aca="false" ca="false" dt2D="false" dtr="false" t="normal">COUNTIF(AO1055:AQ1055, "&gt;0")</f>
        <v>3</v>
      </c>
      <c r="AT1055" s="128" t="n">
        <f aca="false" ca="false" dt2D="false" dtr="false" t="normal">+AR1055+AS1055</f>
        <v>4</v>
      </c>
      <c r="AU1055" s="0" t="n"/>
    </row>
    <row customHeight="true" ht="15" outlineLevel="0" r="1056">
      <c r="A1056" s="115" t="n">
        <f aca="false" ca="false" dt2D="false" dtr="false" t="normal">A1055+1</f>
        <v>164</v>
      </c>
      <c r="B1056" s="115" t="s">
        <v>226</v>
      </c>
      <c r="C1056" s="116" t="s">
        <v>64</v>
      </c>
      <c r="D1056" s="115" t="s">
        <v>716</v>
      </c>
      <c r="E1056" s="119" t="s">
        <v>117</v>
      </c>
      <c r="F1056" s="118" t="s">
        <v>62</v>
      </c>
      <c r="G1056" s="118" t="n">
        <v>4</v>
      </c>
      <c r="H1056" s="118" t="n">
        <v>2</v>
      </c>
      <c r="I1056" s="119" t="n">
        <v>1858.5</v>
      </c>
      <c r="J1056" s="119" t="n">
        <v>1387.1</v>
      </c>
      <c r="K1056" s="119" t="n">
        <v>471.4</v>
      </c>
      <c r="L1056" s="117" t="n">
        <v>77</v>
      </c>
      <c r="M1056" s="120" t="n">
        <f aca="false" ca="false" dt2D="false" dtr="false" t="normal">SUM(N1056:S1056)</f>
        <v>21887833.275</v>
      </c>
      <c r="N1056" s="120" t="n"/>
      <c r="O1056" s="120" t="n"/>
      <c r="P1056" s="120" t="n"/>
      <c r="Q1056" s="120" t="n">
        <v>355299.78</v>
      </c>
      <c r="R1056" s="120" t="n"/>
      <c r="S1056" s="120" t="n">
        <f aca="false" ca="false" dt2D="false" dtr="false" t="normal">'Приложение 2'!E1056-'Приложение 1'!Q1056</f>
        <v>21532533.494999997</v>
      </c>
      <c r="T1056" s="191" t="n">
        <v>47.04</v>
      </c>
      <c r="U1056" s="192" t="n">
        <v>37.63</v>
      </c>
      <c r="V1056" s="192" t="n">
        <v>31.36</v>
      </c>
      <c r="W1056" s="192" t="n"/>
      <c r="X1056" s="192" t="n"/>
      <c r="Y1056" s="193" t="n">
        <v>2026</v>
      </c>
      <c r="Z1056" s="3" t="n"/>
      <c r="AA1056" s="3" t="n"/>
      <c r="AB1056" s="194" t="n">
        <f aca="false" ca="false" dt2D="false" dtr="false" t="normal">SUM(AC1056:AQ1056)</f>
        <v>21887833.275</v>
      </c>
      <c r="AC1056" s="151" t="n"/>
      <c r="AD1056" s="151" t="n"/>
      <c r="AE1056" s="151" t="n">
        <v>2381858.915295</v>
      </c>
      <c r="AF1056" s="151" t="n">
        <v>1986194.862462</v>
      </c>
      <c r="AG1056" s="151" t="n"/>
      <c r="AH1056" s="151" t="n"/>
      <c r="AI1056" s="151" t="n">
        <v>0</v>
      </c>
      <c r="AJ1056" s="151" t="n"/>
      <c r="AK1056" s="151" t="n"/>
      <c r="AL1056" s="151" t="n"/>
      <c r="AM1056" s="151" t="n">
        <v>9985068.263127</v>
      </c>
      <c r="AN1056" s="151" t="n">
        <v>6385676.603781</v>
      </c>
      <c r="AO1056" s="151" t="n">
        <v>656634.99825</v>
      </c>
      <c r="AP1056" s="151" t="n">
        <v>24000</v>
      </c>
      <c r="AQ1056" s="151" t="n">
        <v>468399.632085</v>
      </c>
      <c r="AR1056" s="128" t="n">
        <f aca="false" ca="false" dt2D="false" dtr="false" t="normal">COUNTIF(AC1056:AN1056, "&gt;0")</f>
        <v>4</v>
      </c>
      <c r="AS1056" s="128" t="n">
        <f aca="false" ca="false" dt2D="false" dtr="false" t="normal">COUNTIF(AO1056:AQ1056, "&gt;0")</f>
        <v>3</v>
      </c>
      <c r="AT1056" s="128" t="n">
        <f aca="false" ca="false" dt2D="false" dtr="false" t="normal">+AR1056+AS1056</f>
        <v>7</v>
      </c>
      <c r="AU1056" s="0" t="n"/>
    </row>
    <row customHeight="true" ht="15" outlineLevel="0" r="1057">
      <c r="A1057" s="115" t="n">
        <f aca="false" ca="false" dt2D="false" dtr="false" t="normal">A1056+1</f>
        <v>165</v>
      </c>
      <c r="B1057" s="115" t="s">
        <v>226</v>
      </c>
      <c r="C1057" s="116" t="s">
        <v>64</v>
      </c>
      <c r="D1057" s="115" t="s">
        <v>717</v>
      </c>
      <c r="E1057" s="119" t="s">
        <v>149</v>
      </c>
      <c r="F1057" s="118" t="s">
        <v>62</v>
      </c>
      <c r="G1057" s="118" t="n">
        <v>4</v>
      </c>
      <c r="H1057" s="118" t="n">
        <v>4</v>
      </c>
      <c r="I1057" s="119" t="n">
        <v>2070.1</v>
      </c>
      <c r="J1057" s="119" t="n">
        <v>2070.1</v>
      </c>
      <c r="K1057" s="119" t="n">
        <v>0</v>
      </c>
      <c r="L1057" s="117" t="n">
        <v>76</v>
      </c>
      <c r="M1057" s="120" t="n">
        <f aca="false" ca="false" dt2D="false" dtr="false" t="normal">SUM(N1057:S1057)</f>
        <v>27147664.018000003</v>
      </c>
      <c r="N1057" s="120" t="n"/>
      <c r="O1057" s="120" t="n"/>
      <c r="P1057" s="120" t="n"/>
      <c r="Q1057" s="120" t="n">
        <v>315731.652</v>
      </c>
      <c r="R1057" s="120" t="n"/>
      <c r="S1057" s="120" t="n">
        <f aca="false" ca="false" dt2D="false" dtr="false" t="normal">'Приложение 2'!E1057-'Приложение 1'!Q1057</f>
        <v>26831932.366000004</v>
      </c>
      <c r="T1057" s="191" t="n">
        <v>54.9</v>
      </c>
      <c r="U1057" s="192" t="n">
        <v>43.92</v>
      </c>
      <c r="V1057" s="192" t="n">
        <v>36.6</v>
      </c>
      <c r="W1057" s="192" t="n"/>
      <c r="X1057" s="192" t="n"/>
      <c r="Y1057" s="193" t="n">
        <v>2026</v>
      </c>
      <c r="Z1057" s="3" t="n"/>
      <c r="AA1057" s="3" t="n"/>
      <c r="AB1057" s="194" t="n">
        <f aca="false" ca="false" dt2D="false" dtr="false" t="normal">SUM(AC1057:AQ1057)</f>
        <v>27147664.018000003</v>
      </c>
      <c r="AC1057" s="151" t="n"/>
      <c r="AD1057" s="151" t="n">
        <v>2620721.6127258</v>
      </c>
      <c r="AE1057" s="151" t="n">
        <v>2654929.212027</v>
      </c>
      <c r="AF1057" s="151" t="n">
        <v>2214216.7257372</v>
      </c>
      <c r="AG1057" s="151" t="n"/>
      <c r="AH1057" s="151" t="n"/>
      <c r="AI1057" s="151" t="n">
        <v>0</v>
      </c>
      <c r="AJ1057" s="151" t="n"/>
      <c r="AK1057" s="151" t="n"/>
      <c r="AL1057" s="151" t="n"/>
      <c r="AM1057" s="151" t="n">
        <v>11123803.9340862</v>
      </c>
      <c r="AN1057" s="151" t="n">
        <v>7114602.6028986</v>
      </c>
      <c r="AO1057" s="151" t="n">
        <v>814429.92054</v>
      </c>
      <c r="AP1057" s="151" t="n">
        <v>24000</v>
      </c>
      <c r="AQ1057" s="151" t="n">
        <v>580960.0099852</v>
      </c>
      <c r="AR1057" s="128" t="n">
        <f aca="false" ca="false" dt2D="false" dtr="false" t="normal">COUNTIF(AC1057:AN1057, "&gt;0")</f>
        <v>5</v>
      </c>
      <c r="AS1057" s="128" t="n">
        <f aca="false" ca="false" dt2D="false" dtr="false" t="normal">COUNTIF(AO1057:AQ1057, "&gt;0")</f>
        <v>3</v>
      </c>
      <c r="AT1057" s="128" t="n">
        <f aca="false" ca="false" dt2D="false" dtr="false" t="normal">+AR1057+AS1057</f>
        <v>8</v>
      </c>
      <c r="AU1057" s="0" t="n"/>
    </row>
    <row customHeight="true" ht="15" outlineLevel="0" r="1058">
      <c r="A1058" s="115" t="n">
        <f aca="false" ca="false" dt2D="false" dtr="false" t="normal">A1057+1</f>
        <v>166</v>
      </c>
      <c r="B1058" s="115" t="s">
        <v>226</v>
      </c>
      <c r="C1058" s="116" t="s">
        <v>64</v>
      </c>
      <c r="D1058" s="115" t="s">
        <v>720</v>
      </c>
      <c r="E1058" s="119" t="s">
        <v>243</v>
      </c>
      <c r="F1058" s="118" t="s">
        <v>62</v>
      </c>
      <c r="G1058" s="118" t="n">
        <v>4</v>
      </c>
      <c r="H1058" s="118" t="n">
        <v>4</v>
      </c>
      <c r="I1058" s="119" t="n">
        <v>2073</v>
      </c>
      <c r="J1058" s="119" t="n">
        <v>2073</v>
      </c>
      <c r="K1058" s="119" t="n">
        <v>0</v>
      </c>
      <c r="L1058" s="117" t="n">
        <v>74</v>
      </c>
      <c r="M1058" s="120" t="n">
        <f aca="false" ca="false" dt2D="false" dtr="false" t="normal">SUM(N1058:S1058)</f>
        <v>32179324.109999996</v>
      </c>
      <c r="N1058" s="120" t="n"/>
      <c r="O1058" s="120" t="n"/>
      <c r="P1058" s="120" t="n"/>
      <c r="Q1058" s="120" t="n">
        <v>316173.96</v>
      </c>
      <c r="R1058" s="120" t="n"/>
      <c r="S1058" s="120" t="n">
        <f aca="false" ca="false" dt2D="false" dtr="false" t="normal">'Приложение 2'!E1058-'Приложение 1'!Q1058</f>
        <v>31863150.149999995</v>
      </c>
      <c r="T1058" s="191" t="n">
        <v>67.74</v>
      </c>
      <c r="U1058" s="192" t="n">
        <v>54.2</v>
      </c>
      <c r="V1058" s="192" t="n">
        <v>45.16</v>
      </c>
      <c r="W1058" s="192" t="n"/>
      <c r="X1058" s="192" t="n"/>
      <c r="Y1058" s="193" t="n">
        <v>2026</v>
      </c>
      <c r="Z1058" s="3" t="n"/>
      <c r="AA1058" s="3" t="n"/>
      <c r="AB1058" s="194" t="n">
        <f aca="false" ca="false" dt2D="false" dtr="false" t="normal">SUM(AC1058:AQ1058)</f>
        <v>32179324.109999996</v>
      </c>
      <c r="AC1058" s="151" t="n">
        <v>5561053.517598</v>
      </c>
      <c r="AD1058" s="151" t="n"/>
      <c r="AE1058" s="151" t="n">
        <v>2658655.22271</v>
      </c>
      <c r="AF1058" s="151" t="n"/>
      <c r="AG1058" s="151" t="n"/>
      <c r="AH1058" s="151" t="n"/>
      <c r="AI1058" s="151" t="n">
        <v>0</v>
      </c>
      <c r="AJ1058" s="151" t="n"/>
      <c r="AK1058" s="151" t="n"/>
      <c r="AL1058" s="151" t="n">
        <v>4017627.968334</v>
      </c>
      <c r="AM1058" s="151" t="n">
        <v>11139393.978726</v>
      </c>
      <c r="AN1058" s="151" t="n">
        <v>7124576.163378</v>
      </c>
      <c r="AO1058" s="151" t="n">
        <v>965379.7233</v>
      </c>
      <c r="AP1058" s="151" t="n">
        <v>24000</v>
      </c>
      <c r="AQ1058" s="151" t="n">
        <v>688637.535954</v>
      </c>
      <c r="AR1058" s="128" t="n">
        <f aca="false" ca="false" dt2D="false" dtr="false" t="normal">COUNTIF(AC1058:AN1058, "&gt;0")</f>
        <v>5</v>
      </c>
      <c r="AS1058" s="128" t="n">
        <f aca="false" ca="false" dt2D="false" dtr="false" t="normal">COUNTIF(AO1058:AQ1058, "&gt;0")</f>
        <v>3</v>
      </c>
      <c r="AT1058" s="128" t="n">
        <f aca="false" ca="false" dt2D="false" dtr="false" t="normal">+AR1058+AS1058</f>
        <v>8</v>
      </c>
      <c r="AU1058" s="0" t="n"/>
    </row>
    <row customHeight="true" ht="15" outlineLevel="0" r="1059">
      <c r="A1059" s="115" t="n">
        <f aca="false" ca="false" dt2D="false" dtr="false" t="normal">A1058+1</f>
        <v>167</v>
      </c>
      <c r="B1059" s="115" t="s">
        <v>226</v>
      </c>
      <c r="C1059" s="116" t="s">
        <v>64</v>
      </c>
      <c r="D1059" s="115" t="s">
        <v>721</v>
      </c>
      <c r="E1059" s="119" t="s">
        <v>315</v>
      </c>
      <c r="F1059" s="118" t="s">
        <v>62</v>
      </c>
      <c r="G1059" s="118" t="n">
        <v>4</v>
      </c>
      <c r="H1059" s="118" t="n">
        <v>4</v>
      </c>
      <c r="I1059" s="119" t="n">
        <v>2082.67</v>
      </c>
      <c r="J1059" s="119" t="n">
        <v>2027.07</v>
      </c>
      <c r="K1059" s="119" t="n">
        <v>55.6000000000001</v>
      </c>
      <c r="L1059" s="117" t="n">
        <v>71</v>
      </c>
      <c r="M1059" s="120" t="n">
        <f aca="false" ca="false" dt2D="false" dtr="false" t="normal">SUM(N1059:S1059)</f>
        <v>31572673.22569996</v>
      </c>
      <c r="N1059" s="120" t="n"/>
      <c r="O1059" s="120" t="n"/>
      <c r="P1059" s="120" t="n"/>
      <c r="Q1059" s="120" t="n">
        <v>326122.2684</v>
      </c>
      <c r="R1059" s="120" t="n"/>
      <c r="S1059" s="120" t="n">
        <f aca="false" ca="false" dt2D="false" dtr="false" t="normal">'Приложение 2'!E1059-'Приложение 1'!Q1059</f>
        <v>31246550.957299963</v>
      </c>
      <c r="T1059" s="191" t="n">
        <v>63.49</v>
      </c>
      <c r="U1059" s="192" t="n">
        <v>50.79</v>
      </c>
      <c r="V1059" s="192" t="n">
        <v>42.33</v>
      </c>
      <c r="W1059" s="192" t="n"/>
      <c r="X1059" s="192" t="n"/>
      <c r="Y1059" s="193" t="n">
        <v>2026</v>
      </c>
      <c r="Z1059" s="3" t="n"/>
      <c r="AA1059" s="3" t="n"/>
      <c r="AB1059" s="194" t="n">
        <f aca="false" ca="false" dt2D="false" dtr="false" t="normal">SUM(AC1059:AQ1059)</f>
        <v>31572673.22569996</v>
      </c>
      <c r="AC1059" s="151" t="n"/>
      <c r="AD1059" s="151" t="n">
        <v>2637464.22741686</v>
      </c>
      <c r="AE1059" s="151" t="n">
        <v>2671879.5410909</v>
      </c>
      <c r="AF1059" s="151" t="n">
        <v>2228490.97347524</v>
      </c>
      <c r="AG1059" s="151" t="n"/>
      <c r="AH1059" s="151" t="n"/>
      <c r="AI1059" s="151" t="n">
        <v>0</v>
      </c>
      <c r="AJ1059" s="151" t="n"/>
      <c r="AK1059" s="151" t="n"/>
      <c r="AL1059" s="151" t="n">
        <v>4037191.53729386</v>
      </c>
      <c r="AM1059" s="151" t="n">
        <v>11192178.7137835</v>
      </c>
      <c r="AN1059" s="151" t="n">
        <v>7158632.82883862</v>
      </c>
      <c r="AO1059" s="151" t="n">
        <v>947180.196771</v>
      </c>
      <c r="AP1059" s="151" t="n">
        <v>24000</v>
      </c>
      <c r="AQ1059" s="151" t="n">
        <v>675655.20702998</v>
      </c>
      <c r="AR1059" s="128" t="n">
        <f aca="false" ca="false" dt2D="false" dtr="false" t="normal">COUNTIF(AC1059:AN1059, "&gt;0")</f>
        <v>6</v>
      </c>
      <c r="AS1059" s="128" t="n">
        <f aca="false" ca="false" dt2D="false" dtr="false" t="normal">COUNTIF(AO1059:AQ1059, "&gt;0")</f>
        <v>3</v>
      </c>
      <c r="AT1059" s="128" t="n">
        <f aca="false" ca="false" dt2D="false" dtr="false" t="normal">+AR1059+AS1059</f>
        <v>9</v>
      </c>
      <c r="AU1059" s="0" t="n"/>
    </row>
    <row customHeight="true" ht="15" outlineLevel="0" r="1060">
      <c r="A1060" s="115" t="n">
        <f aca="false" ca="false" dt2D="false" dtr="false" t="normal">A1059+1</f>
        <v>168</v>
      </c>
      <c r="B1060" s="115" t="s">
        <v>226</v>
      </c>
      <c r="C1060" s="116" t="s">
        <v>64</v>
      </c>
      <c r="D1060" s="116" t="s">
        <v>65</v>
      </c>
      <c r="E1060" s="117" t="s">
        <v>100</v>
      </c>
      <c r="F1060" s="118" t="s">
        <v>62</v>
      </c>
      <c r="G1060" s="118" t="n">
        <v>5</v>
      </c>
      <c r="H1060" s="118" t="n">
        <v>6</v>
      </c>
      <c r="I1060" s="118" t="n">
        <v>4621.34</v>
      </c>
      <c r="J1060" s="118" t="n">
        <v>4621.34</v>
      </c>
      <c r="K1060" s="119" t="n">
        <v>0</v>
      </c>
      <c r="L1060" s="117" t="n">
        <v>157</v>
      </c>
      <c r="M1060" s="120" t="n">
        <f aca="false" ca="false" dt2D="false" dtr="false" t="normal">SUM(N1060:S1060)</f>
        <v>27354089.35</v>
      </c>
      <c r="N1060" s="120" t="n"/>
      <c r="O1060" s="120" t="n"/>
      <c r="P1060" s="120" t="n"/>
      <c r="Q1060" s="120" t="n"/>
      <c r="R1060" s="120" t="n"/>
      <c r="S1060" s="120" t="n">
        <v>27354089.35</v>
      </c>
      <c r="T1060" s="191" t="n">
        <v>25.95</v>
      </c>
      <c r="U1060" s="192" t="n">
        <v>20.76</v>
      </c>
      <c r="V1060" s="192" t="n">
        <v>17.3</v>
      </c>
      <c r="W1060" s="192" t="n"/>
      <c r="X1060" s="192" t="n"/>
      <c r="Y1060" s="193" t="n">
        <v>2025</v>
      </c>
      <c r="Z1060" s="3" t="n"/>
      <c r="AA1060" s="3" t="n"/>
      <c r="AB1060" s="194" t="n">
        <f aca="false" ca="false" dt2D="false" dtr="false" t="normal">SUM(AC1060:AQ1060)</f>
        <v>27354089.35</v>
      </c>
      <c r="AC1060" s="151" t="n"/>
      <c r="AD1060" s="151" t="n"/>
      <c r="AE1060" s="151" t="n">
        <v>4543874.28</v>
      </c>
      <c r="AF1060" s="151" t="n"/>
      <c r="AG1060" s="151" t="n"/>
      <c r="AH1060" s="151" t="n"/>
      <c r="AI1060" s="151" t="n"/>
      <c r="AJ1060" s="151" t="n"/>
      <c r="AK1060" s="151" t="n"/>
      <c r="AL1060" s="151" t="n"/>
      <c r="AM1060" s="151" t="n">
        <v>22810215.07</v>
      </c>
      <c r="AN1060" s="151" t="n"/>
      <c r="AO1060" s="151" t="n"/>
      <c r="AP1060" s="151" t="n"/>
      <c r="AQ1060" s="151" t="n"/>
      <c r="AR1060" s="128" t="n">
        <f aca="false" ca="false" dt2D="false" dtr="false" t="normal">COUNTIF(AC1060:AN1060, "&gt;0")</f>
        <v>2</v>
      </c>
      <c r="AS1060" s="128" t="n">
        <f aca="false" ca="false" dt2D="false" dtr="false" t="normal">COUNTIF(AO1060:AQ1060, "&gt;0")</f>
        <v>0</v>
      </c>
      <c r="AT1060" s="128" t="n">
        <f aca="false" ca="false" dt2D="false" dtr="false" t="normal">+AR1060+AS1060</f>
        <v>2</v>
      </c>
    </row>
    <row customHeight="true" ht="15" outlineLevel="0" r="1061">
      <c r="A1061" s="115" t="n">
        <f aca="false" ca="false" dt2D="false" dtr="false" t="normal">A1060+1</f>
        <v>169</v>
      </c>
      <c r="B1061" s="115" t="s">
        <v>226</v>
      </c>
      <c r="C1061" s="116" t="s">
        <v>64</v>
      </c>
      <c r="D1061" s="116" t="s">
        <v>82</v>
      </c>
      <c r="E1061" s="119" t="s">
        <v>83</v>
      </c>
      <c r="F1061" s="118" t="s">
        <v>62</v>
      </c>
      <c r="G1061" s="118" t="n">
        <v>5</v>
      </c>
      <c r="H1061" s="118" t="n">
        <v>8</v>
      </c>
      <c r="I1061" s="118" t="n">
        <v>6029.9</v>
      </c>
      <c r="J1061" s="118" t="n">
        <v>5880</v>
      </c>
      <c r="K1061" s="119" t="n">
        <v>149.9</v>
      </c>
      <c r="L1061" s="117" t="n">
        <v>198</v>
      </c>
      <c r="M1061" s="120" t="n">
        <f aca="false" ca="false" dt2D="false" dtr="false" t="normal">SUM(N1061:S1061)</f>
        <v>34172468.383</v>
      </c>
      <c r="N1061" s="120" t="n"/>
      <c r="O1061" s="120" t="n"/>
      <c r="P1061" s="120" t="n"/>
      <c r="Q1061" s="120" t="n">
        <v>942525.108</v>
      </c>
      <c r="R1061" s="120" t="n"/>
      <c r="S1061" s="120" t="n">
        <f aca="false" ca="false" dt2D="false" dtr="false" t="normal">'Приложение 2'!E1061-'Приложение 1'!Q1061</f>
        <v>33229943.275000002</v>
      </c>
      <c r="T1061" s="191" t="n">
        <v>24.56</v>
      </c>
      <c r="U1061" s="192" t="n">
        <v>19.65</v>
      </c>
      <c r="V1061" s="192" t="n">
        <v>16.38</v>
      </c>
      <c r="W1061" s="192" t="n"/>
      <c r="X1061" s="192" t="n"/>
      <c r="Y1061" s="193" t="n">
        <v>2027</v>
      </c>
      <c r="Z1061" s="3" t="n"/>
      <c r="AA1061" s="3" t="n"/>
      <c r="AB1061" s="194" t="n">
        <f aca="false" ca="false" dt2D="false" dtr="false" t="normal">SUM(AC1061:AQ1061)</f>
        <v>34172468.383</v>
      </c>
      <c r="AC1061" s="151" t="n"/>
      <c r="AD1061" s="151" t="n"/>
      <c r="AE1061" s="151" t="n"/>
      <c r="AF1061" s="151" t="n"/>
      <c r="AG1061" s="151" t="n"/>
      <c r="AH1061" s="151" t="n"/>
      <c r="AI1061" s="151" t="n">
        <v>0</v>
      </c>
      <c r="AJ1061" s="151" t="n"/>
      <c r="AK1061" s="151" t="n"/>
      <c r="AL1061" s="151" t="n"/>
      <c r="AM1061" s="151" t="n">
        <v>32392003.5081138</v>
      </c>
      <c r="AN1061" s="151" t="n"/>
      <c r="AO1061" s="151" t="n">
        <v>1025174.05149</v>
      </c>
      <c r="AP1061" s="151" t="n">
        <v>24000</v>
      </c>
      <c r="AQ1061" s="151" t="n">
        <v>731290.8233962</v>
      </c>
      <c r="AR1061" s="128" t="n">
        <f aca="false" ca="false" dt2D="false" dtr="false" t="normal">COUNTIF(AC1061:AN1061, "&gt;0")</f>
        <v>1</v>
      </c>
      <c r="AS1061" s="128" t="n">
        <f aca="false" ca="false" dt2D="false" dtr="false" t="normal">COUNTIF(AO1061:AQ1061, "&gt;0")</f>
        <v>3</v>
      </c>
      <c r="AT1061" s="128" t="n">
        <f aca="false" ca="false" dt2D="false" dtr="false" t="normal">+AR1061+AS1061</f>
        <v>4</v>
      </c>
      <c r="AU1061" s="0" t="n"/>
    </row>
    <row customHeight="true" ht="15" outlineLevel="0" r="1062">
      <c r="A1062" s="115" t="n">
        <f aca="false" ca="false" dt2D="false" dtr="false" t="normal">A1061+1</f>
        <v>170</v>
      </c>
      <c r="B1062" s="115" t="s">
        <v>226</v>
      </c>
      <c r="C1062" s="116" t="s">
        <v>64</v>
      </c>
      <c r="D1062" s="115" t="s">
        <v>722</v>
      </c>
      <c r="E1062" s="119" t="s">
        <v>73</v>
      </c>
      <c r="F1062" s="118" t="s">
        <v>62</v>
      </c>
      <c r="G1062" s="118" t="n">
        <v>2</v>
      </c>
      <c r="H1062" s="118" t="n">
        <v>2</v>
      </c>
      <c r="I1062" s="119" t="n">
        <v>579.8</v>
      </c>
      <c r="J1062" s="119" t="n">
        <v>579.8</v>
      </c>
      <c r="K1062" s="119" t="n">
        <v>0</v>
      </c>
      <c r="L1062" s="117" t="n">
        <v>28</v>
      </c>
      <c r="M1062" s="120" t="n">
        <f aca="false" ca="false" dt2D="false" dtr="false" t="normal">SUM(N1062:S1062)</f>
        <v>647228.7293193748</v>
      </c>
      <c r="N1062" s="120" t="n"/>
      <c r="O1062" s="120" t="n"/>
      <c r="P1062" s="120" t="n"/>
      <c r="Q1062" s="120" t="n">
        <v>88431.096</v>
      </c>
      <c r="R1062" s="120" t="n"/>
      <c r="S1062" s="120" t="n">
        <f aca="false" ca="false" dt2D="false" dtr="false" t="normal">'Приложение 2'!E1062-'Приложение 1'!Q1062</f>
        <v>558797.6333193748</v>
      </c>
      <c r="T1062" s="191" t="n">
        <v>4.41</v>
      </c>
      <c r="U1062" s="192" t="n">
        <v>3.53</v>
      </c>
      <c r="V1062" s="192" t="n">
        <v>2.94</v>
      </c>
      <c r="W1062" s="192" t="n"/>
      <c r="X1062" s="192" t="n"/>
      <c r="Y1062" s="193" t="n">
        <v>2026</v>
      </c>
      <c r="Z1062" s="3" t="n"/>
      <c r="AA1062" s="3" t="n"/>
      <c r="AB1062" s="194" t="n">
        <f aca="false" ca="false" dt2D="false" dtr="false" t="normal">SUM(AC1062:AQ1062)</f>
        <v>647228.7293193748</v>
      </c>
      <c r="AC1062" s="151" t="n"/>
      <c r="AD1062" s="151" t="n"/>
      <c r="AE1062" s="151" t="n">
        <v>589961.172632359</v>
      </c>
      <c r="AF1062" s="151" t="n"/>
      <c r="AG1062" s="151" t="n"/>
      <c r="AH1062" s="151" t="n"/>
      <c r="AI1062" s="151" t="n">
        <v>0</v>
      </c>
      <c r="AJ1062" s="151" t="n"/>
      <c r="AK1062" s="151" t="n"/>
      <c r="AL1062" s="151" t="n"/>
      <c r="AM1062" s="151" t="n"/>
      <c r="AN1062" s="151" t="n"/>
      <c r="AO1062" s="151" t="n">
        <v>19416.8618795812</v>
      </c>
      <c r="AP1062" s="151" t="n">
        <v>24000</v>
      </c>
      <c r="AQ1062" s="151" t="n">
        <v>13850.6948074346</v>
      </c>
      <c r="AR1062" s="128" t="n">
        <f aca="false" ca="false" dt2D="false" dtr="false" t="normal">COUNTIF(AC1062:AN1062, "&gt;0")</f>
        <v>1</v>
      </c>
      <c r="AS1062" s="128" t="n">
        <f aca="false" ca="false" dt2D="false" dtr="false" t="normal">COUNTIF(AO1062:AQ1062, "&gt;0")</f>
        <v>3</v>
      </c>
      <c r="AT1062" s="128" t="n">
        <f aca="false" ca="false" dt2D="false" dtr="false" t="normal">+AR1062+AS1062</f>
        <v>4</v>
      </c>
      <c r="AU1062" s="0" t="n"/>
    </row>
    <row customHeight="true" ht="15" outlineLevel="0" r="1063">
      <c r="A1063" s="115" t="n">
        <f aca="false" ca="false" dt2D="false" dtr="false" t="normal">A1062+1</f>
        <v>171</v>
      </c>
      <c r="B1063" s="115" t="s">
        <v>226</v>
      </c>
      <c r="C1063" s="116" t="s">
        <v>64</v>
      </c>
      <c r="D1063" s="116" t="s">
        <v>724</v>
      </c>
      <c r="E1063" s="117" t="s">
        <v>320</v>
      </c>
      <c r="F1063" s="118" t="s">
        <v>62</v>
      </c>
      <c r="G1063" s="118" t="n">
        <v>3</v>
      </c>
      <c r="H1063" s="118" t="n">
        <v>1</v>
      </c>
      <c r="I1063" s="118" t="n">
        <v>942.47</v>
      </c>
      <c r="J1063" s="118" t="n">
        <v>942.47</v>
      </c>
      <c r="K1063" s="119" t="n">
        <v>0</v>
      </c>
      <c r="L1063" s="117" t="n">
        <v>33</v>
      </c>
      <c r="M1063" s="120" t="n">
        <f aca="false" ca="false" dt2D="false" dtr="false" t="normal">SUM(N1063:S1063)</f>
        <v>14916294.19</v>
      </c>
      <c r="N1063" s="120" t="n"/>
      <c r="O1063" s="120" t="n"/>
      <c r="P1063" s="120" t="n"/>
      <c r="Q1063" s="120" t="n"/>
      <c r="R1063" s="120" t="n"/>
      <c r="S1063" s="120" t="n">
        <v>14916294.19</v>
      </c>
      <c r="T1063" s="191" t="n">
        <v>69.44</v>
      </c>
      <c r="U1063" s="192" t="n">
        <v>55.55</v>
      </c>
      <c r="V1063" s="192" t="n">
        <v>46.29</v>
      </c>
      <c r="W1063" s="192" t="n"/>
      <c r="X1063" s="192" t="n"/>
      <c r="Y1063" s="193" t="n">
        <v>2025</v>
      </c>
      <c r="Z1063" s="3" t="n"/>
      <c r="AA1063" s="3" t="n"/>
      <c r="AB1063" s="194" t="n">
        <f aca="false" ca="false" dt2D="false" dtr="false" t="normal">SUM(AC1063:AQ1063)</f>
        <v>14916294.19</v>
      </c>
      <c r="AC1063" s="151" t="n"/>
      <c r="AD1063" s="151" t="n"/>
      <c r="AE1063" s="151" t="n"/>
      <c r="AF1063" s="151" t="n"/>
      <c r="AG1063" s="151" t="n"/>
      <c r="AH1063" s="151" t="n"/>
      <c r="AI1063" s="151" t="n"/>
      <c r="AJ1063" s="151" t="n"/>
      <c r="AK1063" s="151" t="n"/>
      <c r="AL1063" s="151" t="n">
        <v>3842053.02</v>
      </c>
      <c r="AM1063" s="151" t="n">
        <v>11074241.17</v>
      </c>
      <c r="AN1063" s="151" t="n"/>
      <c r="AO1063" s="151" t="n"/>
      <c r="AP1063" s="151" t="n"/>
      <c r="AQ1063" s="151" t="n"/>
      <c r="AR1063" s="128" t="n">
        <f aca="false" ca="false" dt2D="false" dtr="false" t="normal">COUNTIF(AC1063:AN1063, "&gt;0")</f>
        <v>2</v>
      </c>
      <c r="AS1063" s="128" t="n">
        <f aca="false" ca="false" dt2D="false" dtr="false" t="normal">COUNTIF(AO1063:AQ1063, "&gt;0")</f>
        <v>0</v>
      </c>
      <c r="AT1063" s="128" t="n">
        <f aca="false" ca="false" dt2D="false" dtr="false" t="normal">+AR1063+AS1063</f>
        <v>2</v>
      </c>
    </row>
    <row customHeight="true" ht="15" outlineLevel="0" r="1064">
      <c r="A1064" s="115" t="n">
        <f aca="false" ca="false" dt2D="false" dtr="false" t="normal">A1063+1</f>
        <v>172</v>
      </c>
      <c r="B1064" s="115" t="s">
        <v>226</v>
      </c>
      <c r="C1064" s="116" t="s">
        <v>64</v>
      </c>
      <c r="D1064" s="116" t="s">
        <v>725</v>
      </c>
      <c r="E1064" s="117" t="s">
        <v>170</v>
      </c>
      <c r="F1064" s="118" t="s">
        <v>62</v>
      </c>
      <c r="G1064" s="118" t="n">
        <v>5</v>
      </c>
      <c r="H1064" s="118" t="n">
        <v>4</v>
      </c>
      <c r="I1064" s="118" t="n">
        <v>3122.81</v>
      </c>
      <c r="J1064" s="118" t="n">
        <v>3064.81</v>
      </c>
      <c r="K1064" s="119" t="n">
        <v>58</v>
      </c>
      <c r="L1064" s="117" t="n">
        <v>131</v>
      </c>
      <c r="M1064" s="120" t="n">
        <f aca="false" ca="false" dt2D="false" dtr="false" t="normal">SUM(N1064:S1064)</f>
        <v>23075326.37</v>
      </c>
      <c r="N1064" s="120" t="n"/>
      <c r="O1064" s="120" t="n"/>
      <c r="P1064" s="120" t="n"/>
      <c r="Q1064" s="120" t="n"/>
      <c r="R1064" s="120" t="n"/>
      <c r="S1064" s="120" t="n">
        <v>23075326.37</v>
      </c>
      <c r="T1064" s="191" t="n">
        <v>32.4</v>
      </c>
      <c r="U1064" s="192" t="n">
        <v>25.92</v>
      </c>
      <c r="V1064" s="192" t="n">
        <v>21.6</v>
      </c>
      <c r="W1064" s="192" t="n"/>
      <c r="X1064" s="192" t="n"/>
      <c r="Y1064" s="193" t="n">
        <v>2025</v>
      </c>
      <c r="Z1064" s="3" t="n"/>
      <c r="AA1064" s="3" t="n"/>
      <c r="AB1064" s="194" t="n">
        <f aca="false" ca="false" dt2D="false" dtr="false" t="normal">SUM(AC1064:AQ1064)</f>
        <v>23075326.37</v>
      </c>
      <c r="AC1064" s="151" t="n"/>
      <c r="AD1064" s="151" t="n">
        <v>5027784.79</v>
      </c>
      <c r="AE1064" s="151" t="n"/>
      <c r="AF1064" s="151" t="n">
        <v>2969855.74</v>
      </c>
      <c r="AG1064" s="151" t="n"/>
      <c r="AH1064" s="151" t="n"/>
      <c r="AI1064" s="151" t="n"/>
      <c r="AJ1064" s="151" t="n"/>
      <c r="AK1064" s="151" t="n">
        <v>15077685.84</v>
      </c>
      <c r="AL1064" s="151" t="n"/>
      <c r="AM1064" s="151" t="n"/>
      <c r="AN1064" s="151" t="n"/>
      <c r="AO1064" s="151" t="n"/>
      <c r="AP1064" s="151" t="n"/>
      <c r="AQ1064" s="151" t="n"/>
      <c r="AR1064" s="128" t="n">
        <f aca="false" ca="false" dt2D="false" dtr="false" t="normal">COUNTIF(AC1064:AN1064, "&gt;0")</f>
        <v>3</v>
      </c>
      <c r="AS1064" s="128" t="n">
        <f aca="false" ca="false" dt2D="false" dtr="false" t="normal">COUNTIF(AO1064:AQ1064, "&gt;0")</f>
        <v>0</v>
      </c>
      <c r="AT1064" s="128" t="n">
        <f aca="false" ca="false" dt2D="false" dtr="false" t="normal">+AR1064+AS1064</f>
        <v>3</v>
      </c>
    </row>
    <row customHeight="true" ht="15" outlineLevel="0" r="1065">
      <c r="A1065" s="115" t="n">
        <f aca="false" ca="false" dt2D="false" dtr="false" t="normal">A1064+1</f>
        <v>173</v>
      </c>
      <c r="B1065" s="115" t="s">
        <v>226</v>
      </c>
      <c r="C1065" s="116" t="s">
        <v>64</v>
      </c>
      <c r="D1065" s="116" t="s">
        <v>89</v>
      </c>
      <c r="E1065" s="119" t="s">
        <v>90</v>
      </c>
      <c r="F1065" s="118" t="s">
        <v>62</v>
      </c>
      <c r="G1065" s="118" t="n">
        <v>5</v>
      </c>
      <c r="H1065" s="118" t="n">
        <v>3</v>
      </c>
      <c r="I1065" s="118" t="n">
        <v>4860.8</v>
      </c>
      <c r="J1065" s="118" t="n">
        <v>4313.1</v>
      </c>
      <c r="K1065" s="119" t="n">
        <v>547.7</v>
      </c>
      <c r="L1065" s="117" t="n">
        <v>144</v>
      </c>
      <c r="M1065" s="120" t="n">
        <f aca="false" ca="false" dt2D="false" dtr="false" t="normal">SUM(N1065:S1065)</f>
        <v>23115680.224000003</v>
      </c>
      <c r="N1065" s="120" t="n"/>
      <c r="O1065" s="120" t="n"/>
      <c r="P1065" s="120" t="n"/>
      <c r="Q1065" s="120" t="n">
        <v>824838.696</v>
      </c>
      <c r="R1065" s="120" t="n"/>
      <c r="S1065" s="120" t="n">
        <f aca="false" ca="false" dt2D="false" dtr="false" t="normal">'Приложение 2'!E1065-'Приложение 1'!Q1065</f>
        <v>22290841.528000005</v>
      </c>
      <c r="T1065" s="191" t="n">
        <v>19.13</v>
      </c>
      <c r="U1065" s="192" t="n">
        <v>15.31</v>
      </c>
      <c r="V1065" s="192" t="n">
        <v>12.76</v>
      </c>
      <c r="W1065" s="192" t="n"/>
      <c r="X1065" s="192" t="n"/>
      <c r="Y1065" s="193" t="n">
        <v>2027</v>
      </c>
      <c r="Z1065" s="3" t="n"/>
      <c r="AA1065" s="3" t="n"/>
      <c r="AB1065" s="194" t="n">
        <f aca="false" ca="false" dt2D="false" dtr="false" t="normal">SUM(AC1065:AQ1065)</f>
        <v>23115680.224000003</v>
      </c>
      <c r="AC1065" s="151" t="n"/>
      <c r="AD1065" s="151" t="n"/>
      <c r="AE1065" s="151" t="n"/>
      <c r="AF1065" s="151" t="n">
        <v>5198471.2334976</v>
      </c>
      <c r="AG1065" s="151" t="n"/>
      <c r="AH1065" s="151" t="n"/>
      <c r="AI1065" s="151" t="n">
        <v>0</v>
      </c>
      <c r="AJ1065" s="151" t="n"/>
      <c r="AK1065" s="151" t="n"/>
      <c r="AL1065" s="151" t="n"/>
      <c r="AM1065" s="151" t="n"/>
      <c r="AN1065" s="151" t="n">
        <v>16705063.0269888</v>
      </c>
      <c r="AO1065" s="151" t="n">
        <v>693470.40672</v>
      </c>
      <c r="AP1065" s="151" t="n">
        <v>24000</v>
      </c>
      <c r="AQ1065" s="151" t="n">
        <v>494675.5567936</v>
      </c>
      <c r="AR1065" s="128" t="n">
        <f aca="false" ca="false" dt2D="false" dtr="false" t="normal">COUNTIF(AC1065:AN1065, "&gt;0")</f>
        <v>2</v>
      </c>
      <c r="AS1065" s="128" t="n">
        <f aca="false" ca="false" dt2D="false" dtr="false" t="normal">COUNTIF(AO1065:AQ1065, "&gt;0")</f>
        <v>3</v>
      </c>
      <c r="AT1065" s="128" t="n">
        <f aca="false" ca="false" dt2D="false" dtr="false" t="normal">+AR1065+AS1065</f>
        <v>5</v>
      </c>
      <c r="AU1065" s="0" t="n"/>
    </row>
    <row customHeight="true" ht="15" outlineLevel="0" r="1066">
      <c r="A1066" s="115" t="n">
        <f aca="false" ca="false" dt2D="false" dtr="false" t="normal">A1065+1</f>
        <v>174</v>
      </c>
      <c r="B1066" s="115" t="s">
        <v>226</v>
      </c>
      <c r="C1066" s="116" t="s">
        <v>64</v>
      </c>
      <c r="D1066" s="115" t="s">
        <v>727</v>
      </c>
      <c r="E1066" s="119" t="s">
        <v>355</v>
      </c>
      <c r="F1066" s="118" t="s">
        <v>62</v>
      </c>
      <c r="G1066" s="118" t="n">
        <v>2</v>
      </c>
      <c r="H1066" s="118" t="n">
        <v>2</v>
      </c>
      <c r="I1066" s="119" t="n">
        <v>1159.7</v>
      </c>
      <c r="J1066" s="119" t="n">
        <v>834.7</v>
      </c>
      <c r="K1066" s="119" t="n">
        <v>325</v>
      </c>
      <c r="L1066" s="117" t="n">
        <v>43</v>
      </c>
      <c r="M1066" s="120" t="n">
        <f aca="false" ca="false" dt2D="false" dtr="false" t="normal">SUM(N1066:S1066)</f>
        <v>4423157.622668164</v>
      </c>
      <c r="N1066" s="120" t="n"/>
      <c r="O1066" s="120" t="n"/>
      <c r="P1066" s="120" t="n"/>
      <c r="Q1066" s="120" t="n">
        <v>226407.444</v>
      </c>
      <c r="R1066" s="120" t="n"/>
      <c r="S1066" s="120" t="n">
        <f aca="false" ca="false" dt2D="false" dtr="false" t="normal">'Приложение 2'!E1066-'Приложение 1'!Q1066</f>
        <v>4196750.178668164</v>
      </c>
      <c r="T1066" s="191" t="n">
        <v>17.39</v>
      </c>
      <c r="U1066" s="192" t="n">
        <v>13.91</v>
      </c>
      <c r="V1066" s="192" t="n">
        <v>11.59</v>
      </c>
      <c r="W1066" s="192" t="n"/>
      <c r="X1066" s="192" t="n"/>
      <c r="Y1066" s="193" t="n">
        <v>2026</v>
      </c>
      <c r="Z1066" s="3" t="n"/>
      <c r="AA1066" s="3" t="n"/>
      <c r="AB1066" s="194" t="n">
        <f aca="false" ca="false" dt2D="false" dtr="false" t="normal">SUM(AC1066:AQ1066)</f>
        <v>4423157.622668164</v>
      </c>
      <c r="AC1066" s="151" t="n"/>
      <c r="AD1066" s="151" t="n">
        <v>2955779.08370927</v>
      </c>
      <c r="AE1066" s="151" t="n">
        <v>1216028.23715375</v>
      </c>
      <c r="AF1066" s="151" t="n"/>
      <c r="AG1066" s="151" t="n"/>
      <c r="AH1066" s="151" t="n"/>
      <c r="AI1066" s="151" t="n">
        <v>0</v>
      </c>
      <c r="AJ1066" s="151" t="n"/>
      <c r="AK1066" s="151" t="n"/>
      <c r="AL1066" s="151" t="n"/>
      <c r="AM1066" s="151" t="n"/>
      <c r="AN1066" s="151" t="n"/>
      <c r="AO1066" s="151" t="n">
        <v>132694.728680045</v>
      </c>
      <c r="AP1066" s="151" t="n">
        <v>24000</v>
      </c>
      <c r="AQ1066" s="151" t="n">
        <v>94655.5731250989</v>
      </c>
      <c r="AR1066" s="128" t="n">
        <f aca="false" ca="false" dt2D="false" dtr="false" t="normal">COUNTIF(AC1066:AN1066, "&gt;0")</f>
        <v>2</v>
      </c>
      <c r="AS1066" s="128" t="n">
        <f aca="false" ca="false" dt2D="false" dtr="false" t="normal">COUNTIF(AO1066:AQ1066, "&gt;0")</f>
        <v>3</v>
      </c>
      <c r="AT1066" s="128" t="n">
        <f aca="false" ca="false" dt2D="false" dtr="false" t="normal">+AR1066+AS1066</f>
        <v>5</v>
      </c>
      <c r="AU1066" s="0" t="n"/>
    </row>
    <row customHeight="true" ht="15" outlineLevel="0" r="1067">
      <c r="A1067" s="115" t="n">
        <f aca="false" ca="false" dt2D="false" dtr="false" t="normal">A1066+1</f>
        <v>175</v>
      </c>
      <c r="B1067" s="115" t="s">
        <v>226</v>
      </c>
      <c r="C1067" s="116" t="s">
        <v>147</v>
      </c>
      <c r="D1067" s="115" t="s">
        <v>193</v>
      </c>
      <c r="E1067" s="119" t="s">
        <v>194</v>
      </c>
      <c r="F1067" s="118" t="s">
        <v>62</v>
      </c>
      <c r="G1067" s="118" t="n">
        <v>5</v>
      </c>
      <c r="H1067" s="118" t="n">
        <v>4</v>
      </c>
      <c r="I1067" s="119" t="n">
        <v>2555.4</v>
      </c>
      <c r="J1067" s="119" t="n">
        <v>2468.5</v>
      </c>
      <c r="K1067" s="119" t="n">
        <v>86.9000000000001</v>
      </c>
      <c r="L1067" s="117" t="n">
        <v>97</v>
      </c>
      <c r="M1067" s="120" t="n">
        <f aca="false" ca="false" dt2D="false" dtr="false" t="normal">SUM(N1067:S1067)</f>
        <v>28662502.22151383</v>
      </c>
      <c r="N1067" s="120" t="n"/>
      <c r="O1067" s="120" t="n"/>
      <c r="P1067" s="120" t="n"/>
      <c r="Q1067" s="120" t="n">
        <v>402993.168</v>
      </c>
      <c r="R1067" s="120" t="n"/>
      <c r="S1067" s="120" t="n">
        <f aca="false" ca="false" dt2D="false" dtr="false" t="normal">'Приложение 2'!E1067-'Приложение 1'!Q1067</f>
        <v>28259509.05351383</v>
      </c>
      <c r="T1067" s="191" t="n">
        <v>48.24</v>
      </c>
      <c r="U1067" s="192" t="n">
        <v>38.59</v>
      </c>
      <c r="V1067" s="192" t="n">
        <v>32.16</v>
      </c>
      <c r="W1067" s="192" t="n"/>
      <c r="X1067" s="192" t="n"/>
      <c r="Y1067" s="193" t="n">
        <v>2027</v>
      </c>
      <c r="Z1067" s="3" t="n"/>
      <c r="AA1067" s="3" t="n"/>
      <c r="AB1067" s="194" t="n">
        <f aca="false" ca="false" dt2D="false" dtr="false" t="normal">SUM(AC1067:AQ1067)</f>
        <v>28662502.22151383</v>
      </c>
      <c r="AC1067" s="151" t="n"/>
      <c r="AD1067" s="151" t="n"/>
      <c r="AE1067" s="151" t="n"/>
      <c r="AF1067" s="151" t="n"/>
      <c r="AG1067" s="151" t="n"/>
      <c r="AH1067" s="151" t="n"/>
      <c r="AI1067" s="151" t="n">
        <v>0</v>
      </c>
      <c r="AJ1067" s="151" t="n"/>
      <c r="AK1067" s="151" t="n"/>
      <c r="AL1067" s="151" t="n"/>
      <c r="AM1067" s="151" t="n">
        <v>19086503.16165</v>
      </c>
      <c r="AN1067" s="151" t="n">
        <v>8078746.44567802</v>
      </c>
      <c r="AO1067" s="151" t="n">
        <v>859875.066645415</v>
      </c>
      <c r="AP1067" s="151" t="n">
        <v>24000</v>
      </c>
      <c r="AQ1067" s="151" t="n">
        <v>613377.547540396</v>
      </c>
      <c r="AR1067" s="128" t="n">
        <f aca="false" ca="false" dt2D="false" dtr="false" t="normal">COUNTIF(AC1067:AN1067, "&gt;0")</f>
        <v>2</v>
      </c>
      <c r="AS1067" s="128" t="n">
        <f aca="false" ca="false" dt2D="false" dtr="false" t="normal">COUNTIF(AO1067:AQ1067, "&gt;0")</f>
        <v>3</v>
      </c>
      <c r="AT1067" s="128" t="n">
        <f aca="false" ca="false" dt2D="false" dtr="false" t="normal">+AR1067+AS1067</f>
        <v>5</v>
      </c>
      <c r="AU1067" s="0" t="n"/>
    </row>
    <row customHeight="true" ht="15" outlineLevel="0" r="1068">
      <c r="A1068" s="115" t="n">
        <f aca="false" ca="false" dt2D="false" dtr="false" t="normal">A1067+1</f>
        <v>176</v>
      </c>
      <c r="B1068" s="115" t="n">
        <f aca="false" ca="false" dt2D="false" dtr="false" t="normal">B1051+1</f>
        <v>42</v>
      </c>
      <c r="C1068" s="116" t="s">
        <v>147</v>
      </c>
      <c r="D1068" s="115" t="s">
        <v>730</v>
      </c>
      <c r="E1068" s="117" t="s">
        <v>128</v>
      </c>
      <c r="F1068" s="118" t="s">
        <v>62</v>
      </c>
      <c r="G1068" s="118" t="n">
        <v>2</v>
      </c>
      <c r="H1068" s="118" t="n">
        <v>2</v>
      </c>
      <c r="I1068" s="119" t="n">
        <v>984.4</v>
      </c>
      <c r="J1068" s="119" t="n">
        <v>984.4</v>
      </c>
      <c r="K1068" s="119" t="n">
        <v>0</v>
      </c>
      <c r="L1068" s="117" t="n">
        <v>43</v>
      </c>
      <c r="M1068" s="120" t="n">
        <f aca="false" ca="false" dt2D="false" dtr="false" t="normal">SUM(N1068:S1068)</f>
        <v>9171665.18524848</v>
      </c>
      <c r="N1068" s="120" t="n"/>
      <c r="O1068" s="120" t="n"/>
      <c r="P1068" s="120" t="n"/>
      <c r="Q1068" s="120" t="n"/>
      <c r="R1068" s="120" t="n"/>
      <c r="S1068" s="120" t="n">
        <f aca="false" ca="false" dt2D="false" dtr="false" t="normal">'Приложение 2'!E1068</f>
        <v>9171665.18524848</v>
      </c>
      <c r="T1068" s="191" t="n">
        <v>38.82</v>
      </c>
      <c r="U1068" s="192" t="n">
        <v>31.06</v>
      </c>
      <c r="V1068" s="192" t="n">
        <v>25.88</v>
      </c>
      <c r="W1068" s="192" t="n"/>
      <c r="X1068" s="192" t="n"/>
      <c r="Y1068" s="193" t="n">
        <v>2025</v>
      </c>
      <c r="Z1068" s="3" t="s">
        <v>731</v>
      </c>
      <c r="AA1068" s="3" t="n"/>
      <c r="AB1068" s="194" t="n">
        <f aca="false" ca="false" dt2D="false" dtr="false" t="normal">SUM(AC1068:AQ1068)</f>
        <v>9171665.18524848</v>
      </c>
      <c r="AC1068" s="151" t="n"/>
      <c r="AD1068" s="151" t="n"/>
      <c r="AE1068" s="151" t="n"/>
      <c r="AF1068" s="151" t="n"/>
      <c r="AG1068" s="151" t="n"/>
      <c r="AH1068" s="151" t="n"/>
      <c r="AI1068" s="151" t="n"/>
      <c r="AJ1068" s="151" t="n"/>
      <c r="AK1068" s="151" t="n"/>
      <c r="AL1068" s="151" t="n"/>
      <c r="AM1068" s="151" t="n"/>
      <c r="AN1068" s="151" t="n">
        <v>9171665.18524848</v>
      </c>
      <c r="AO1068" s="151" t="n"/>
      <c r="AP1068" s="151" t="n"/>
      <c r="AQ1068" s="151" t="n"/>
      <c r="AR1068" s="128" t="n"/>
      <c r="AS1068" s="128" t="n"/>
      <c r="AT1068" s="128" t="n"/>
    </row>
    <row customHeight="true" ht="15" outlineLevel="0" r="1069">
      <c r="A1069" s="115" t="n">
        <f aca="false" ca="false" dt2D="false" dtr="false" t="normal">A1068+1</f>
        <v>177</v>
      </c>
      <c r="B1069" s="115" t="s">
        <v>226</v>
      </c>
      <c r="C1069" s="116" t="s">
        <v>147</v>
      </c>
      <c r="D1069" s="115" t="s">
        <v>441</v>
      </c>
      <c r="E1069" s="117" t="s">
        <v>70</v>
      </c>
      <c r="F1069" s="118" t="s">
        <v>62</v>
      </c>
      <c r="G1069" s="118" t="n">
        <v>4</v>
      </c>
      <c r="H1069" s="118" t="n">
        <v>4</v>
      </c>
      <c r="I1069" s="119" t="n">
        <v>3437.1</v>
      </c>
      <c r="J1069" s="119" t="n">
        <v>3437.1</v>
      </c>
      <c r="K1069" s="119" t="n">
        <v>0</v>
      </c>
      <c r="L1069" s="117" t="n">
        <v>147</v>
      </c>
      <c r="M1069" s="120" t="n">
        <f aca="false" ca="false" dt2D="false" dtr="false" t="normal">SUM(N1069:S1069)</f>
        <v>58546090.93</v>
      </c>
      <c r="N1069" s="120" t="n"/>
      <c r="O1069" s="120" t="n"/>
      <c r="P1069" s="120" t="n"/>
      <c r="Q1069" s="120" t="n"/>
      <c r="R1069" s="120" t="n"/>
      <c r="S1069" s="120" t="n">
        <v>58546090.93</v>
      </c>
      <c r="T1069" s="191" t="n">
        <v>74.65</v>
      </c>
      <c r="U1069" s="192" t="n">
        <v>59.72</v>
      </c>
      <c r="V1069" s="192" t="n">
        <v>49.77</v>
      </c>
      <c r="W1069" s="192" t="n"/>
      <c r="X1069" s="192" t="n"/>
      <c r="Y1069" s="193" t="n">
        <v>2025</v>
      </c>
      <c r="Z1069" s="3" t="n"/>
      <c r="AA1069" s="3" t="n"/>
      <c r="AB1069" s="194" t="n">
        <f aca="false" ca="false" dt2D="false" dtr="false" t="normal">SUM(AC1069:AQ1069)</f>
        <v>58546090.93</v>
      </c>
      <c r="AC1069" s="151" t="n"/>
      <c r="AD1069" s="151" t="n">
        <v>3946614.42</v>
      </c>
      <c r="AE1069" s="151" t="n"/>
      <c r="AF1069" s="151" t="n">
        <v>3181046.78</v>
      </c>
      <c r="AG1069" s="151" t="n"/>
      <c r="AH1069" s="151" t="n"/>
      <c r="AI1069" s="151" t="n"/>
      <c r="AJ1069" s="151" t="n"/>
      <c r="AK1069" s="151" t="n">
        <v>17841388.54</v>
      </c>
      <c r="AL1069" s="151" t="n"/>
      <c r="AM1069" s="151" t="n">
        <v>23585479.29</v>
      </c>
      <c r="AN1069" s="151" t="n">
        <v>9991561.9</v>
      </c>
      <c r="AO1069" s="151" t="n"/>
      <c r="AP1069" s="151" t="n"/>
      <c r="AQ1069" s="151" t="n"/>
      <c r="AR1069" s="128" t="n">
        <f aca="false" ca="false" dt2D="false" dtr="false" t="normal">COUNTIF(AC1069:AN1069, "&gt;0")</f>
        <v>5</v>
      </c>
      <c r="AS1069" s="128" t="n">
        <f aca="false" ca="false" dt2D="false" dtr="false" t="normal">COUNTIF(AO1069:AQ1069, "&gt;0")</f>
        <v>0</v>
      </c>
      <c r="AT1069" s="128" t="n">
        <f aca="false" ca="false" dt2D="false" dtr="false" t="normal">+AR1069+AS1069</f>
        <v>5</v>
      </c>
    </row>
    <row customHeight="true" ht="15" outlineLevel="0" r="1070">
      <c r="A1070" s="115" t="n">
        <f aca="false" ca="false" dt2D="false" dtr="false" t="normal">A1069+1</f>
        <v>178</v>
      </c>
      <c r="B1070" s="115" t="s">
        <v>226</v>
      </c>
      <c r="C1070" s="116" t="s">
        <v>147</v>
      </c>
      <c r="D1070" s="115" t="s">
        <v>443</v>
      </c>
      <c r="E1070" s="117" t="s">
        <v>128</v>
      </c>
      <c r="F1070" s="118" t="s">
        <v>62</v>
      </c>
      <c r="G1070" s="118" t="n">
        <v>5</v>
      </c>
      <c r="H1070" s="118" t="n">
        <v>4</v>
      </c>
      <c r="I1070" s="119" t="n">
        <v>4328.9</v>
      </c>
      <c r="J1070" s="119" t="n">
        <v>4328.9</v>
      </c>
      <c r="K1070" s="119" t="n">
        <v>0</v>
      </c>
      <c r="L1070" s="117" t="n">
        <v>159</v>
      </c>
      <c r="M1070" s="120" t="n">
        <f aca="false" ca="false" dt2D="false" dtr="false" t="normal">SUM(N1070:S1070)</f>
        <v>53928451.58</v>
      </c>
      <c r="N1070" s="120" t="n"/>
      <c r="O1070" s="120" t="n"/>
      <c r="P1070" s="120" t="n"/>
      <c r="Q1070" s="120" t="n"/>
      <c r="R1070" s="120" t="n"/>
      <c r="S1070" s="120" t="n">
        <v>53928451.58</v>
      </c>
      <c r="T1070" s="191" t="n">
        <v>54.6</v>
      </c>
      <c r="U1070" s="192" t="n">
        <v>43.68</v>
      </c>
      <c r="V1070" s="192" t="n">
        <v>36.4</v>
      </c>
      <c r="W1070" s="192" t="n"/>
      <c r="X1070" s="192" t="n"/>
      <c r="Y1070" s="193" t="n">
        <v>2025</v>
      </c>
      <c r="Z1070" s="3" t="n"/>
      <c r="AA1070" s="3" t="n"/>
      <c r="AB1070" s="194" t="n">
        <f aca="false" ca="false" dt2D="false" dtr="false" t="normal">SUM(AC1070:AQ1070)</f>
        <v>53928451.58</v>
      </c>
      <c r="AC1070" s="151" t="n"/>
      <c r="AD1070" s="151" t="n"/>
      <c r="AE1070" s="151" t="n"/>
      <c r="AF1070" s="151" t="n"/>
      <c r="AG1070" s="151" t="n">
        <v>1752847.68</v>
      </c>
      <c r="AH1070" s="151" t="n"/>
      <c r="AI1070" s="151" t="n"/>
      <c r="AJ1070" s="151" t="n"/>
      <c r="AK1070" s="151" t="n">
        <v>22470567.3</v>
      </c>
      <c r="AL1070" s="151" t="n"/>
      <c r="AM1070" s="151" t="n">
        <v>29705036.6</v>
      </c>
      <c r="AN1070" s="151" t="n"/>
      <c r="AO1070" s="151" t="n"/>
      <c r="AP1070" s="151" t="n"/>
      <c r="AQ1070" s="151" t="n"/>
      <c r="AR1070" s="128" t="n">
        <f aca="false" ca="false" dt2D="false" dtr="false" t="normal">COUNTIF(AC1070:AN1070, "&gt;0")</f>
        <v>3</v>
      </c>
      <c r="AS1070" s="128" t="n">
        <f aca="false" ca="false" dt2D="false" dtr="false" t="normal">COUNTIF(AO1070:AQ1070, "&gt;0")</f>
        <v>0</v>
      </c>
      <c r="AT1070" s="128" t="n">
        <f aca="false" ca="false" dt2D="false" dtr="false" t="normal">+AR1070+AS1070</f>
        <v>3</v>
      </c>
    </row>
    <row customHeight="true" ht="15" outlineLevel="0" r="1071">
      <c r="A1071" s="115" t="n">
        <f aca="false" ca="false" dt2D="false" dtr="false" t="normal">A1070+1</f>
        <v>179</v>
      </c>
      <c r="B1071" s="115" t="s">
        <v>226</v>
      </c>
      <c r="C1071" s="116" t="s">
        <v>147</v>
      </c>
      <c r="D1071" s="115" t="s">
        <v>734</v>
      </c>
      <c r="E1071" s="119" t="s">
        <v>133</v>
      </c>
      <c r="F1071" s="118" t="s">
        <v>62</v>
      </c>
      <c r="G1071" s="118" t="n">
        <v>2</v>
      </c>
      <c r="H1071" s="118" t="n">
        <v>2</v>
      </c>
      <c r="I1071" s="119" t="n">
        <v>635.1</v>
      </c>
      <c r="J1071" s="119" t="n">
        <v>635.1</v>
      </c>
      <c r="K1071" s="119" t="n">
        <v>0</v>
      </c>
      <c r="L1071" s="117" t="n">
        <v>33</v>
      </c>
      <c r="M1071" s="120" t="n">
        <f aca="false" ca="false" dt2D="false" dtr="false" t="normal">SUM(N1071:S1071)</f>
        <v>6287897.47308092</v>
      </c>
      <c r="N1071" s="120" t="n"/>
      <c r="O1071" s="120" t="n"/>
      <c r="P1071" s="120" t="n"/>
      <c r="Q1071" s="120" t="n">
        <v>96865.452</v>
      </c>
      <c r="R1071" s="120" t="n"/>
      <c r="S1071" s="120" t="n">
        <f aca="false" ca="false" dt2D="false" dtr="false" t="normal">'Приложение 2'!E1071-'Приложение 1'!Q1071</f>
        <v>6191032.0210809205</v>
      </c>
      <c r="T1071" s="191" t="n">
        <v>41.32</v>
      </c>
      <c r="U1071" s="192" t="n">
        <v>33.05</v>
      </c>
      <c r="V1071" s="192" t="n">
        <v>27.54</v>
      </c>
      <c r="W1071" s="192" t="n"/>
      <c r="X1071" s="192" t="n"/>
      <c r="Y1071" s="193" t="n">
        <v>2026</v>
      </c>
      <c r="Z1071" s="3" t="n"/>
      <c r="AA1071" s="3" t="n"/>
      <c r="AB1071" s="194" t="n">
        <f aca="false" ca="false" dt2D="false" dtr="false" t="normal">SUM(AC1071:AQ1071)</f>
        <v>6287897.47308092</v>
      </c>
      <c r="AC1071" s="151" t="n"/>
      <c r="AD1071" s="151" t="n"/>
      <c r="AE1071" s="151" t="n"/>
      <c r="AF1071" s="151" t="n"/>
      <c r="AG1071" s="151" t="n"/>
      <c r="AH1071" s="151" t="n"/>
      <c r="AI1071" s="151" t="n">
        <v>0</v>
      </c>
      <c r="AJ1071" s="151" t="n"/>
      <c r="AK1071" s="151" t="n"/>
      <c r="AL1071" s="151" t="n"/>
      <c r="AM1071" s="151" t="n">
        <v>5940699.54296456</v>
      </c>
      <c r="AN1071" s="151" t="n"/>
      <c r="AO1071" s="151" t="n">
        <v>188636.924192428</v>
      </c>
      <c r="AP1071" s="151" t="n">
        <v>24000</v>
      </c>
      <c r="AQ1071" s="151" t="n">
        <v>134561.005923932</v>
      </c>
      <c r="AR1071" s="128" t="n">
        <f aca="false" ca="false" dt2D="false" dtr="false" t="normal">COUNTIF(AC1071:AN1071, "&gt;0")</f>
        <v>1</v>
      </c>
      <c r="AS1071" s="128" t="n">
        <f aca="false" ca="false" dt2D="false" dtr="false" t="normal">COUNTIF(AO1071:AQ1071, "&gt;0")</f>
        <v>3</v>
      </c>
      <c r="AT1071" s="128" t="n">
        <f aca="false" ca="false" dt2D="false" dtr="false" t="normal">+AR1071+AS1071</f>
        <v>4</v>
      </c>
      <c r="AU1071" s="0" t="n"/>
    </row>
    <row customHeight="true" ht="15" outlineLevel="0" r="1072">
      <c r="A1072" s="115" t="n">
        <f aca="false" ca="false" dt2D="false" dtr="false" t="normal">A1071+1</f>
        <v>180</v>
      </c>
      <c r="B1072" s="115" t="s">
        <v>226</v>
      </c>
      <c r="C1072" s="116" t="s">
        <v>147</v>
      </c>
      <c r="D1072" s="115" t="s">
        <v>736</v>
      </c>
      <c r="E1072" s="119" t="s">
        <v>131</v>
      </c>
      <c r="F1072" s="118" t="s">
        <v>62</v>
      </c>
      <c r="G1072" s="118" t="n">
        <v>2</v>
      </c>
      <c r="H1072" s="118" t="n">
        <v>3</v>
      </c>
      <c r="I1072" s="119" t="n">
        <v>853.6</v>
      </c>
      <c r="J1072" s="119" t="n">
        <v>853.6</v>
      </c>
      <c r="K1072" s="119" t="n">
        <v>0</v>
      </c>
      <c r="L1072" s="117" t="n">
        <v>40</v>
      </c>
      <c r="M1072" s="120" t="n">
        <f aca="false" ca="false" dt2D="false" dtr="false" t="normal">SUM(N1072:S1072)</f>
        <v>28553019.171307564</v>
      </c>
      <c r="N1072" s="120" t="n"/>
      <c r="O1072" s="120" t="n"/>
      <c r="P1072" s="120" t="n"/>
      <c r="Q1072" s="120" t="n">
        <v>130191.072</v>
      </c>
      <c r="R1072" s="120" t="n"/>
      <c r="S1072" s="120" t="n">
        <f aca="false" ca="false" dt2D="false" dtr="false" t="normal">'Приложение 2'!E1072-'Приложение 1'!Q1072</f>
        <v>28422828.099307563</v>
      </c>
      <c r="T1072" s="191" t="n">
        <v>140.61</v>
      </c>
      <c r="U1072" s="192" t="n">
        <v>112.49</v>
      </c>
      <c r="V1072" s="192" t="n">
        <v>93.74</v>
      </c>
      <c r="W1072" s="192" t="n"/>
      <c r="X1072" s="192" t="n"/>
      <c r="Y1072" s="193" t="n">
        <v>2026</v>
      </c>
      <c r="Z1072" s="3" t="n"/>
      <c r="AA1072" s="3" t="n"/>
      <c r="AB1072" s="194" t="n">
        <f aca="false" ca="false" dt2D="false" dtr="false" t="normal">SUM(AC1072:AQ1072)</f>
        <v>28553019.171307564</v>
      </c>
      <c r="AC1072" s="151" t="n"/>
      <c r="AD1072" s="151" t="n"/>
      <c r="AE1072" s="151" t="n">
        <v>966970.626334911</v>
      </c>
      <c r="AF1072" s="151" t="n">
        <v>852246.842587105</v>
      </c>
      <c r="AG1072" s="151" t="n"/>
      <c r="AH1072" s="151" t="n"/>
      <c r="AI1072" s="151" t="n">
        <v>0</v>
      </c>
      <c r="AJ1072" s="151" t="n"/>
      <c r="AK1072" s="151" t="n">
        <v>9690763.90769428</v>
      </c>
      <c r="AL1072" s="151" t="n"/>
      <c r="AM1072" s="151" t="n">
        <v>8011996.61450882</v>
      </c>
      <c r="AN1072" s="151" t="n">
        <v>7539415.99477724</v>
      </c>
      <c r="AO1072" s="151" t="n">
        <v>856590.575139227</v>
      </c>
      <c r="AP1072" s="151" t="n">
        <v>24000</v>
      </c>
      <c r="AQ1072" s="151" t="n">
        <v>611034.610265982</v>
      </c>
      <c r="AR1072" s="128" t="n">
        <f aca="false" ca="false" dt2D="false" dtr="false" t="normal">COUNTIF(AC1072:AN1072, "&gt;0")</f>
        <v>5</v>
      </c>
      <c r="AS1072" s="128" t="n">
        <f aca="false" ca="false" dt2D="false" dtr="false" t="normal">COUNTIF(AO1072:AQ1072, "&gt;0")</f>
        <v>3</v>
      </c>
      <c r="AT1072" s="128" t="n">
        <f aca="false" ca="false" dt2D="false" dtr="false" t="normal">+AR1072+AS1072</f>
        <v>8</v>
      </c>
      <c r="AU1072" s="0" t="n"/>
    </row>
    <row customHeight="true" ht="15" outlineLevel="0" r="1073">
      <c r="A1073" s="115" t="n">
        <f aca="false" ca="false" dt2D="false" dtr="false" t="normal">A1072+1</f>
        <v>181</v>
      </c>
      <c r="B1073" s="115" t="s">
        <v>226</v>
      </c>
      <c r="C1073" s="116" t="s">
        <v>147</v>
      </c>
      <c r="D1073" s="115" t="s">
        <v>738</v>
      </c>
      <c r="E1073" s="119" t="s">
        <v>320</v>
      </c>
      <c r="F1073" s="118" t="s">
        <v>62</v>
      </c>
      <c r="G1073" s="118" t="n">
        <v>2</v>
      </c>
      <c r="H1073" s="118" t="n">
        <v>3</v>
      </c>
      <c r="I1073" s="119" t="n">
        <v>918.6</v>
      </c>
      <c r="J1073" s="119" t="n">
        <v>918.6</v>
      </c>
      <c r="K1073" s="119" t="n">
        <v>0</v>
      </c>
      <c r="L1073" s="117" t="n">
        <v>34</v>
      </c>
      <c r="M1073" s="120" t="n">
        <f aca="false" ca="false" dt2D="false" dtr="false" t="normal">SUM(N1073:S1073)</f>
        <v>30727276.723012086</v>
      </c>
      <c r="N1073" s="120" t="n"/>
      <c r="O1073" s="120" t="n"/>
      <c r="P1073" s="120" t="n"/>
      <c r="Q1073" s="120" t="n">
        <v>140104.872</v>
      </c>
      <c r="R1073" s="120" t="n"/>
      <c r="S1073" s="120" t="n">
        <f aca="false" ca="false" dt2D="false" dtr="false" t="normal">'Приложение 2'!E1073-'Приложение 1'!Q1073</f>
        <v>30587171.851012085</v>
      </c>
      <c r="T1073" s="191" t="n">
        <v>140.61</v>
      </c>
      <c r="U1073" s="192" t="n">
        <v>112.49</v>
      </c>
      <c r="V1073" s="192" t="n">
        <v>93.74</v>
      </c>
      <c r="W1073" s="192" t="n"/>
      <c r="X1073" s="192" t="n"/>
      <c r="Y1073" s="193" t="n">
        <v>2026</v>
      </c>
      <c r="Z1073" s="3" t="n"/>
      <c r="AA1073" s="3" t="n"/>
      <c r="AB1073" s="194" t="n">
        <f aca="false" ca="false" dt2D="false" dtr="false" t="normal">SUM(AC1073:AQ1073)</f>
        <v>30727276.723012086</v>
      </c>
      <c r="AC1073" s="151" t="n"/>
      <c r="AD1073" s="151" t="n"/>
      <c r="AE1073" s="151" t="n">
        <v>1040969.09249209</v>
      </c>
      <c r="AF1073" s="151" t="n">
        <v>917509.313027782</v>
      </c>
      <c r="AG1073" s="151" t="n"/>
      <c r="AH1073" s="151" t="n"/>
      <c r="AI1073" s="151" t="n">
        <v>0</v>
      </c>
      <c r="AJ1073" s="151" t="n"/>
      <c r="AK1073" s="151" t="n">
        <v>10429062.4714245</v>
      </c>
      <c r="AL1073" s="151" t="n"/>
      <c r="AM1073" s="151" t="n">
        <v>8622460.27423594</v>
      </c>
      <c r="AN1073" s="151" t="n">
        <v>8113893.54826895</v>
      </c>
      <c r="AO1073" s="151" t="n">
        <v>921818.301690363</v>
      </c>
      <c r="AP1073" s="151" t="n">
        <v>24000</v>
      </c>
      <c r="AQ1073" s="151" t="n">
        <v>657563.721872459</v>
      </c>
      <c r="AR1073" s="128" t="n">
        <f aca="false" ca="false" dt2D="false" dtr="false" t="normal">COUNTIF(AC1073:AN1073, "&gt;0")</f>
        <v>5</v>
      </c>
      <c r="AS1073" s="128" t="n">
        <f aca="false" ca="false" dt2D="false" dtr="false" t="normal">COUNTIF(AO1073:AQ1073, "&gt;0")</f>
        <v>3</v>
      </c>
      <c r="AT1073" s="128" t="n">
        <f aca="false" ca="false" dt2D="false" dtr="false" t="normal">+AR1073+AS1073</f>
        <v>8</v>
      </c>
      <c r="AU1073" s="0" t="n"/>
    </row>
    <row customHeight="true" ht="15" outlineLevel="0" r="1074">
      <c r="A1074" s="115" t="n">
        <f aca="false" ca="false" dt2D="false" dtr="false" t="normal">A1073+1</f>
        <v>182</v>
      </c>
      <c r="B1074" s="115" t="s">
        <v>226</v>
      </c>
      <c r="C1074" s="116" t="s">
        <v>147</v>
      </c>
      <c r="D1074" s="115" t="s">
        <v>739</v>
      </c>
      <c r="E1074" s="119" t="s">
        <v>187</v>
      </c>
      <c r="F1074" s="118" t="s">
        <v>62</v>
      </c>
      <c r="G1074" s="118" t="n">
        <v>2</v>
      </c>
      <c r="H1074" s="118" t="n">
        <v>2</v>
      </c>
      <c r="I1074" s="119" t="n">
        <v>610.4</v>
      </c>
      <c r="J1074" s="119" t="n">
        <v>610.4</v>
      </c>
      <c r="K1074" s="119" t="n">
        <v>0</v>
      </c>
      <c r="L1074" s="117" t="n">
        <v>32</v>
      </c>
      <c r="M1074" s="120" t="n">
        <f aca="false" ca="false" dt2D="false" dtr="false" t="normal">SUM(N1074:S1074)</f>
        <v>20417950.916314583</v>
      </c>
      <c r="N1074" s="120" t="n"/>
      <c r="O1074" s="120" t="n"/>
      <c r="P1074" s="120" t="n"/>
      <c r="Q1074" s="120" t="n">
        <v>93098.208</v>
      </c>
      <c r="R1074" s="120" t="n"/>
      <c r="S1074" s="120" t="n">
        <f aca="false" ca="false" dt2D="false" dtr="false" t="normal">'Приложение 2'!E1074-'Приложение 1'!Q1074</f>
        <v>20324852.708314583</v>
      </c>
      <c r="T1074" s="191" t="n">
        <v>140.61</v>
      </c>
      <c r="U1074" s="192" t="n">
        <v>112.49</v>
      </c>
      <c r="V1074" s="192" t="n">
        <v>93.74</v>
      </c>
      <c r="W1074" s="192" t="n"/>
      <c r="X1074" s="192" t="n"/>
      <c r="Y1074" s="193" t="n">
        <v>2026</v>
      </c>
      <c r="Z1074" s="3" t="n"/>
      <c r="AA1074" s="3" t="n"/>
      <c r="AB1074" s="194" t="n">
        <f aca="false" ca="false" dt2D="false" dtr="false" t="normal">SUM(AC1074:AQ1074)</f>
        <v>20417950.916314583</v>
      </c>
      <c r="AC1074" s="151" t="n"/>
      <c r="AD1074" s="151" t="n"/>
      <c r="AE1074" s="151" t="n">
        <v>690102.519112968</v>
      </c>
      <c r="AF1074" s="151" t="n">
        <v>608064.799338295</v>
      </c>
      <c r="AG1074" s="151" t="n"/>
      <c r="AH1074" s="151" t="n"/>
      <c r="AI1074" s="151" t="n">
        <v>0</v>
      </c>
      <c r="AJ1074" s="151" t="n"/>
      <c r="AK1074" s="151" t="n">
        <v>6928391.435399</v>
      </c>
      <c r="AL1074" s="151" t="n"/>
      <c r="AM1074" s="151" t="n">
        <v>5727923.35226825</v>
      </c>
      <c r="AN1074" s="151" t="n">
        <v>5389986.1330975</v>
      </c>
      <c r="AO1074" s="151" t="n">
        <v>612538.527489438</v>
      </c>
      <c r="AP1074" s="151" t="n">
        <v>24000</v>
      </c>
      <c r="AQ1074" s="151" t="n">
        <v>436944.149609132</v>
      </c>
      <c r="AR1074" s="128" t="n">
        <f aca="false" ca="false" dt2D="false" dtr="false" t="normal">COUNTIF(AC1074:AN1074, "&gt;0")</f>
        <v>5</v>
      </c>
      <c r="AS1074" s="128" t="n">
        <f aca="false" ca="false" dt2D="false" dtr="false" t="normal">COUNTIF(AO1074:AQ1074, "&gt;0")</f>
        <v>3</v>
      </c>
      <c r="AT1074" s="128" t="n">
        <f aca="false" ca="false" dt2D="false" dtr="false" t="normal">+AR1074+AS1074</f>
        <v>8</v>
      </c>
      <c r="AU1074" s="0" t="n"/>
    </row>
    <row customHeight="true" ht="15" outlineLevel="0" r="1075">
      <c r="A1075" s="115" t="n">
        <f aca="false" ca="false" dt2D="false" dtr="false" t="normal">A1074+1</f>
        <v>183</v>
      </c>
      <c r="B1075" s="115" t="s">
        <v>226</v>
      </c>
      <c r="C1075" s="116" t="s">
        <v>147</v>
      </c>
      <c r="D1075" s="115" t="s">
        <v>740</v>
      </c>
      <c r="E1075" s="119" t="s">
        <v>194</v>
      </c>
      <c r="F1075" s="118" t="s">
        <v>62</v>
      </c>
      <c r="G1075" s="118" t="n">
        <v>2</v>
      </c>
      <c r="H1075" s="118" t="n">
        <v>2</v>
      </c>
      <c r="I1075" s="119" t="n">
        <v>610.1</v>
      </c>
      <c r="J1075" s="119" t="n">
        <v>610.1</v>
      </c>
      <c r="K1075" s="119" t="n">
        <v>0</v>
      </c>
      <c r="L1075" s="117" t="n">
        <v>28</v>
      </c>
      <c r="M1075" s="120" t="n">
        <f aca="false" ca="false" dt2D="false" dtr="false" t="normal">SUM(N1075:S1075)</f>
        <v>20407915.881460574</v>
      </c>
      <c r="N1075" s="120" t="n"/>
      <c r="O1075" s="120" t="n"/>
      <c r="P1075" s="120" t="n"/>
      <c r="Q1075" s="120" t="n">
        <v>93052.452</v>
      </c>
      <c r="R1075" s="120" t="n"/>
      <c r="S1075" s="120" t="n">
        <f aca="false" ca="false" dt2D="false" dtr="false" t="normal">'Приложение 2'!E1075-'Приложение 1'!Q1075</f>
        <v>20314863.429460574</v>
      </c>
      <c r="T1075" s="191" t="n">
        <v>140.61</v>
      </c>
      <c r="U1075" s="192" t="n">
        <v>112.49</v>
      </c>
      <c r="V1075" s="192" t="n">
        <v>93.74</v>
      </c>
      <c r="W1075" s="192" t="n"/>
      <c r="X1075" s="192" t="n"/>
      <c r="Y1075" s="193" t="n">
        <v>2026</v>
      </c>
      <c r="Z1075" s="3" t="n"/>
      <c r="AA1075" s="3" t="n"/>
      <c r="AB1075" s="194" t="n">
        <f aca="false" ca="false" dt2D="false" dtr="false" t="normal">SUM(AC1075:AQ1075)</f>
        <v>20407915.881460574</v>
      </c>
      <c r="AC1075" s="151" t="n"/>
      <c r="AD1075" s="151" t="n"/>
      <c r="AE1075" s="151" t="n">
        <v>689760.987730704</v>
      </c>
      <c r="AF1075" s="151" t="n">
        <v>607763.587936261</v>
      </c>
      <c r="AG1075" s="151" t="n"/>
      <c r="AH1075" s="151" t="n"/>
      <c r="AI1075" s="151" t="n">
        <v>0</v>
      </c>
      <c r="AJ1075" s="151" t="n"/>
      <c r="AK1075" s="151" t="n">
        <v>6924983.9035664</v>
      </c>
      <c r="AL1075" s="151" t="n"/>
      <c r="AM1075" s="151" t="n">
        <v>5725105.8276849</v>
      </c>
      <c r="AN1075" s="151" t="n">
        <v>5387334.69823524</v>
      </c>
      <c r="AO1075" s="151" t="n">
        <v>612237.476443817</v>
      </c>
      <c r="AP1075" s="151" t="n">
        <v>24000</v>
      </c>
      <c r="AQ1075" s="151" t="n">
        <v>436729.399863256</v>
      </c>
      <c r="AR1075" s="128" t="n">
        <f aca="false" ca="false" dt2D="false" dtr="false" t="normal">COUNTIF(AC1075:AN1075, "&gt;0")</f>
        <v>5</v>
      </c>
      <c r="AS1075" s="128" t="n">
        <f aca="false" ca="false" dt2D="false" dtr="false" t="normal">COUNTIF(AO1075:AQ1075, "&gt;0")</f>
        <v>3</v>
      </c>
      <c r="AT1075" s="128" t="n">
        <f aca="false" ca="false" dt2D="false" dtr="false" t="normal">+AR1075+AS1075</f>
        <v>8</v>
      </c>
      <c r="AU1075" s="0" t="n"/>
    </row>
    <row customHeight="true" ht="15" outlineLevel="0" r="1076">
      <c r="A1076" s="115" t="n">
        <f aca="false" ca="false" dt2D="false" dtr="false" t="normal">A1075+1</f>
        <v>184</v>
      </c>
      <c r="B1076" s="115" t="s">
        <v>226</v>
      </c>
      <c r="C1076" s="116" t="s">
        <v>147</v>
      </c>
      <c r="D1076" s="115" t="s">
        <v>186</v>
      </c>
      <c r="E1076" s="119" t="s">
        <v>187</v>
      </c>
      <c r="F1076" s="118" t="s">
        <v>188</v>
      </c>
      <c r="G1076" s="118" t="n">
        <v>2</v>
      </c>
      <c r="H1076" s="118" t="n">
        <v>2</v>
      </c>
      <c r="I1076" s="119" t="n">
        <v>1051.8</v>
      </c>
      <c r="J1076" s="119" t="n">
        <v>958.2</v>
      </c>
      <c r="K1076" s="119" t="n">
        <v>93.5999999999999</v>
      </c>
      <c r="L1076" s="117" t="n">
        <v>40</v>
      </c>
      <c r="M1076" s="120" t="n">
        <f aca="false" ca="false" dt2D="false" dtr="false" t="normal">SUM(N1076:S1076)</f>
        <v>19689891.695130497</v>
      </c>
      <c r="N1076" s="120" t="n"/>
      <c r="O1076" s="120" t="n"/>
      <c r="P1076" s="120" t="n"/>
      <c r="Q1076" s="120" t="n">
        <v>131663.448</v>
      </c>
      <c r="R1076" s="120" t="n"/>
      <c r="S1076" s="120" t="n">
        <f aca="false" ca="false" dt2D="false" dtr="false" t="normal">'Приложение 2'!E1076-'Приложение 1'!Q1076</f>
        <v>19558228.2471305</v>
      </c>
      <c r="T1076" s="191" t="n">
        <v>79.13</v>
      </c>
      <c r="U1076" s="192" t="n">
        <v>63.3</v>
      </c>
      <c r="V1076" s="192" t="n">
        <v>52.75</v>
      </c>
      <c r="W1076" s="192" t="n"/>
      <c r="X1076" s="192" t="n"/>
      <c r="Y1076" s="193" t="n">
        <v>2027</v>
      </c>
      <c r="Z1076" s="3" t="n"/>
      <c r="AA1076" s="3" t="n"/>
      <c r="AB1076" s="194" t="n">
        <f aca="false" ca="false" dt2D="false" dtr="false" t="normal">SUM(AC1076:AQ1076)</f>
        <v>19689891.695130497</v>
      </c>
      <c r="AC1076" s="151" t="n">
        <v>2881205.30196984</v>
      </c>
      <c r="AD1076" s="151" t="n"/>
      <c r="AE1076" s="151" t="n">
        <v>402079.182574198</v>
      </c>
      <c r="AF1076" s="151" t="n"/>
      <c r="AG1076" s="151" t="n"/>
      <c r="AH1076" s="151" t="n"/>
      <c r="AI1076" s="151" t="n">
        <v>0</v>
      </c>
      <c r="AJ1076" s="151" t="n"/>
      <c r="AK1076" s="151" t="n">
        <v>3552423.25561798</v>
      </c>
      <c r="AL1076" s="151" t="n"/>
      <c r="AM1076" s="151" t="n">
        <v>6133971.30843978</v>
      </c>
      <c r="AN1076" s="151" t="n">
        <v>5684152.21339899</v>
      </c>
      <c r="AO1076" s="151" t="n">
        <v>590696.750853915</v>
      </c>
      <c r="AP1076" s="151" t="n">
        <v>24000</v>
      </c>
      <c r="AQ1076" s="151" t="n">
        <v>421363.682275793</v>
      </c>
      <c r="AR1076" s="128" t="n">
        <f aca="false" ca="false" dt2D="false" dtr="false" t="normal">COUNTIF(AC1076:AN1076, "&gt;0")</f>
        <v>5</v>
      </c>
      <c r="AS1076" s="128" t="n">
        <f aca="false" ca="false" dt2D="false" dtr="false" t="normal">COUNTIF(AO1076:AQ1076, "&gt;0")</f>
        <v>3</v>
      </c>
      <c r="AT1076" s="128" t="n">
        <f aca="false" ca="false" dt2D="false" dtr="false" t="normal">+AR1076+AS1076</f>
        <v>8</v>
      </c>
      <c r="AU1076" s="0" t="s">
        <v>190</v>
      </c>
    </row>
    <row customHeight="true" ht="15" outlineLevel="0" r="1077">
      <c r="A1077" s="115" t="n">
        <f aca="false" ca="false" dt2D="false" dtr="false" t="normal">A1076+1</f>
        <v>185</v>
      </c>
      <c r="B1077" s="115" t="s">
        <v>226</v>
      </c>
      <c r="C1077" s="116" t="s">
        <v>147</v>
      </c>
      <c r="D1077" s="115" t="s">
        <v>743</v>
      </c>
      <c r="E1077" s="119" t="s">
        <v>395</v>
      </c>
      <c r="F1077" s="118" t="s">
        <v>62</v>
      </c>
      <c r="G1077" s="118" t="n">
        <v>4</v>
      </c>
      <c r="H1077" s="118" t="n">
        <v>2</v>
      </c>
      <c r="I1077" s="119" t="n">
        <v>1255.4</v>
      </c>
      <c r="J1077" s="119" t="n">
        <v>1255.4</v>
      </c>
      <c r="K1077" s="119" t="n">
        <v>0</v>
      </c>
      <c r="L1077" s="117" t="n">
        <v>70</v>
      </c>
      <c r="M1077" s="120" t="n">
        <f aca="false" ca="false" dt2D="false" dtr="false" t="normal">SUM(N1077:S1077)</f>
        <v>26265265.44963083</v>
      </c>
      <c r="N1077" s="120" t="n"/>
      <c r="O1077" s="120" t="n"/>
      <c r="P1077" s="120" t="n"/>
      <c r="Q1077" s="120" t="n">
        <v>195541.104</v>
      </c>
      <c r="R1077" s="120" t="n"/>
      <c r="S1077" s="120" t="n">
        <f aca="false" ca="false" dt2D="false" dtr="false" t="normal">'Приложение 2'!E1077-'Приложение 1'!Q1077</f>
        <v>26069724.345630832</v>
      </c>
      <c r="T1077" s="191" t="n">
        <v>88.79</v>
      </c>
      <c r="U1077" s="192" t="n">
        <v>71.03</v>
      </c>
      <c r="V1077" s="192" t="n">
        <v>59.19</v>
      </c>
      <c r="W1077" s="192" t="n"/>
      <c r="X1077" s="192" t="n"/>
      <c r="Y1077" s="193" t="n">
        <v>2026</v>
      </c>
      <c r="Z1077" s="3" t="n"/>
      <c r="AA1077" s="3" t="n"/>
      <c r="AB1077" s="194" t="n">
        <f aca="false" ca="false" dt2D="false" dtr="false" t="normal">SUM(AC1077:AQ1077)</f>
        <v>26265265.44963083</v>
      </c>
      <c r="AC1077" s="151" t="n"/>
      <c r="AD1077" s="151" t="n">
        <v>1566010.4987228</v>
      </c>
      <c r="AE1077" s="151" t="n">
        <v>1655611.7411084</v>
      </c>
      <c r="AF1077" s="151" t="n">
        <v>1305602.422268</v>
      </c>
      <c r="AG1077" s="151" t="n"/>
      <c r="AH1077" s="151" t="n"/>
      <c r="AI1077" s="151" t="n">
        <v>0</v>
      </c>
      <c r="AJ1077" s="151" t="n"/>
      <c r="AK1077" s="151" t="n">
        <v>7014651.53864657</v>
      </c>
      <c r="AL1077" s="151" t="n"/>
      <c r="AM1077" s="151" t="n">
        <v>9378586.23665</v>
      </c>
      <c r="AN1077" s="151" t="n">
        <v>3970768.36812404</v>
      </c>
      <c r="AO1077" s="151" t="n">
        <v>787957.963488925</v>
      </c>
      <c r="AP1077" s="151" t="n">
        <v>24000</v>
      </c>
      <c r="AQ1077" s="151" t="n">
        <v>562076.6806221</v>
      </c>
      <c r="AR1077" s="128" t="n">
        <f aca="false" ca="false" dt2D="false" dtr="false" t="normal">COUNTIF(AC1077:AN1077, "&gt;0")</f>
        <v>6</v>
      </c>
      <c r="AS1077" s="128" t="n">
        <f aca="false" ca="false" dt2D="false" dtr="false" t="normal">COUNTIF(AO1077:AQ1077, "&gt;0")</f>
        <v>3</v>
      </c>
      <c r="AT1077" s="128" t="n">
        <f aca="false" ca="false" dt2D="false" dtr="false" t="normal">+AR1077+AS1077</f>
        <v>9</v>
      </c>
      <c r="AU1077" s="0" t="n"/>
    </row>
    <row customHeight="true" ht="15" outlineLevel="0" r="1078">
      <c r="A1078" s="115" t="n">
        <f aca="false" ca="false" dt2D="false" dtr="false" t="normal">A1077+1</f>
        <v>186</v>
      </c>
      <c r="B1078" s="115" t="s">
        <v>226</v>
      </c>
      <c r="C1078" s="116" t="s">
        <v>147</v>
      </c>
      <c r="D1078" s="115" t="s">
        <v>744</v>
      </c>
      <c r="E1078" s="119" t="s">
        <v>302</v>
      </c>
      <c r="F1078" s="118" t="s">
        <v>62</v>
      </c>
      <c r="G1078" s="118" t="n">
        <v>4</v>
      </c>
      <c r="H1078" s="118" t="n">
        <v>2</v>
      </c>
      <c r="I1078" s="119" t="n">
        <v>1197.7</v>
      </c>
      <c r="J1078" s="119" t="n">
        <v>1197.7</v>
      </c>
      <c r="K1078" s="119" t="n">
        <v>0</v>
      </c>
      <c r="L1078" s="117" t="n">
        <v>75</v>
      </c>
      <c r="M1078" s="120" t="n">
        <f aca="false" ca="false" dt2D="false" dtr="false" t="normal">SUM(N1078:S1078)</f>
        <v>25058075.855522424</v>
      </c>
      <c r="N1078" s="120" t="n"/>
      <c r="O1078" s="120" t="n"/>
      <c r="P1078" s="120" t="n"/>
      <c r="Q1078" s="120" t="n">
        <v>186553.752</v>
      </c>
      <c r="R1078" s="120" t="n"/>
      <c r="S1078" s="120" t="n">
        <f aca="false" ca="false" dt2D="false" dtr="false" t="normal">'Приложение 2'!E1078-'Приложение 1'!Q1078</f>
        <v>24871522.103522424</v>
      </c>
      <c r="T1078" s="191" t="n">
        <v>88.79</v>
      </c>
      <c r="U1078" s="192" t="n">
        <v>71.03</v>
      </c>
      <c r="V1078" s="192" t="n">
        <v>59.19</v>
      </c>
      <c r="W1078" s="192" t="n"/>
      <c r="X1078" s="192" t="n"/>
      <c r="Y1078" s="193" t="n">
        <v>2026</v>
      </c>
      <c r="Z1078" s="3" t="n"/>
      <c r="AA1078" s="3" t="n"/>
      <c r="AB1078" s="194" t="n">
        <f aca="false" ca="false" dt2D="false" dtr="false" t="normal">SUM(AC1078:AQ1078)</f>
        <v>25058075.855522424</v>
      </c>
      <c r="AC1078" s="151" t="n"/>
      <c r="AD1078" s="151" t="n">
        <v>1493850.5451014</v>
      </c>
      <c r="AE1078" s="151" t="n">
        <v>1579333.5847742</v>
      </c>
      <c r="AF1078" s="151" t="n">
        <v>1245411.200534</v>
      </c>
      <c r="AG1078" s="151" t="n"/>
      <c r="AH1078" s="151" t="n"/>
      <c r="AI1078" s="151" t="n">
        <v>0</v>
      </c>
      <c r="AJ1078" s="151" t="n"/>
      <c r="AK1078" s="151" t="n">
        <v>6692064.16109367</v>
      </c>
      <c r="AL1078" s="151" t="n"/>
      <c r="AM1078" s="151" t="n">
        <v>8947349.000825</v>
      </c>
      <c r="AN1078" s="151" t="n">
        <v>3788082.2642203</v>
      </c>
      <c r="AO1078" s="151" t="n">
        <v>751742.275665672</v>
      </c>
      <c r="AP1078" s="151" t="n">
        <v>24000</v>
      </c>
      <c r="AQ1078" s="151" t="n">
        <v>536242.82330818</v>
      </c>
      <c r="AR1078" s="128" t="n">
        <f aca="false" ca="false" dt2D="false" dtr="false" t="normal">COUNTIF(AC1078:AN1078, "&gt;0")</f>
        <v>6</v>
      </c>
      <c r="AS1078" s="128" t="n">
        <f aca="false" ca="false" dt2D="false" dtr="false" t="normal">COUNTIF(AO1078:AQ1078, "&gt;0")</f>
        <v>3</v>
      </c>
      <c r="AT1078" s="128" t="n">
        <f aca="false" ca="false" dt2D="false" dtr="false" t="normal">+AR1078+AS1078</f>
        <v>9</v>
      </c>
      <c r="AU1078" s="0" t="n"/>
    </row>
    <row customHeight="true" ht="15" outlineLevel="0" r="1079">
      <c r="A1079" s="115" t="n">
        <f aca="false" ca="false" dt2D="false" dtr="false" t="normal">A1078+1</f>
        <v>187</v>
      </c>
      <c r="B1079" s="115" t="s">
        <v>226</v>
      </c>
      <c r="C1079" s="116" t="s">
        <v>147</v>
      </c>
      <c r="D1079" s="115" t="s">
        <v>191</v>
      </c>
      <c r="E1079" s="119" t="s">
        <v>126</v>
      </c>
      <c r="F1079" s="118" t="s">
        <v>62</v>
      </c>
      <c r="G1079" s="118" t="n">
        <v>2</v>
      </c>
      <c r="H1079" s="118" t="n">
        <v>2</v>
      </c>
      <c r="I1079" s="119" t="n">
        <v>1004.1</v>
      </c>
      <c r="J1079" s="119" t="n">
        <v>1004.1</v>
      </c>
      <c r="K1079" s="119" t="n">
        <v>0</v>
      </c>
      <c r="L1079" s="117" t="n">
        <v>43</v>
      </c>
      <c r="M1079" s="120" t="n">
        <f aca="false" ca="false" dt2D="false" dtr="false" t="normal">SUM(N1079:S1079)</f>
        <v>31319435.28170348</v>
      </c>
      <c r="N1079" s="120" t="n"/>
      <c r="O1079" s="120" t="n"/>
      <c r="P1079" s="120" t="n"/>
      <c r="Q1079" s="120" t="n">
        <v>153145.332</v>
      </c>
      <c r="R1079" s="120" t="n"/>
      <c r="S1079" s="120" t="n">
        <f aca="false" ca="false" dt2D="false" dtr="false" t="normal">'Приложение 2'!E1079-'Приложение 1'!Q1079</f>
        <v>31166289.94970348</v>
      </c>
      <c r="T1079" s="191" t="n">
        <v>133.91</v>
      </c>
      <c r="U1079" s="192" t="n">
        <v>107.13</v>
      </c>
      <c r="V1079" s="192" t="n">
        <v>89.27</v>
      </c>
      <c r="W1079" s="192" t="n"/>
      <c r="X1079" s="192" t="n"/>
      <c r="Y1079" s="193" t="n">
        <v>2027</v>
      </c>
      <c r="Z1079" s="3" t="n"/>
      <c r="AA1079" s="3" t="n"/>
      <c r="AB1079" s="194" t="n">
        <f aca="false" ca="false" dt2D="false" dtr="false" t="normal">SUM(AC1079:AQ1079)</f>
        <v>31319435.28170348</v>
      </c>
      <c r="AC1079" s="151" t="n"/>
      <c r="AD1079" s="151" t="n"/>
      <c r="AE1079" s="151" t="n"/>
      <c r="AF1079" s="151" t="n"/>
      <c r="AG1079" s="151" t="n"/>
      <c r="AH1079" s="151" t="n"/>
      <c r="AI1079" s="151" t="n">
        <v>0</v>
      </c>
      <c r="AJ1079" s="151" t="n"/>
      <c r="AK1079" s="151" t="n">
        <v>11397009.0437158</v>
      </c>
      <c r="AL1079" s="151" t="n"/>
      <c r="AM1079" s="151" t="n">
        <v>9422254.78049239</v>
      </c>
      <c r="AN1079" s="151" t="n">
        <v>8866352.48401573</v>
      </c>
      <c r="AO1079" s="151" t="n">
        <v>939583.058451105</v>
      </c>
      <c r="AP1079" s="151" t="n">
        <v>24000</v>
      </c>
      <c r="AQ1079" s="151" t="n">
        <v>670235.915028455</v>
      </c>
      <c r="AR1079" s="128" t="n">
        <f aca="false" ca="false" dt2D="false" dtr="false" t="normal">COUNTIF(AC1079:AN1079, "&gt;0")</f>
        <v>3</v>
      </c>
      <c r="AS1079" s="128" t="n">
        <f aca="false" ca="false" dt2D="false" dtr="false" t="normal">COUNTIF(AO1079:AQ1079, "&gt;0")</f>
        <v>3</v>
      </c>
      <c r="AT1079" s="128" t="n">
        <f aca="false" ca="false" dt2D="false" dtr="false" t="normal">+AR1079+AS1079</f>
        <v>6</v>
      </c>
      <c r="AU1079" s="0" t="n"/>
    </row>
    <row customHeight="true" ht="15" outlineLevel="0" r="1080">
      <c r="A1080" s="115" t="n">
        <f aca="false" ca="false" dt2D="false" dtr="false" t="normal">A1079+1</f>
        <v>188</v>
      </c>
      <c r="B1080" s="115" t="s">
        <v>226</v>
      </c>
      <c r="C1080" s="116" t="s">
        <v>147</v>
      </c>
      <c r="D1080" s="115" t="s">
        <v>747</v>
      </c>
      <c r="E1080" s="119" t="s">
        <v>126</v>
      </c>
      <c r="F1080" s="118" t="s">
        <v>62</v>
      </c>
      <c r="G1080" s="118" t="n">
        <v>2</v>
      </c>
      <c r="H1080" s="118" t="n">
        <v>2</v>
      </c>
      <c r="I1080" s="119" t="n">
        <v>1000.4</v>
      </c>
      <c r="J1080" s="119" t="n">
        <v>1000.4</v>
      </c>
      <c r="K1080" s="119" t="n">
        <v>0</v>
      </c>
      <c r="L1080" s="117" t="n">
        <v>40</v>
      </c>
      <c r="M1080" s="120" t="n">
        <f aca="false" ca="false" dt2D="false" dtr="false" t="normal">SUM(N1080:S1080)</f>
        <v>1058865.2983157886</v>
      </c>
      <c r="N1080" s="120" t="n"/>
      <c r="O1080" s="120" t="n"/>
      <c r="P1080" s="120" t="n"/>
      <c r="Q1080" s="120" t="n">
        <v>152581.008</v>
      </c>
      <c r="R1080" s="120" t="n"/>
      <c r="S1080" s="120" t="n">
        <f aca="false" ca="false" dt2D="false" dtr="false" t="normal">'Приложение 2'!E1080-'Приложение 1'!Q1080</f>
        <v>906284.2903157886</v>
      </c>
      <c r="T1080" s="191" t="n">
        <v>5.64</v>
      </c>
      <c r="U1080" s="192" t="n">
        <v>4.51</v>
      </c>
      <c r="V1080" s="192" t="n">
        <v>3.76</v>
      </c>
      <c r="W1080" s="192" t="n"/>
      <c r="X1080" s="192" t="n"/>
      <c r="Y1080" s="193" t="n">
        <v>2026</v>
      </c>
      <c r="Z1080" s="3" t="n"/>
      <c r="AA1080" s="3" t="n"/>
      <c r="AB1080" s="194" t="n">
        <f aca="false" ca="false" dt2D="false" dtr="false" t="normal">SUM(AC1080:AQ1080)</f>
        <v>1058865.2983157886</v>
      </c>
      <c r="AC1080" s="151" t="n"/>
      <c r="AD1080" s="151" t="n"/>
      <c r="AE1080" s="151" t="n"/>
      <c r="AF1080" s="151" t="n">
        <v>980439.621982357</v>
      </c>
      <c r="AG1080" s="151" t="n"/>
      <c r="AH1080" s="151" t="n"/>
      <c r="AI1080" s="151" t="n">
        <v>0</v>
      </c>
      <c r="AJ1080" s="151" t="n"/>
      <c r="AK1080" s="151" t="n"/>
      <c r="AL1080" s="151" t="n"/>
      <c r="AM1080" s="151" t="n"/>
      <c r="AN1080" s="151" t="n"/>
      <c r="AO1080" s="151" t="n">
        <v>31765.9589494737</v>
      </c>
      <c r="AP1080" s="151" t="n">
        <v>24000</v>
      </c>
      <c r="AQ1080" s="151" t="n">
        <v>22659.7173839579</v>
      </c>
      <c r="AR1080" s="128" t="n">
        <f aca="false" ca="false" dt2D="false" dtr="false" t="normal">COUNTIF(AC1080:AN1080, "&gt;0")</f>
        <v>1</v>
      </c>
      <c r="AS1080" s="128" t="n">
        <f aca="false" ca="false" dt2D="false" dtr="false" t="normal">COUNTIF(AO1080:AQ1080, "&gt;0")</f>
        <v>3</v>
      </c>
      <c r="AT1080" s="128" t="n">
        <f aca="false" ca="false" dt2D="false" dtr="false" t="normal">+AR1080+AS1080</f>
        <v>4</v>
      </c>
      <c r="AU1080" s="0" t="n"/>
    </row>
    <row customHeight="true" ht="15" outlineLevel="0" r="1081">
      <c r="A1081" s="115" t="n">
        <f aca="false" ca="false" dt2D="false" dtr="false" t="normal">A1080+1</f>
        <v>189</v>
      </c>
      <c r="B1081" s="115" t="s">
        <v>226</v>
      </c>
      <c r="C1081" s="116" t="s">
        <v>147</v>
      </c>
      <c r="D1081" s="115" t="s">
        <v>433</v>
      </c>
      <c r="E1081" s="117" t="s">
        <v>137</v>
      </c>
      <c r="F1081" s="118" t="s">
        <v>62</v>
      </c>
      <c r="G1081" s="118" t="n">
        <v>2</v>
      </c>
      <c r="H1081" s="118" t="n">
        <v>3</v>
      </c>
      <c r="I1081" s="119" t="n">
        <v>901.9</v>
      </c>
      <c r="J1081" s="119" t="n">
        <v>901.9</v>
      </c>
      <c r="K1081" s="119" t="n">
        <v>0</v>
      </c>
      <c r="L1081" s="117" t="n">
        <v>60</v>
      </c>
      <c r="M1081" s="120" t="n">
        <f aca="false" ca="false" dt2D="false" dtr="false" t="normal">SUM(N1081:S1081)</f>
        <v>7318636.32</v>
      </c>
      <c r="N1081" s="120" t="n"/>
      <c r="O1081" s="120" t="n"/>
      <c r="P1081" s="120" t="n"/>
      <c r="Q1081" s="120" t="n"/>
      <c r="R1081" s="120" t="n"/>
      <c r="S1081" s="120" t="n">
        <v>7318636.32</v>
      </c>
      <c r="T1081" s="191" t="n">
        <v>35.66</v>
      </c>
      <c r="U1081" s="192" t="n">
        <v>28.53</v>
      </c>
      <c r="V1081" s="192" t="n">
        <v>23.77</v>
      </c>
      <c r="W1081" s="192" t="n"/>
      <c r="X1081" s="192" t="n"/>
      <c r="Y1081" s="193" t="n">
        <v>2025</v>
      </c>
      <c r="Z1081" s="3" t="n"/>
      <c r="AA1081" s="3" t="n"/>
      <c r="AB1081" s="194" t="n">
        <f aca="false" ca="false" dt2D="false" dtr="false" t="normal">SUM(AC1081:AQ1081)</f>
        <v>7318636.32</v>
      </c>
      <c r="AC1081" s="151" t="n"/>
      <c r="AD1081" s="151" t="n"/>
      <c r="AE1081" s="151" t="n"/>
      <c r="AF1081" s="151" t="n"/>
      <c r="AG1081" s="151" t="n"/>
      <c r="AH1081" s="151" t="n"/>
      <c r="AI1081" s="151" t="n"/>
      <c r="AJ1081" s="151" t="n"/>
      <c r="AK1081" s="151" t="n"/>
      <c r="AL1081" s="151" t="n"/>
      <c r="AM1081" s="151" t="n"/>
      <c r="AN1081" s="151" t="n">
        <v>7318636.32</v>
      </c>
      <c r="AO1081" s="151" t="n"/>
      <c r="AP1081" s="151" t="n"/>
      <c r="AQ1081" s="151" t="n"/>
      <c r="AR1081" s="128" t="n">
        <f aca="false" ca="false" dt2D="false" dtr="false" t="normal">COUNTIF(AC1081:AN1081, "&gt;0")</f>
        <v>1</v>
      </c>
      <c r="AS1081" s="128" t="n">
        <f aca="false" ca="false" dt2D="false" dtr="false" t="normal">COUNTIF(AO1081:AQ1081, "&gt;0")</f>
        <v>0</v>
      </c>
      <c r="AT1081" s="128" t="n">
        <f aca="false" ca="false" dt2D="false" dtr="false" t="normal">+AR1081+AS1081</f>
        <v>1</v>
      </c>
    </row>
    <row customHeight="true" ht="15" outlineLevel="0" r="1082">
      <c r="A1082" s="115" t="n">
        <f aca="false" ca="false" dt2D="false" dtr="false" t="normal">A1081+1</f>
        <v>190</v>
      </c>
      <c r="B1082" s="115" t="s">
        <v>226</v>
      </c>
      <c r="C1082" s="116" t="s">
        <v>147</v>
      </c>
      <c r="D1082" s="115" t="s">
        <v>197</v>
      </c>
      <c r="E1082" s="119" t="s">
        <v>117</v>
      </c>
      <c r="F1082" s="118" t="s">
        <v>62</v>
      </c>
      <c r="G1082" s="118" t="n">
        <v>5</v>
      </c>
      <c r="H1082" s="118" t="n">
        <v>1</v>
      </c>
      <c r="I1082" s="119" t="n">
        <v>3042.62</v>
      </c>
      <c r="J1082" s="119" t="n">
        <v>3042.62</v>
      </c>
      <c r="K1082" s="119" t="n">
        <v>0</v>
      </c>
      <c r="L1082" s="117" t="n">
        <v>305</v>
      </c>
      <c r="M1082" s="120" t="n">
        <f aca="false" ca="false" dt2D="false" dtr="false" t="normal">SUM(N1082:S1082)</f>
        <v>52059684.75691187</v>
      </c>
      <c r="N1082" s="120" t="n"/>
      <c r="O1082" s="120" t="n"/>
      <c r="P1082" s="120" t="n"/>
      <c r="Q1082" s="120" t="n">
        <v>464060.4024</v>
      </c>
      <c r="R1082" s="120" t="n"/>
      <c r="S1082" s="120" t="n">
        <f aca="false" ca="false" dt2D="false" dtr="false" t="normal">'Приложение 2'!E1082-'Приложение 1'!Q1082</f>
        <v>51595624.354511864</v>
      </c>
      <c r="T1082" s="191" t="n">
        <v>74.3</v>
      </c>
      <c r="U1082" s="192" t="n">
        <v>59.44</v>
      </c>
      <c r="V1082" s="192" t="n">
        <v>49.53</v>
      </c>
      <c r="W1082" s="192" t="n"/>
      <c r="X1082" s="192" t="n"/>
      <c r="Y1082" s="193" t="n">
        <v>2027</v>
      </c>
      <c r="Z1082" s="3" t="n"/>
      <c r="AA1082" s="3" t="n"/>
      <c r="AB1082" s="194" t="n">
        <f aca="false" ca="false" dt2D="false" dtr="false" t="normal">SUM(AC1082:AQ1082)</f>
        <v>52059684.75691187</v>
      </c>
      <c r="AC1082" s="151" t="n"/>
      <c r="AD1082" s="151" t="n"/>
      <c r="AE1082" s="151" t="n"/>
      <c r="AF1082" s="151" t="n"/>
      <c r="AG1082" s="151" t="n"/>
      <c r="AH1082" s="151" t="n"/>
      <c r="AI1082" s="151" t="n">
        <v>0</v>
      </c>
      <c r="AJ1082" s="151" t="n"/>
      <c r="AK1082" s="151" t="n">
        <v>17002585.904506</v>
      </c>
      <c r="AL1082" s="151" t="n"/>
      <c r="AM1082" s="151" t="n">
        <v>22731879.349495</v>
      </c>
      <c r="AN1082" s="151" t="n">
        <v>9625351.70640559</v>
      </c>
      <c r="AO1082" s="151" t="n">
        <v>1561790.54270736</v>
      </c>
      <c r="AP1082" s="151" t="n">
        <v>24000</v>
      </c>
      <c r="AQ1082" s="151" t="n">
        <v>1114077.25379791</v>
      </c>
      <c r="AR1082" s="128" t="n">
        <f aca="false" ca="false" dt2D="false" dtr="false" t="normal">COUNTIF(AC1082:AN1082, "&gt;0")</f>
        <v>3</v>
      </c>
      <c r="AS1082" s="128" t="n">
        <f aca="false" ca="false" dt2D="false" dtr="false" t="normal">COUNTIF(AO1082:AQ1082, "&gt;0")</f>
        <v>3</v>
      </c>
      <c r="AT1082" s="128" t="n">
        <f aca="false" ca="false" dt2D="false" dtr="false" t="normal">+AR1082+AS1082</f>
        <v>6</v>
      </c>
      <c r="AU1082" s="0" t="n"/>
    </row>
    <row customHeight="true" ht="15" outlineLevel="0" r="1083">
      <c r="A1083" s="115" t="n">
        <f aca="false" ca="false" dt2D="false" dtr="false" t="normal">A1082+1</f>
        <v>191</v>
      </c>
      <c r="B1083" s="115" t="s">
        <v>226</v>
      </c>
      <c r="C1083" s="116" t="s">
        <v>147</v>
      </c>
      <c r="D1083" s="115" t="s">
        <v>199</v>
      </c>
      <c r="E1083" s="119" t="s">
        <v>149</v>
      </c>
      <c r="F1083" s="118" t="s">
        <v>62</v>
      </c>
      <c r="G1083" s="118" t="n">
        <v>5</v>
      </c>
      <c r="H1083" s="118" t="n">
        <v>4</v>
      </c>
      <c r="I1083" s="119" t="n">
        <v>3182.6</v>
      </c>
      <c r="J1083" s="119" t="n">
        <v>2503.5</v>
      </c>
      <c r="K1083" s="119" t="n">
        <v>679.1</v>
      </c>
      <c r="L1083" s="117" t="n">
        <v>128</v>
      </c>
      <c r="M1083" s="120" t="n">
        <f aca="false" ca="false" dt2D="false" dtr="false" t="normal">SUM(N1083:S1083)</f>
        <v>25074909.75</v>
      </c>
      <c r="N1083" s="120" t="n"/>
      <c r="O1083" s="120" t="n"/>
      <c r="P1083" s="120" t="n"/>
      <c r="Q1083" s="120" t="n">
        <v>601579.884</v>
      </c>
      <c r="R1083" s="120" t="n"/>
      <c r="S1083" s="120" t="n">
        <f aca="false" ca="false" dt2D="false" dtr="false" t="normal">'Приложение 2'!E1083-'Приложение 1'!Q1083</f>
        <v>24473329.866</v>
      </c>
      <c r="T1083" s="191" t="n">
        <v>32.75</v>
      </c>
      <c r="U1083" s="192" t="n">
        <v>26.2</v>
      </c>
      <c r="V1083" s="192" t="n">
        <v>21.83</v>
      </c>
      <c r="W1083" s="192" t="n"/>
      <c r="X1083" s="192" t="n"/>
      <c r="Y1083" s="193" t="n">
        <v>2027</v>
      </c>
      <c r="Z1083" s="3" t="n"/>
      <c r="AA1083" s="3" t="n"/>
      <c r="AB1083" s="194" t="n">
        <f aca="false" ca="false" dt2D="false" dtr="false" t="normal">SUM(AC1083:AQ1083)</f>
        <v>25074909.75</v>
      </c>
      <c r="AC1083" s="151" t="n"/>
      <c r="AD1083" s="151" t="n"/>
      <c r="AE1083" s="151" t="n"/>
      <c r="AF1083" s="151" t="n"/>
      <c r="AG1083" s="151" t="n"/>
      <c r="AH1083" s="151" t="n"/>
      <c r="AI1083" s="151" t="n">
        <v>0</v>
      </c>
      <c r="AJ1083" s="151" t="n"/>
      <c r="AK1083" s="151" t="n"/>
      <c r="AL1083" s="151" t="n"/>
      <c r="AM1083" s="151" t="n">
        <v>23762059.38885</v>
      </c>
      <c r="AN1083" s="151" t="n"/>
      <c r="AO1083" s="151" t="n">
        <v>752247.2925</v>
      </c>
      <c r="AP1083" s="151" t="n">
        <v>24000</v>
      </c>
      <c r="AQ1083" s="151" t="n">
        <v>536603.06865</v>
      </c>
      <c r="AR1083" s="128" t="n">
        <f aca="false" ca="false" dt2D="false" dtr="false" t="normal">COUNTIF(AC1083:AN1083, "&gt;0")</f>
        <v>1</v>
      </c>
      <c r="AS1083" s="128" t="n">
        <f aca="false" ca="false" dt2D="false" dtr="false" t="normal">COUNTIF(AO1083:AQ1083, "&gt;0")</f>
        <v>3</v>
      </c>
      <c r="AT1083" s="128" t="n">
        <f aca="false" ca="false" dt2D="false" dtr="false" t="normal">+AR1083+AS1083</f>
        <v>4</v>
      </c>
      <c r="AU1083" s="0" t="n"/>
    </row>
    <row customHeight="true" ht="15" outlineLevel="0" r="1084">
      <c r="A1084" s="115" t="n">
        <f aca="false" ca="false" dt2D="false" dtr="false" t="normal">A1083+1</f>
        <v>192</v>
      </c>
      <c r="B1084" s="115" t="s">
        <v>226</v>
      </c>
      <c r="C1084" s="116" t="s">
        <v>147</v>
      </c>
      <c r="D1084" s="115" t="s">
        <v>202</v>
      </c>
      <c r="E1084" s="119" t="s">
        <v>203</v>
      </c>
      <c r="F1084" s="118" t="s">
        <v>62</v>
      </c>
      <c r="G1084" s="118" t="n">
        <v>3</v>
      </c>
      <c r="H1084" s="118" t="n">
        <v>4</v>
      </c>
      <c r="I1084" s="119" t="n">
        <v>2394</v>
      </c>
      <c r="J1084" s="119" t="n">
        <v>1760.3</v>
      </c>
      <c r="K1084" s="119" t="n">
        <v>633.7</v>
      </c>
      <c r="L1084" s="117" t="n">
        <v>67</v>
      </c>
      <c r="M1084" s="120" t="n">
        <f aca="false" ca="false" dt2D="false" dtr="false" t="normal">SUM(N1084:S1084)</f>
        <v>47704089.495792486</v>
      </c>
      <c r="N1084" s="120" t="n"/>
      <c r="O1084" s="120" t="n"/>
      <c r="P1084" s="120" t="n"/>
      <c r="Q1084" s="120" t="n">
        <v>471670.596</v>
      </c>
      <c r="R1084" s="120" t="n"/>
      <c r="S1084" s="120" t="n">
        <f aca="false" ca="false" dt2D="false" dtr="false" t="normal">'Приложение 2'!E1084-'Приложение 1'!Q1084</f>
        <v>47232418.899792485</v>
      </c>
      <c r="T1084" s="191" t="n">
        <v>84.07</v>
      </c>
      <c r="U1084" s="192" t="n">
        <v>67.26</v>
      </c>
      <c r="V1084" s="192" t="n">
        <v>56.05</v>
      </c>
      <c r="W1084" s="192" t="n"/>
      <c r="X1084" s="192" t="n"/>
      <c r="Y1084" s="193" t="n">
        <v>2027</v>
      </c>
      <c r="Z1084" s="3" t="n"/>
      <c r="AA1084" s="3" t="n"/>
      <c r="AB1084" s="194" t="n">
        <f aca="false" ca="false" dt2D="false" dtr="false" t="normal">SUM(AC1084:AQ1084)</f>
        <v>47704089.495792486</v>
      </c>
      <c r="AC1084" s="151" t="n"/>
      <c r="AD1084" s="151" t="n"/>
      <c r="AE1084" s="151" t="n"/>
      <c r="AF1084" s="151" t="n"/>
      <c r="AG1084" s="151" t="n">
        <v>1601802.91961835</v>
      </c>
      <c r="AH1084" s="151" t="n"/>
      <c r="AI1084" s="151" t="n">
        <v>0</v>
      </c>
      <c r="AJ1084" s="151" t="n"/>
      <c r="AK1084" s="151" t="n"/>
      <c r="AL1084" s="151" t="n"/>
      <c r="AM1084" s="151" t="n">
        <v>22475846.1751805</v>
      </c>
      <c r="AN1084" s="151" t="n">
        <v>21150450.2009099</v>
      </c>
      <c r="AO1084" s="151" t="n">
        <v>1431122.68487378</v>
      </c>
      <c r="AP1084" s="151" t="n">
        <v>24000</v>
      </c>
      <c r="AQ1084" s="151" t="n">
        <v>1020867.51520996</v>
      </c>
      <c r="AR1084" s="128" t="n">
        <f aca="false" ca="false" dt2D="false" dtr="false" t="normal">COUNTIF(AC1084:AN1084, "&gt;0")</f>
        <v>3</v>
      </c>
      <c r="AS1084" s="128" t="n">
        <f aca="false" ca="false" dt2D="false" dtr="false" t="normal">COUNTIF(AO1084:AQ1084, "&gt;0")</f>
        <v>3</v>
      </c>
      <c r="AT1084" s="128" t="n">
        <f aca="false" ca="false" dt2D="false" dtr="false" t="normal">+AR1084+AS1084</f>
        <v>6</v>
      </c>
      <c r="AU1084" s="0" t="n"/>
    </row>
    <row customHeight="true" ht="15" outlineLevel="0" r="1085">
      <c r="A1085" s="115" t="n">
        <f aca="false" ca="false" dt2D="false" dtr="false" t="normal">A1084+1</f>
        <v>193</v>
      </c>
      <c r="B1085" s="115" t="s">
        <v>226</v>
      </c>
      <c r="C1085" s="116" t="s">
        <v>147</v>
      </c>
      <c r="D1085" s="115" t="s">
        <v>206</v>
      </c>
      <c r="E1085" s="119" t="s">
        <v>207</v>
      </c>
      <c r="F1085" s="118" t="s">
        <v>62</v>
      </c>
      <c r="G1085" s="118" t="n">
        <v>4</v>
      </c>
      <c r="H1085" s="118" t="n">
        <v>2</v>
      </c>
      <c r="I1085" s="119" t="n">
        <v>1858.34</v>
      </c>
      <c r="J1085" s="119" t="n">
        <v>1382.4</v>
      </c>
      <c r="K1085" s="119" t="n">
        <v>475.94</v>
      </c>
      <c r="L1085" s="117" t="n">
        <v>37</v>
      </c>
      <c r="M1085" s="120" t="n">
        <f aca="false" ca="false" dt2D="false" dtr="false" t="normal">SUM(N1085:S1085)</f>
        <v>20843967.43301558</v>
      </c>
      <c r="N1085" s="120" t="n"/>
      <c r="O1085" s="120" t="n"/>
      <c r="P1085" s="120" t="n"/>
      <c r="Q1085" s="120" t="n">
        <v>363644.5656</v>
      </c>
      <c r="R1085" s="120" t="n"/>
      <c r="S1085" s="120" t="n">
        <f aca="false" ca="false" dt2D="false" dtr="false" t="normal">'Приложение 2'!E1085-'Приложение 1'!Q1085</f>
        <v>20480322.86741558</v>
      </c>
      <c r="T1085" s="191" t="n">
        <v>48.19</v>
      </c>
      <c r="U1085" s="192" t="n">
        <v>38.55</v>
      </c>
      <c r="V1085" s="192" t="n">
        <v>32.12</v>
      </c>
      <c r="W1085" s="192" t="n"/>
      <c r="X1085" s="192" t="n"/>
      <c r="Y1085" s="193" t="n">
        <v>2027</v>
      </c>
      <c r="Z1085" s="3" t="n"/>
      <c r="AA1085" s="3" t="n"/>
      <c r="AB1085" s="194" t="n">
        <f aca="false" ca="false" dt2D="false" dtr="false" t="normal">SUM(AC1085:AQ1085)</f>
        <v>20843967.43301558</v>
      </c>
      <c r="AC1085" s="151" t="n"/>
      <c r="AD1085" s="151" t="n"/>
      <c r="AE1085" s="151" t="n"/>
      <c r="AF1085" s="151" t="n"/>
      <c r="AG1085" s="151" t="n"/>
      <c r="AH1085" s="151" t="n"/>
      <c r="AI1085" s="151" t="n">
        <v>0</v>
      </c>
      <c r="AJ1085" s="151" t="n"/>
      <c r="AK1085" s="151" t="n"/>
      <c r="AL1085" s="151" t="n"/>
      <c r="AM1085" s="151" t="n">
        <v>13876828.506465</v>
      </c>
      <c r="AN1085" s="151" t="n">
        <v>5871759.00049358</v>
      </c>
      <c r="AO1085" s="151" t="n">
        <v>625319.022990467</v>
      </c>
      <c r="AP1085" s="151" t="n">
        <v>24000</v>
      </c>
      <c r="AQ1085" s="151" t="n">
        <v>446060.903066533</v>
      </c>
      <c r="AR1085" s="128" t="n">
        <f aca="false" ca="false" dt2D="false" dtr="false" t="normal">COUNTIF(AC1085:AN1085, "&gt;0")</f>
        <v>2</v>
      </c>
      <c r="AS1085" s="128" t="n">
        <f aca="false" ca="false" dt2D="false" dtr="false" t="normal">COUNTIF(AO1085:AQ1085, "&gt;0")</f>
        <v>3</v>
      </c>
      <c r="AT1085" s="128" t="n">
        <f aca="false" ca="false" dt2D="false" dtr="false" t="normal">+AR1085+AS1085</f>
        <v>5</v>
      </c>
      <c r="AU1085" s="0" t="n"/>
    </row>
    <row customHeight="true" ht="15" outlineLevel="0" r="1086">
      <c r="A1086" s="115" t="n">
        <f aca="false" ca="false" dt2D="false" dtr="false" t="normal">A1085+1</f>
        <v>194</v>
      </c>
      <c r="B1086" s="115" t="s">
        <v>226</v>
      </c>
      <c r="C1086" s="116" t="s">
        <v>147</v>
      </c>
      <c r="D1086" s="115" t="s">
        <v>209</v>
      </c>
      <c r="E1086" s="119" t="s">
        <v>210</v>
      </c>
      <c r="F1086" s="118" t="s">
        <v>62</v>
      </c>
      <c r="G1086" s="118" t="n">
        <v>5</v>
      </c>
      <c r="H1086" s="118" t="n">
        <v>7</v>
      </c>
      <c r="I1086" s="119" t="n">
        <v>6384.4</v>
      </c>
      <c r="J1086" s="119" t="n">
        <v>5253.8</v>
      </c>
      <c r="K1086" s="119" t="n">
        <v>1130.6</v>
      </c>
      <c r="L1086" s="117" t="n">
        <v>210</v>
      </c>
      <c r="M1086" s="120" t="n">
        <f aca="false" ca="false" dt2D="false" dtr="false" t="normal">SUM(N1086:S1086)</f>
        <v>71610268.13142084</v>
      </c>
      <c r="N1086" s="120" t="n"/>
      <c r="O1086" s="120" t="n"/>
      <c r="P1086" s="120" t="n"/>
      <c r="Q1086" s="120" t="n">
        <v>1170672.072</v>
      </c>
      <c r="R1086" s="120" t="n"/>
      <c r="S1086" s="120" t="n">
        <f aca="false" ca="false" dt2D="false" dtr="false" t="normal">'Приложение 2'!E1086-'Приложение 1'!Q1086</f>
        <v>70439596.05942084</v>
      </c>
      <c r="T1086" s="191" t="n">
        <v>46.78</v>
      </c>
      <c r="U1086" s="192" t="n">
        <v>37.43</v>
      </c>
      <c r="V1086" s="192" t="n">
        <v>31.19</v>
      </c>
      <c r="W1086" s="192" t="n"/>
      <c r="X1086" s="192" t="n"/>
      <c r="Y1086" s="193" t="n">
        <v>2027</v>
      </c>
      <c r="Z1086" s="3" t="n"/>
      <c r="AA1086" s="3" t="n"/>
      <c r="AB1086" s="194" t="n">
        <f aca="false" ca="false" dt2D="false" dtr="false" t="normal">SUM(AC1086:AQ1086)</f>
        <v>71610268.13142084</v>
      </c>
      <c r="AC1086" s="151" t="n"/>
      <c r="AD1086" s="151" t="n"/>
      <c r="AE1086" s="151" t="n"/>
      <c r="AF1086" s="151" t="n"/>
      <c r="AG1086" s="151" t="n"/>
      <c r="AH1086" s="151" t="n"/>
      <c r="AI1086" s="151" t="n">
        <v>0</v>
      </c>
      <c r="AJ1086" s="151" t="n"/>
      <c r="AK1086" s="151" t="n"/>
      <c r="AL1086" s="151" t="n"/>
      <c r="AM1086" s="151" t="n">
        <v>47703615.3969</v>
      </c>
      <c r="AN1086" s="151" t="n">
        <v>20201884.9525658</v>
      </c>
      <c r="AO1086" s="151" t="n">
        <v>2148308.04394263</v>
      </c>
      <c r="AP1086" s="151" t="n">
        <v>24000</v>
      </c>
      <c r="AQ1086" s="151" t="n">
        <v>1532459.73801241</v>
      </c>
      <c r="AR1086" s="128" t="n">
        <f aca="false" ca="false" dt2D="false" dtr="false" t="normal">COUNTIF(AC1086:AN1086, "&gt;0")</f>
        <v>2</v>
      </c>
      <c r="AS1086" s="128" t="n">
        <f aca="false" ca="false" dt2D="false" dtr="false" t="normal">COUNTIF(AO1086:AQ1086, "&gt;0")</f>
        <v>3</v>
      </c>
      <c r="AT1086" s="128" t="n">
        <f aca="false" ca="false" dt2D="false" dtr="false" t="normal">+AR1086+AS1086</f>
        <v>5</v>
      </c>
      <c r="AU1086" s="0" t="n"/>
    </row>
    <row customHeight="true" ht="15" outlineLevel="0" r="1087">
      <c r="A1087" s="115" t="n">
        <f aca="false" ca="false" dt2D="false" dtr="false" t="normal">A1086+1</f>
        <v>195</v>
      </c>
      <c r="B1087" s="115" t="s">
        <v>226</v>
      </c>
      <c r="C1087" s="116" t="s">
        <v>147</v>
      </c>
      <c r="D1087" s="115" t="s">
        <v>212</v>
      </c>
      <c r="E1087" s="119" t="s">
        <v>213</v>
      </c>
      <c r="F1087" s="118" t="s">
        <v>62</v>
      </c>
      <c r="G1087" s="118" t="n">
        <v>3</v>
      </c>
      <c r="H1087" s="118" t="n">
        <v>3</v>
      </c>
      <c r="I1087" s="119" t="n">
        <v>1802.3</v>
      </c>
      <c r="J1087" s="119" t="n">
        <v>1033</v>
      </c>
      <c r="K1087" s="119" t="n">
        <v>769.3</v>
      </c>
      <c r="L1087" s="117" t="n">
        <v>35</v>
      </c>
      <c r="M1087" s="120" t="n">
        <f aca="false" ca="false" dt2D="false" dtr="false" t="normal">SUM(N1087:S1087)</f>
        <v>34635974.449541844</v>
      </c>
      <c r="N1087" s="120" t="n"/>
      <c r="O1087" s="120" t="n"/>
      <c r="P1087" s="120" t="n"/>
      <c r="Q1087" s="120" t="n">
        <v>400644.732</v>
      </c>
      <c r="R1087" s="120" t="n"/>
      <c r="S1087" s="120" t="n">
        <f aca="false" ca="false" dt2D="false" dtr="false" t="normal">'Приложение 2'!E1087-'Приложение 1'!Q1087</f>
        <v>34235329.71754184</v>
      </c>
      <c r="T1087" s="191" t="n">
        <v>84.69</v>
      </c>
      <c r="U1087" s="192" t="n">
        <v>67.75</v>
      </c>
      <c r="V1087" s="192" t="n">
        <v>56.46</v>
      </c>
      <c r="W1087" s="192" t="n"/>
      <c r="X1087" s="192" t="n"/>
      <c r="Y1087" s="193" t="n">
        <v>2027</v>
      </c>
      <c r="Z1087" s="3" t="n"/>
      <c r="AA1087" s="3" t="n"/>
      <c r="AB1087" s="194" t="n">
        <f aca="false" ca="false" dt2D="false" dtr="false" t="normal">SUM(AC1087:AQ1087)</f>
        <v>34635974.449541844</v>
      </c>
      <c r="AC1087" s="151" t="n"/>
      <c r="AD1087" s="151" t="n"/>
      <c r="AE1087" s="151" t="n"/>
      <c r="AF1087" s="151" t="n"/>
      <c r="AG1087" s="151" t="n"/>
      <c r="AH1087" s="151" t="n"/>
      <c r="AI1087" s="151" t="n">
        <v>0</v>
      </c>
      <c r="AJ1087" s="151" t="n"/>
      <c r="AK1087" s="151" t="n"/>
      <c r="AL1087" s="151" t="n"/>
      <c r="AM1087" s="151" t="n">
        <v>16914748.5219415</v>
      </c>
      <c r="AN1087" s="151" t="n">
        <v>15916936.8408939</v>
      </c>
      <c r="AO1087" s="151" t="n">
        <v>1039079.23348625</v>
      </c>
      <c r="AP1087" s="151" t="n">
        <v>24000</v>
      </c>
      <c r="AQ1087" s="151" t="n">
        <v>741209.853220195</v>
      </c>
      <c r="AR1087" s="128" t="n">
        <f aca="false" ca="false" dt2D="false" dtr="false" t="normal">COUNTIF(AC1087:AN1087, "&gt;0")</f>
        <v>2</v>
      </c>
      <c r="AS1087" s="128" t="n">
        <f aca="false" ca="false" dt2D="false" dtr="false" t="normal">COUNTIF(AO1087:AQ1087, "&gt;0")</f>
        <v>3</v>
      </c>
      <c r="AT1087" s="128" t="n">
        <f aca="false" ca="false" dt2D="false" dtr="false" t="normal">+AR1087+AS1087</f>
        <v>5</v>
      </c>
      <c r="AU1087" s="0" t="n"/>
    </row>
    <row customHeight="true" ht="15" outlineLevel="0" r="1088">
      <c r="A1088" s="115" t="n">
        <f aca="false" ca="false" dt2D="false" dtr="false" t="normal">A1087+1</f>
        <v>196</v>
      </c>
      <c r="B1088" s="115" t="s">
        <v>226</v>
      </c>
      <c r="C1088" s="116" t="s">
        <v>147</v>
      </c>
      <c r="D1088" s="115" t="s">
        <v>215</v>
      </c>
      <c r="E1088" s="119" t="s">
        <v>203</v>
      </c>
      <c r="F1088" s="118" t="s">
        <v>62</v>
      </c>
      <c r="G1088" s="118" t="n">
        <v>4</v>
      </c>
      <c r="H1088" s="118" t="n">
        <v>4</v>
      </c>
      <c r="I1088" s="119" t="n">
        <v>4071.4</v>
      </c>
      <c r="J1088" s="119" t="n">
        <v>3188.1</v>
      </c>
      <c r="K1088" s="119" t="n">
        <v>883.3</v>
      </c>
      <c r="L1088" s="117" t="n">
        <v>80</v>
      </c>
      <c r="M1088" s="120" t="n">
        <f aca="false" ca="false" dt2D="false" dtr="false" t="normal">SUM(N1088:S1088)</f>
        <v>69662264.9293342</v>
      </c>
      <c r="N1088" s="120" t="n"/>
      <c r="O1088" s="120" t="n"/>
      <c r="P1088" s="120" t="n"/>
      <c r="Q1088" s="120" t="n">
        <v>755584.848</v>
      </c>
      <c r="R1088" s="120" t="n"/>
      <c r="S1088" s="120" t="n">
        <f aca="false" ca="false" dt2D="false" dtr="false" t="normal">'Приложение 2'!E1088-'Приложение 1'!Q1088</f>
        <v>68906680.08133419</v>
      </c>
      <c r="T1088" s="191" t="n">
        <v>74.16</v>
      </c>
      <c r="U1088" s="192" t="n">
        <v>59.33</v>
      </c>
      <c r="V1088" s="192" t="n">
        <v>49.44</v>
      </c>
      <c r="W1088" s="192" t="n"/>
      <c r="X1088" s="192" t="n"/>
      <c r="Y1088" s="193" t="n">
        <v>2027</v>
      </c>
      <c r="Z1088" s="3" t="n"/>
      <c r="AA1088" s="3" t="n"/>
      <c r="AB1088" s="194" t="n">
        <f aca="false" ca="false" dt2D="false" dtr="false" t="normal">SUM(AC1088:AQ1088)</f>
        <v>69662264.9293342</v>
      </c>
      <c r="AC1088" s="151" t="n"/>
      <c r="AD1088" s="151" t="n"/>
      <c r="AE1088" s="151" t="n"/>
      <c r="AF1088" s="151" t="n"/>
      <c r="AG1088" s="151" t="n"/>
      <c r="AH1088" s="151" t="n"/>
      <c r="AI1088" s="151" t="n">
        <v>0</v>
      </c>
      <c r="AJ1088" s="151" t="n"/>
      <c r="AK1088" s="151" t="n">
        <v>22754257.3478139</v>
      </c>
      <c r="AL1088" s="151" t="n"/>
      <c r="AM1088" s="151" t="n">
        <v>30420757.05265</v>
      </c>
      <c r="AN1088" s="151" t="n">
        <v>12882610.1115025</v>
      </c>
      <c r="AO1088" s="151" t="n">
        <v>2089867.94788003</v>
      </c>
      <c r="AP1088" s="151" t="n">
        <v>24000</v>
      </c>
      <c r="AQ1088" s="151" t="n">
        <v>1490772.46948775</v>
      </c>
      <c r="AR1088" s="128" t="n">
        <f aca="false" ca="false" dt2D="false" dtr="false" t="normal">COUNTIF(AC1088:AN1088, "&gt;0")</f>
        <v>3</v>
      </c>
      <c r="AS1088" s="128" t="n">
        <f aca="false" ca="false" dt2D="false" dtr="false" t="normal">COUNTIF(AO1088:AQ1088, "&gt;0")</f>
        <v>3</v>
      </c>
      <c r="AT1088" s="128" t="n">
        <f aca="false" ca="false" dt2D="false" dtr="false" t="normal">+AR1088+AS1088</f>
        <v>6</v>
      </c>
      <c r="AU1088" s="0" t="n"/>
    </row>
    <row customHeight="true" ht="15" outlineLevel="0" r="1089">
      <c r="A1089" s="115" t="n">
        <f aca="false" ca="false" dt2D="false" dtr="false" t="normal">A1088+1</f>
        <v>197</v>
      </c>
      <c r="B1089" s="115" t="s">
        <v>226</v>
      </c>
      <c r="C1089" s="116" t="s">
        <v>147</v>
      </c>
      <c r="D1089" s="115" t="s">
        <v>217</v>
      </c>
      <c r="E1089" s="119" t="s">
        <v>218</v>
      </c>
      <c r="F1089" s="118" t="s">
        <v>62</v>
      </c>
      <c r="G1089" s="118" t="n">
        <v>3</v>
      </c>
      <c r="H1089" s="118" t="n">
        <v>2</v>
      </c>
      <c r="I1089" s="119" t="n">
        <v>1349.3</v>
      </c>
      <c r="J1089" s="119" t="n">
        <v>898.8</v>
      </c>
      <c r="K1089" s="119" t="n">
        <v>450.5</v>
      </c>
      <c r="L1089" s="117" t="n">
        <v>25</v>
      </c>
      <c r="M1089" s="120" t="n">
        <f aca="false" ca="false" dt2D="false" dtr="false" t="normal">SUM(N1089:S1089)</f>
        <v>26768815.97740945</v>
      </c>
      <c r="N1089" s="120" t="n"/>
      <c r="O1089" s="120" t="n"/>
      <c r="P1089" s="120" t="n"/>
      <c r="Q1089" s="120" t="n">
        <v>280390.908</v>
      </c>
      <c r="R1089" s="120" t="n"/>
      <c r="S1089" s="120" t="n">
        <f aca="false" ca="false" dt2D="false" dtr="false" t="normal">'Приложение 2'!E1089-'Приложение 1'!Q1089</f>
        <v>26488425.06940945</v>
      </c>
      <c r="T1089" s="191" t="n">
        <v>134.64</v>
      </c>
      <c r="U1089" s="192" t="n">
        <v>107.71</v>
      </c>
      <c r="V1089" s="192" t="n">
        <v>89.76</v>
      </c>
      <c r="W1089" s="192" t="n"/>
      <c r="X1089" s="192" t="n"/>
      <c r="Y1089" s="193" t="n">
        <v>2027</v>
      </c>
      <c r="Z1089" s="3" t="n"/>
      <c r="AA1089" s="3" t="n"/>
      <c r="AB1089" s="194" t="n">
        <f aca="false" ca="false" dt2D="false" dtr="false" t="normal">SUM(AC1089:AQ1089)</f>
        <v>26768815.97740945</v>
      </c>
      <c r="AC1089" s="151" t="n"/>
      <c r="AD1089" s="151" t="n"/>
      <c r="AE1089" s="151" t="n"/>
      <c r="AF1089" s="151" t="n"/>
      <c r="AG1089" s="151" t="n"/>
      <c r="AH1089" s="151" t="n"/>
      <c r="AI1089" s="151" t="n">
        <v>0</v>
      </c>
      <c r="AJ1089" s="151" t="n"/>
      <c r="AK1089" s="151" t="n"/>
      <c r="AL1089" s="151" t="n"/>
      <c r="AM1089" s="151" t="n">
        <v>12664286.401074</v>
      </c>
      <c r="AN1089" s="151" t="n">
        <v>11917270.1988671</v>
      </c>
      <c r="AO1089" s="151" t="n">
        <v>1262602.74949515</v>
      </c>
      <c r="AP1089" s="151" t="n">
        <v>24000</v>
      </c>
      <c r="AQ1089" s="151" t="n">
        <v>900656.627973204</v>
      </c>
      <c r="AR1089" s="128" t="n">
        <f aca="false" ca="false" dt2D="false" dtr="false" t="normal">COUNTIF(AC1089:AN1089, "&gt;0")</f>
        <v>2</v>
      </c>
      <c r="AS1089" s="128" t="n">
        <f aca="false" ca="false" dt2D="false" dtr="false" t="normal">COUNTIF(AO1089:AQ1089, "&gt;0")</f>
        <v>3</v>
      </c>
      <c r="AT1089" s="128" t="n">
        <f aca="false" ca="false" dt2D="false" dtr="false" t="normal">+AR1089+AS1089</f>
        <v>5</v>
      </c>
      <c r="AU1089" s="0" t="n"/>
    </row>
    <row customHeight="true" ht="15" outlineLevel="0" r="1090">
      <c r="A1090" s="115" t="n">
        <f aca="false" ca="false" dt2D="false" dtr="false" t="normal">A1089+1</f>
        <v>198</v>
      </c>
      <c r="B1090" s="115" t="s">
        <v>226</v>
      </c>
      <c r="C1090" s="116" t="s">
        <v>147</v>
      </c>
      <c r="D1090" s="115" t="s">
        <v>220</v>
      </c>
      <c r="E1090" s="119" t="s">
        <v>221</v>
      </c>
      <c r="F1090" s="118" t="s">
        <v>62</v>
      </c>
      <c r="G1090" s="118" t="n">
        <v>4</v>
      </c>
      <c r="H1090" s="118" t="n">
        <v>3</v>
      </c>
      <c r="I1090" s="119" t="n">
        <v>1951.7</v>
      </c>
      <c r="J1090" s="119" t="n">
        <v>1451.8</v>
      </c>
      <c r="K1090" s="119" t="n">
        <v>499.9</v>
      </c>
      <c r="L1090" s="117" t="n">
        <v>64</v>
      </c>
      <c r="M1090" s="120" t="n">
        <f aca="false" ca="false" dt2D="false" dtr="false" t="normal">SUM(N1090:S1090)</f>
        <v>33393879.860141896</v>
      </c>
      <c r="N1090" s="120" t="n"/>
      <c r="O1090" s="120" t="n"/>
      <c r="P1090" s="120" t="n"/>
      <c r="Q1090" s="120" t="n">
        <v>381921.204</v>
      </c>
      <c r="R1090" s="120" t="n"/>
      <c r="S1090" s="120" t="n">
        <f aca="false" ca="false" dt2D="false" dtr="false" t="normal">'Приложение 2'!E1090-'Приложение 1'!Q1090</f>
        <v>33011958.656141896</v>
      </c>
      <c r="T1090" s="191" t="n">
        <v>74.93</v>
      </c>
      <c r="U1090" s="192" t="n">
        <v>59.94</v>
      </c>
      <c r="V1090" s="192" t="n">
        <v>49.95</v>
      </c>
      <c r="W1090" s="192" t="n"/>
      <c r="X1090" s="192" t="n"/>
      <c r="Y1090" s="193" t="n">
        <v>2027</v>
      </c>
      <c r="Z1090" s="3" t="n"/>
      <c r="AA1090" s="3" t="n"/>
      <c r="AB1090" s="194" t="n">
        <f aca="false" ca="false" dt2D="false" dtr="false" t="normal">SUM(AC1090:AQ1090)</f>
        <v>33393879.860141896</v>
      </c>
      <c r="AC1090" s="151" t="n"/>
      <c r="AD1090" s="151" t="n"/>
      <c r="AE1090" s="151" t="n"/>
      <c r="AF1090" s="151" t="n"/>
      <c r="AG1090" s="151" t="n"/>
      <c r="AH1090" s="151" t="n"/>
      <c r="AI1090" s="151" t="n">
        <v>0</v>
      </c>
      <c r="AJ1090" s="151" t="n"/>
      <c r="AK1090" s="151" t="n">
        <v>10903504.068804</v>
      </c>
      <c r="AL1090" s="151" t="n"/>
      <c r="AM1090" s="151" t="n">
        <v>14578580.817325</v>
      </c>
      <c r="AN1090" s="151" t="n">
        <v>6171349.5492016</v>
      </c>
      <c r="AO1090" s="151" t="n">
        <v>1001816.39580426</v>
      </c>
      <c r="AP1090" s="151" t="n">
        <v>24000</v>
      </c>
      <c r="AQ1090" s="151" t="n">
        <v>714629.029007036</v>
      </c>
      <c r="AR1090" s="128" t="n">
        <f aca="false" ca="false" dt2D="false" dtr="false" t="normal">COUNTIF(AC1090:AN1090, "&gt;0")</f>
        <v>3</v>
      </c>
      <c r="AS1090" s="128" t="n">
        <f aca="false" ca="false" dt2D="false" dtr="false" t="normal">COUNTIF(AO1090:AQ1090, "&gt;0")</f>
        <v>3</v>
      </c>
      <c r="AT1090" s="128" t="n">
        <f aca="false" ca="false" dt2D="false" dtr="false" t="normal">+AR1090+AS1090</f>
        <v>6</v>
      </c>
      <c r="AU1090" s="0" t="n"/>
    </row>
    <row customHeight="true" ht="15" outlineLevel="0" r="1091">
      <c r="A1091" s="115" t="n">
        <f aca="false" ca="false" dt2D="false" dtr="false" t="normal">A1090+1</f>
        <v>199</v>
      </c>
      <c r="B1091" s="115" t="s">
        <v>226</v>
      </c>
      <c r="C1091" s="116" t="s">
        <v>147</v>
      </c>
      <c r="D1091" s="115" t="s">
        <v>223</v>
      </c>
      <c r="E1091" s="119" t="s">
        <v>218</v>
      </c>
      <c r="F1091" s="118" t="s">
        <v>62</v>
      </c>
      <c r="G1091" s="118" t="n">
        <v>4</v>
      </c>
      <c r="H1091" s="118" t="n">
        <v>3</v>
      </c>
      <c r="I1091" s="119" t="n">
        <v>2378.2</v>
      </c>
      <c r="J1091" s="119" t="n">
        <v>1790.7</v>
      </c>
      <c r="K1091" s="119" t="n">
        <v>587.5</v>
      </c>
      <c r="L1091" s="117" t="n">
        <v>74</v>
      </c>
      <c r="M1091" s="120" t="n">
        <f aca="false" ca="false" dt2D="false" dtr="false" t="normal">SUM(N1091:S1091)</f>
        <v>40691358.85811826</v>
      </c>
      <c r="N1091" s="120" t="n"/>
      <c r="O1091" s="120" t="n"/>
      <c r="P1091" s="120" t="n"/>
      <c r="Q1091" s="120" t="n">
        <v>462007.932</v>
      </c>
      <c r="R1091" s="120" t="n"/>
      <c r="S1091" s="120" t="n">
        <f aca="false" ca="false" dt2D="false" dtr="false" t="normal">'Приложение 2'!E1091-'Приложение 1'!Q1091</f>
        <v>40229350.92611826</v>
      </c>
      <c r="T1091" s="191" t="n">
        <v>72.77</v>
      </c>
      <c r="U1091" s="192" t="n">
        <v>58.22</v>
      </c>
      <c r="V1091" s="192" t="n">
        <v>48.51</v>
      </c>
      <c r="W1091" s="192" t="n"/>
      <c r="X1091" s="192" t="n"/>
      <c r="Y1091" s="193" t="n">
        <v>2027</v>
      </c>
      <c r="Z1091" s="3" t="n"/>
      <c r="AA1091" s="3" t="n"/>
      <c r="AB1091" s="194" t="n">
        <f aca="false" ca="false" dt2D="false" dtr="false" t="normal">SUM(AC1091:AQ1091)</f>
        <v>40691358.85811826</v>
      </c>
      <c r="AC1091" s="151" t="n"/>
      <c r="AD1091" s="151" t="n"/>
      <c r="AE1091" s="151" t="n"/>
      <c r="AF1091" s="151" t="n"/>
      <c r="AG1091" s="151" t="n"/>
      <c r="AH1091" s="151" t="n"/>
      <c r="AI1091" s="151" t="n">
        <v>0</v>
      </c>
      <c r="AJ1091" s="151" t="n"/>
      <c r="AK1091" s="151" t="n">
        <v>13287967.0935234</v>
      </c>
      <c r="AL1091" s="151" t="n"/>
      <c r="AM1091" s="151" t="n">
        <v>17766148.94695</v>
      </c>
      <c r="AN1091" s="151" t="n">
        <v>7521706.97233758</v>
      </c>
      <c r="AO1091" s="151" t="n">
        <v>1220740.76574355</v>
      </c>
      <c r="AP1091" s="151" t="n">
        <v>24000</v>
      </c>
      <c r="AQ1091" s="151" t="n">
        <v>870795.079563731</v>
      </c>
      <c r="AR1091" s="128" t="n">
        <f aca="false" ca="false" dt2D="false" dtr="false" t="normal">COUNTIF(AC1091:AN1091, "&gt;0")</f>
        <v>3</v>
      </c>
      <c r="AS1091" s="128" t="n">
        <f aca="false" ca="false" dt2D="false" dtr="false" t="normal">COUNTIF(AO1091:AQ1091, "&gt;0")</f>
        <v>3</v>
      </c>
      <c r="AT1091" s="128" t="n">
        <f aca="false" ca="false" dt2D="false" dtr="false" t="normal">+AR1091+AS1091</f>
        <v>6</v>
      </c>
      <c r="AU1091" s="0" t="n"/>
    </row>
    <row customHeight="true" ht="15" outlineLevel="0" r="1092">
      <c r="A1092" s="115" t="n">
        <f aca="false" ca="false" dt2D="false" dtr="false" t="normal">A1091+1</f>
        <v>200</v>
      </c>
      <c r="B1092" s="115" t="s">
        <v>226</v>
      </c>
      <c r="C1092" s="116" t="s">
        <v>147</v>
      </c>
      <c r="D1092" s="115" t="s">
        <v>224</v>
      </c>
      <c r="E1092" s="119" t="s">
        <v>221</v>
      </c>
      <c r="F1092" s="118" t="s">
        <v>62</v>
      </c>
      <c r="G1092" s="118" t="n">
        <v>5</v>
      </c>
      <c r="H1092" s="118" t="n">
        <v>4</v>
      </c>
      <c r="I1092" s="119" t="n">
        <v>3228.9</v>
      </c>
      <c r="J1092" s="119" t="n">
        <v>2518.9</v>
      </c>
      <c r="K1092" s="119" t="n">
        <v>710</v>
      </c>
      <c r="L1092" s="117" t="n">
        <v>136</v>
      </c>
      <c r="M1092" s="120" t="n">
        <f aca="false" ca="false" dt2D="false" dtr="false" t="normal">SUM(N1092:S1092)</f>
        <v>25439695.875</v>
      </c>
      <c r="N1092" s="120" t="n"/>
      <c r="O1092" s="120" t="n"/>
      <c r="P1092" s="120" t="n"/>
      <c r="Q1092" s="120" t="n">
        <v>613608.264</v>
      </c>
      <c r="R1092" s="120" t="n"/>
      <c r="S1092" s="120" t="n">
        <f aca="false" ca="false" dt2D="false" dtr="false" t="normal">'Приложение 2'!E1092-'Приложение 1'!Q1092</f>
        <v>24826087.611</v>
      </c>
      <c r="T1092" s="191" t="n">
        <v>33.83</v>
      </c>
      <c r="U1092" s="192" t="n">
        <v>27.06</v>
      </c>
      <c r="V1092" s="192" t="n">
        <v>22.55</v>
      </c>
      <c r="W1092" s="192" t="n"/>
      <c r="X1092" s="192" t="n"/>
      <c r="Y1092" s="193" t="n">
        <v>2027</v>
      </c>
      <c r="Z1092" s="3" t="n"/>
      <c r="AA1092" s="3" t="n"/>
      <c r="AB1092" s="194" t="n">
        <f aca="false" ca="false" dt2D="false" dtr="false" t="normal">SUM(AC1092:AQ1092)</f>
        <v>25439695.875</v>
      </c>
      <c r="AC1092" s="151" t="n"/>
      <c r="AD1092" s="151" t="n"/>
      <c r="AE1092" s="151" t="n"/>
      <c r="AF1092" s="151" t="n"/>
      <c r="AG1092" s="151" t="n"/>
      <c r="AH1092" s="151" t="n"/>
      <c r="AI1092" s="151" t="n">
        <v>0</v>
      </c>
      <c r="AJ1092" s="151" t="n"/>
      <c r="AK1092" s="151" t="n"/>
      <c r="AL1092" s="151" t="n"/>
      <c r="AM1092" s="151" t="n">
        <v>24108095.507025</v>
      </c>
      <c r="AN1092" s="151" t="n"/>
      <c r="AO1092" s="151" t="n">
        <v>763190.87625</v>
      </c>
      <c r="AP1092" s="151" t="n">
        <v>24000</v>
      </c>
      <c r="AQ1092" s="151" t="n">
        <v>544409.491725</v>
      </c>
      <c r="AR1092" s="128" t="n">
        <f aca="false" ca="false" dt2D="false" dtr="false" t="normal">COUNTIF(AC1092:AN1092, "&gt;0")</f>
        <v>1</v>
      </c>
      <c r="AS1092" s="128" t="n">
        <f aca="false" ca="false" dt2D="false" dtr="false" t="normal">COUNTIF(AO1092:AQ1092, "&gt;0")</f>
        <v>3</v>
      </c>
      <c r="AT1092" s="128" t="n">
        <f aca="false" ca="false" dt2D="false" dtr="false" t="normal">+AR1092+AS1092</f>
        <v>4</v>
      </c>
      <c r="AU1092" s="0" t="n"/>
    </row>
    <row customHeight="true" ht="15" outlineLevel="0" r="1093">
      <c r="A1093" s="115" t="n">
        <f aca="false" ca="false" dt2D="false" dtr="false" t="normal">A1092+1</f>
        <v>201</v>
      </c>
      <c r="B1093" s="115" t="s">
        <v>226</v>
      </c>
      <c r="C1093" s="116" t="s">
        <v>147</v>
      </c>
      <c r="D1093" s="115" t="s">
        <v>227</v>
      </c>
      <c r="E1093" s="119" t="s">
        <v>228</v>
      </c>
      <c r="F1093" s="118" t="s">
        <v>62</v>
      </c>
      <c r="G1093" s="118" t="n">
        <v>4</v>
      </c>
      <c r="H1093" s="118" t="n">
        <v>2</v>
      </c>
      <c r="I1093" s="119" t="n">
        <v>1947.7</v>
      </c>
      <c r="J1093" s="119" t="n">
        <v>1410</v>
      </c>
      <c r="K1093" s="119" t="n">
        <v>537.7</v>
      </c>
      <c r="L1093" s="117" t="n">
        <v>38</v>
      </c>
      <c r="M1093" s="120" t="n">
        <f aca="false" ca="false" dt2D="false" dtr="false" t="normal">SUM(N1093:S1093)</f>
        <v>21846268.911654722</v>
      </c>
      <c r="N1093" s="120" t="n"/>
      <c r="O1093" s="120" t="n"/>
      <c r="P1093" s="120" t="n"/>
      <c r="Q1093" s="120" t="n">
        <v>387190.428</v>
      </c>
      <c r="R1093" s="120" t="n"/>
      <c r="S1093" s="120" t="n">
        <f aca="false" ca="false" dt2D="false" dtr="false" t="normal">'Приложение 2'!E1093-'Приложение 1'!Q1093</f>
        <v>21459078.483654723</v>
      </c>
      <c r="T1093" s="191" t="n">
        <v>48.84</v>
      </c>
      <c r="U1093" s="192" t="n">
        <v>39.07</v>
      </c>
      <c r="V1093" s="192" t="n">
        <v>32.56</v>
      </c>
      <c r="W1093" s="192" t="n"/>
      <c r="X1093" s="192" t="n"/>
      <c r="Y1093" s="193" t="n">
        <v>2027</v>
      </c>
      <c r="Z1093" s="3" t="n"/>
      <c r="AA1093" s="3" t="n"/>
      <c r="AB1093" s="194" t="n">
        <f aca="false" ca="false" dt2D="false" dtr="false" t="normal">SUM(AC1093:AQ1093)</f>
        <v>21846268.911654722</v>
      </c>
      <c r="AC1093" s="151" t="n"/>
      <c r="AD1093" s="151" t="n"/>
      <c r="AE1093" s="151" t="n"/>
      <c r="AF1093" s="151" t="n"/>
      <c r="AG1093" s="151" t="n"/>
      <c r="AH1093" s="151" t="n"/>
      <c r="AI1093" s="151" t="n">
        <v>0</v>
      </c>
      <c r="AJ1093" s="151" t="n"/>
      <c r="AK1093" s="151" t="n"/>
      <c r="AL1093" s="151" t="n"/>
      <c r="AM1093" s="151" t="n">
        <v>14544685.688325</v>
      </c>
      <c r="AN1093" s="151" t="n">
        <v>6154685.00127067</v>
      </c>
      <c r="AO1093" s="151" t="n">
        <v>655388.067349642</v>
      </c>
      <c r="AP1093" s="151" t="n">
        <v>24000</v>
      </c>
      <c r="AQ1093" s="151" t="n">
        <v>467510.154709411</v>
      </c>
      <c r="AR1093" s="128" t="n">
        <f aca="false" ca="false" dt2D="false" dtr="false" t="normal">COUNTIF(AC1093:AN1093, "&gt;0")</f>
        <v>2</v>
      </c>
      <c r="AS1093" s="128" t="n">
        <f aca="false" ca="false" dt2D="false" dtr="false" t="normal">COUNTIF(AO1093:AQ1093, "&gt;0")</f>
        <v>3</v>
      </c>
      <c r="AT1093" s="128" t="n">
        <f aca="false" ca="false" dt2D="false" dtr="false" t="normal">+AR1093+AS1093</f>
        <v>5</v>
      </c>
      <c r="AU1093" s="0" t="n"/>
    </row>
    <row customHeight="true" ht="15" outlineLevel="0" r="1094">
      <c r="A1094" s="115" t="n">
        <f aca="false" ca="false" dt2D="false" dtr="false" t="normal">A1093+1</f>
        <v>202</v>
      </c>
      <c r="B1094" s="115" t="s">
        <v>226</v>
      </c>
      <c r="C1094" s="116" t="s">
        <v>147</v>
      </c>
      <c r="D1094" s="115" t="s">
        <v>231</v>
      </c>
      <c r="E1094" s="119" t="s">
        <v>120</v>
      </c>
      <c r="F1094" s="118" t="s">
        <v>62</v>
      </c>
      <c r="G1094" s="118" t="n">
        <v>4</v>
      </c>
      <c r="H1094" s="118" t="n">
        <v>3</v>
      </c>
      <c r="I1094" s="119" t="n">
        <v>2328.4</v>
      </c>
      <c r="J1094" s="119" t="n">
        <v>1950.9</v>
      </c>
      <c r="K1094" s="119" t="n">
        <v>377.5</v>
      </c>
      <c r="L1094" s="117" t="n">
        <v>49</v>
      </c>
      <c r="M1094" s="120" t="n">
        <f aca="false" ca="false" dt2D="false" dtr="false" t="normal">SUM(N1094:S1094)</f>
        <v>32067785.560643688</v>
      </c>
      <c r="N1094" s="120" t="n"/>
      <c r="O1094" s="120" t="n"/>
      <c r="P1094" s="120" t="n"/>
      <c r="Q1094" s="120" t="n">
        <v>421516.284</v>
      </c>
      <c r="R1094" s="120" t="n"/>
      <c r="S1094" s="120" t="n">
        <f aca="false" ca="false" dt2D="false" dtr="false" t="normal">'Приложение 2'!E1094-'Приложение 1'!Q1094</f>
        <v>31646269.276643686</v>
      </c>
      <c r="T1094" s="191" t="n">
        <v>58.43</v>
      </c>
      <c r="U1094" s="192" t="n">
        <v>46.74</v>
      </c>
      <c r="V1094" s="192" t="n">
        <v>38.95</v>
      </c>
      <c r="W1094" s="192" t="n"/>
      <c r="X1094" s="192" t="n"/>
      <c r="Y1094" s="193" t="n">
        <v>2027</v>
      </c>
      <c r="Z1094" s="3" t="n"/>
      <c r="AA1094" s="3" t="n"/>
      <c r="AB1094" s="194" t="n">
        <f aca="false" ca="false" dt2D="false" dtr="false" t="normal">SUM(AC1094:AQ1094)</f>
        <v>32067785.560643684</v>
      </c>
      <c r="AC1094" s="151" t="n"/>
      <c r="AD1094" s="151" t="n"/>
      <c r="AE1094" s="151" t="n"/>
      <c r="AF1094" s="151" t="n"/>
      <c r="AG1094" s="151" t="n"/>
      <c r="AH1094" s="151" t="n"/>
      <c r="AI1094" s="151" t="n">
        <v>0</v>
      </c>
      <c r="AJ1094" s="151" t="n"/>
      <c r="AK1094" s="151" t="n">
        <v>13005546.7919266</v>
      </c>
      <c r="AL1094" s="151" t="n"/>
      <c r="AM1094" s="151" t="n">
        <v>17389954.5909</v>
      </c>
      <c r="AN1094" s="151" t="n"/>
      <c r="AO1094" s="151" t="n">
        <v>962033.566819311</v>
      </c>
      <c r="AP1094" s="151" t="n">
        <v>24000</v>
      </c>
      <c r="AQ1094" s="151" t="n">
        <v>686250.610997775</v>
      </c>
      <c r="AR1094" s="128" t="n">
        <f aca="false" ca="false" dt2D="false" dtr="false" t="normal">COUNTIF(AC1094:AN1094, "&gt;0")</f>
        <v>2</v>
      </c>
      <c r="AS1094" s="128" t="n">
        <f aca="false" ca="false" dt2D="false" dtr="false" t="normal">COUNTIF(AO1094:AQ1094, "&gt;0")</f>
        <v>3</v>
      </c>
      <c r="AT1094" s="128" t="n">
        <f aca="false" ca="false" dt2D="false" dtr="false" t="normal">+AR1094+AS1094</f>
        <v>5</v>
      </c>
      <c r="AU1094" s="0" t="n"/>
    </row>
    <row customHeight="true" ht="15" outlineLevel="0" r="1095">
      <c r="A1095" s="115" t="n">
        <f aca="false" ca="false" dt2D="false" dtr="false" t="normal">A1094+1</f>
        <v>203</v>
      </c>
      <c r="B1095" s="115" t="s">
        <v>226</v>
      </c>
      <c r="C1095" s="116" t="s">
        <v>147</v>
      </c>
      <c r="D1095" s="115" t="s">
        <v>233</v>
      </c>
      <c r="E1095" s="119" t="s">
        <v>203</v>
      </c>
      <c r="F1095" s="118" t="s">
        <v>62</v>
      </c>
      <c r="G1095" s="118" t="n">
        <v>4</v>
      </c>
      <c r="H1095" s="118" t="n">
        <v>4</v>
      </c>
      <c r="I1095" s="119" t="n">
        <v>3217.2</v>
      </c>
      <c r="J1095" s="119" t="n">
        <v>1859.9</v>
      </c>
      <c r="K1095" s="119" t="n">
        <v>1357.3</v>
      </c>
      <c r="L1095" s="117" t="n">
        <v>96</v>
      </c>
      <c r="M1095" s="120" t="n">
        <f aca="false" ca="false" dt2D="false" dtr="false" t="normal">SUM(N1095:S1095)</f>
        <v>55046774.75331689</v>
      </c>
      <c r="N1095" s="120" t="n"/>
      <c r="O1095" s="120" t="n"/>
      <c r="P1095" s="120" t="n"/>
      <c r="Q1095" s="120" t="n">
        <v>712686.996</v>
      </c>
      <c r="R1095" s="120" t="n"/>
      <c r="S1095" s="120" t="n">
        <f aca="false" ca="false" dt2D="false" dtr="false" t="normal">'Приложение 2'!E1095-'Приложение 1'!Q1095</f>
        <v>54334087.75731689</v>
      </c>
      <c r="T1095" s="191" t="n">
        <v>74.82</v>
      </c>
      <c r="U1095" s="192" t="n">
        <v>59.86</v>
      </c>
      <c r="V1095" s="192" t="n">
        <v>49.88</v>
      </c>
      <c r="W1095" s="192" t="n"/>
      <c r="X1095" s="192" t="n"/>
      <c r="Y1095" s="193" t="n">
        <v>2027</v>
      </c>
      <c r="Z1095" s="3" t="n"/>
      <c r="AA1095" s="3" t="n"/>
      <c r="AB1095" s="194" t="n">
        <f aca="false" ca="false" dt2D="false" dtr="false" t="normal">SUM(AC1095:AQ1095)</f>
        <v>55046774.75331689</v>
      </c>
      <c r="AC1095" s="151" t="n"/>
      <c r="AD1095" s="151" t="n"/>
      <c r="AE1095" s="151" t="n"/>
      <c r="AF1095" s="151" t="n"/>
      <c r="AG1095" s="151" t="n"/>
      <c r="AH1095" s="151" t="n"/>
      <c r="AI1095" s="151" t="n">
        <v>0</v>
      </c>
      <c r="AJ1095" s="151" t="n"/>
      <c r="AK1095" s="151" t="n">
        <v>17978622.3754451</v>
      </c>
      <c r="AL1095" s="151" t="n"/>
      <c r="AM1095" s="151" t="n">
        <v>24036652.2547</v>
      </c>
      <c r="AN1095" s="151" t="n">
        <v>10178095.9008513</v>
      </c>
      <c r="AO1095" s="151" t="n">
        <v>1651403.2425995</v>
      </c>
      <c r="AP1095" s="151" t="n">
        <v>24000</v>
      </c>
      <c r="AQ1095" s="151" t="n">
        <v>1178000.97972098</v>
      </c>
      <c r="AR1095" s="128" t="n">
        <f aca="false" ca="false" dt2D="false" dtr="false" t="normal">COUNTIF(AC1095:AN1095, "&gt;0")</f>
        <v>3</v>
      </c>
      <c r="AS1095" s="128" t="n">
        <f aca="false" ca="false" dt2D="false" dtr="false" t="normal">COUNTIF(AO1095:AQ1095, "&gt;0")</f>
        <v>3</v>
      </c>
      <c r="AT1095" s="128" t="n">
        <f aca="false" ca="false" dt2D="false" dtr="false" t="normal">+AR1095+AS1095</f>
        <v>6</v>
      </c>
      <c r="AU1095" s="0" t="n"/>
    </row>
    <row customHeight="true" ht="15" outlineLevel="0" r="1096">
      <c r="A1096" s="115" t="n">
        <f aca="false" ca="false" dt2D="false" dtr="false" t="normal">A1095+1</f>
        <v>204</v>
      </c>
      <c r="B1096" s="115" t="s">
        <v>226</v>
      </c>
      <c r="C1096" s="116" t="s">
        <v>147</v>
      </c>
      <c r="D1096" s="115" t="s">
        <v>753</v>
      </c>
      <c r="E1096" s="117" t="s">
        <v>315</v>
      </c>
      <c r="F1096" s="118" t="s">
        <v>62</v>
      </c>
      <c r="G1096" s="118" t="n">
        <v>1</v>
      </c>
      <c r="H1096" s="118" t="n">
        <v>5</v>
      </c>
      <c r="I1096" s="119" t="n">
        <v>672.9</v>
      </c>
      <c r="J1096" s="119" t="n">
        <v>672.9</v>
      </c>
      <c r="K1096" s="119" t="n">
        <v>0</v>
      </c>
      <c r="L1096" s="117" t="n">
        <v>33</v>
      </c>
      <c r="M1096" s="120" t="n">
        <f aca="false" ca="false" dt2D="false" dtr="false" t="normal">SUM(N1096:S1096)</f>
        <v>16502434.82</v>
      </c>
      <c r="N1096" s="120" t="n"/>
      <c r="O1096" s="120" t="n"/>
      <c r="P1096" s="120" t="n"/>
      <c r="Q1096" s="120" t="n"/>
      <c r="R1096" s="120" t="n"/>
      <c r="S1096" s="120" t="n">
        <v>16502434.82</v>
      </c>
      <c r="T1096" s="191" t="n">
        <v>107.59</v>
      </c>
      <c r="U1096" s="192" t="n">
        <v>86.07</v>
      </c>
      <c r="V1096" s="192" t="n">
        <v>71.72</v>
      </c>
      <c r="W1096" s="192" t="n"/>
      <c r="X1096" s="192" t="n"/>
      <c r="Y1096" s="193" t="n">
        <v>2025</v>
      </c>
      <c r="Z1096" s="3" t="n"/>
      <c r="AA1096" s="3" t="n"/>
      <c r="AB1096" s="194" t="n">
        <f aca="false" ca="false" dt2D="false" dtr="false" t="normal">SUM(AC1096:AQ1096)</f>
        <v>16502434.82</v>
      </c>
      <c r="AC1096" s="151" t="n">
        <v>2453070.12</v>
      </c>
      <c r="AD1096" s="151" t="n">
        <v>1492660.54</v>
      </c>
      <c r="AE1096" s="151" t="n"/>
      <c r="AF1096" s="151" t="n"/>
      <c r="AG1096" s="151" t="n"/>
      <c r="AH1096" s="151" t="n"/>
      <c r="AI1096" s="151" t="n"/>
      <c r="AJ1096" s="151" t="n"/>
      <c r="AK1096" s="151" t="n">
        <v>7096331.19</v>
      </c>
      <c r="AL1096" s="151" t="n"/>
      <c r="AM1096" s="151" t="n"/>
      <c r="AN1096" s="151" t="n">
        <v>5460372.97</v>
      </c>
      <c r="AO1096" s="151" t="n"/>
      <c r="AP1096" s="151" t="n"/>
      <c r="AQ1096" s="151" t="n"/>
      <c r="AR1096" s="128" t="n">
        <f aca="false" ca="false" dt2D="false" dtr="false" t="normal">COUNTIF(AC1096:AN1096, "&gt;0")</f>
        <v>4</v>
      </c>
      <c r="AS1096" s="128" t="n">
        <f aca="false" ca="false" dt2D="false" dtr="false" t="normal">COUNTIF(AO1096:AQ1096, "&gt;0")</f>
        <v>0</v>
      </c>
      <c r="AT1096" s="128" t="n">
        <f aca="false" ca="false" dt2D="false" dtr="false" t="normal">+AR1096+AS1096</f>
        <v>4</v>
      </c>
    </row>
    <row customHeight="true" ht="15" outlineLevel="0" r="1097">
      <c r="A1097" s="115" t="n">
        <f aca="false" ca="false" dt2D="false" dtr="false" t="normal">A1096+1</f>
        <v>205</v>
      </c>
      <c r="B1097" s="115" t="s">
        <v>226</v>
      </c>
      <c r="C1097" s="116" t="s">
        <v>147</v>
      </c>
      <c r="D1097" s="115" t="s">
        <v>235</v>
      </c>
      <c r="E1097" s="119" t="s">
        <v>177</v>
      </c>
      <c r="F1097" s="118" t="s">
        <v>62</v>
      </c>
      <c r="G1097" s="118" t="n">
        <v>4</v>
      </c>
      <c r="H1097" s="118" t="n">
        <v>3</v>
      </c>
      <c r="I1097" s="119" t="n">
        <v>2072.4</v>
      </c>
      <c r="J1097" s="119" t="n">
        <v>2072.4</v>
      </c>
      <c r="K1097" s="119" t="n">
        <v>0</v>
      </c>
      <c r="L1097" s="117" t="n">
        <v>81</v>
      </c>
      <c r="M1097" s="120" t="n">
        <f aca="false" ca="false" dt2D="false" dtr="false" t="normal">SUM(N1097:S1097)</f>
        <v>35459074.9716442</v>
      </c>
      <c r="N1097" s="120" t="n"/>
      <c r="O1097" s="120" t="n"/>
      <c r="P1097" s="120" t="n"/>
      <c r="Q1097" s="120" t="n">
        <v>316082.448</v>
      </c>
      <c r="R1097" s="120" t="n"/>
      <c r="S1097" s="120" t="n">
        <f aca="false" ca="false" dt2D="false" dtr="false" t="normal">'Приложение 2'!E1097-'Приложение 1'!Q1097</f>
        <v>35142992.5236442</v>
      </c>
      <c r="T1097" s="191" t="n">
        <v>72.09</v>
      </c>
      <c r="U1097" s="192" t="n">
        <v>57.67</v>
      </c>
      <c r="V1097" s="192" t="n">
        <v>48.06</v>
      </c>
      <c r="W1097" s="192" t="n"/>
      <c r="X1097" s="192" t="n"/>
      <c r="Y1097" s="193" t="n">
        <v>2027</v>
      </c>
      <c r="Z1097" s="3" t="n"/>
      <c r="AA1097" s="3" t="n"/>
      <c r="AB1097" s="194" t="n">
        <f aca="false" ca="false" dt2D="false" dtr="false" t="normal">SUM(AC1097:AQ1097)</f>
        <v>35459074.9716442</v>
      </c>
      <c r="AC1097" s="151" t="n"/>
      <c r="AD1097" s="151" t="n"/>
      <c r="AE1097" s="151" t="n"/>
      <c r="AF1097" s="151" t="n"/>
      <c r="AG1097" s="151" t="n"/>
      <c r="AH1097" s="151" t="n"/>
      <c r="AI1097" s="151" t="n">
        <v>0</v>
      </c>
      <c r="AJ1097" s="151" t="n"/>
      <c r="AK1097" s="151" t="n">
        <v>11578309.9001841</v>
      </c>
      <c r="AL1097" s="151" t="n"/>
      <c r="AM1097" s="151" t="n">
        <v>15480666.3349</v>
      </c>
      <c r="AN1097" s="151" t="n">
        <v>6553502.28301758</v>
      </c>
      <c r="AO1097" s="151" t="n">
        <v>1063772.24914933</v>
      </c>
      <c r="AP1097" s="151" t="n">
        <v>24000</v>
      </c>
      <c r="AQ1097" s="151" t="n">
        <v>758824.204393186</v>
      </c>
      <c r="AR1097" s="128" t="n">
        <f aca="false" ca="false" dt2D="false" dtr="false" t="normal">COUNTIF(AC1097:AN1097, "&gt;0")</f>
        <v>3</v>
      </c>
      <c r="AS1097" s="128" t="n">
        <f aca="false" ca="false" dt2D="false" dtr="false" t="normal">COUNTIF(AO1097:AQ1097, "&gt;0")</f>
        <v>3</v>
      </c>
      <c r="AT1097" s="128" t="n">
        <f aca="false" ca="false" dt2D="false" dtr="false" t="normal">+AR1097+AS1097</f>
        <v>6</v>
      </c>
      <c r="AU1097" s="0" t="n"/>
    </row>
    <row customHeight="true" ht="15" outlineLevel="0" r="1098">
      <c r="A1098" s="115" t="n">
        <f aca="false" ca="false" dt2D="false" dtr="false" t="normal">A1097+1</f>
        <v>206</v>
      </c>
      <c r="B1098" s="115" t="n">
        <f aca="false" ca="false" dt2D="false" dtr="false" t="normal">B1068+1</f>
        <v>43</v>
      </c>
      <c r="C1098" s="116" t="s">
        <v>147</v>
      </c>
      <c r="D1098" s="115" t="s">
        <v>754</v>
      </c>
      <c r="E1098" s="119" t="s">
        <v>126</v>
      </c>
      <c r="F1098" s="118" t="s">
        <v>62</v>
      </c>
      <c r="G1098" s="118" t="n">
        <v>5</v>
      </c>
      <c r="H1098" s="118" t="n">
        <v>4</v>
      </c>
      <c r="I1098" s="119" t="n">
        <v>4288.9</v>
      </c>
      <c r="J1098" s="119" t="n">
        <v>4288.9</v>
      </c>
      <c r="K1098" s="119" t="n">
        <v>0</v>
      </c>
      <c r="L1098" s="117" t="n">
        <v>209</v>
      </c>
      <c r="M1098" s="120" t="n">
        <f aca="false" ca="false" dt2D="false" dtr="false" t="normal">SUM(N1098:S1098)</f>
        <v>103406529.19916444</v>
      </c>
      <c r="N1098" s="120" t="n"/>
      <c r="O1098" s="120" t="n"/>
      <c r="P1098" s="120" t="n"/>
      <c r="Q1098" s="120" t="n">
        <v>654143.028</v>
      </c>
      <c r="R1098" s="120" t="n"/>
      <c r="S1098" s="120" t="n">
        <f aca="false" ca="false" dt2D="false" dtr="false" t="normal">'Приложение 2'!E1098-'Приложение 1'!Q1098</f>
        <v>102752386.17116444</v>
      </c>
      <c r="T1098" s="191" t="n">
        <v>99.82</v>
      </c>
      <c r="U1098" s="192" t="n">
        <v>79.86</v>
      </c>
      <c r="V1098" s="192" t="n">
        <v>66.55</v>
      </c>
      <c r="W1098" s="192" t="n"/>
      <c r="X1098" s="192" t="n"/>
      <c r="Y1098" s="193" t="n">
        <v>2027</v>
      </c>
      <c r="Z1098" s="3" t="n"/>
      <c r="AA1098" s="3" t="n"/>
      <c r="AB1098" s="194" t="n">
        <f aca="false" ca="false" dt2D="false" dtr="false" t="normal">SUM(AC1098:AQ1098)</f>
        <v>103406529.19916444</v>
      </c>
      <c r="AC1098" s="151" t="n">
        <v>12968574.2464353</v>
      </c>
      <c r="AD1098" s="151" t="n">
        <v>5360294.56699123</v>
      </c>
      <c r="AE1098" s="151" t="n">
        <v>5666404.78562083</v>
      </c>
      <c r="AF1098" s="151" t="n">
        <v>4470646.48740943</v>
      </c>
      <c r="AG1098" s="151" t="n"/>
      <c r="AH1098" s="151" t="n"/>
      <c r="AI1098" s="151" t="n">
        <v>0</v>
      </c>
      <c r="AJ1098" s="151" t="n"/>
      <c r="AK1098" s="151" t="n">
        <v>23974821.0574557</v>
      </c>
      <c r="AL1098" s="151" t="n"/>
      <c r="AM1098" s="151" t="n">
        <v>32050876.1205964</v>
      </c>
      <c r="AN1098" s="151" t="n">
        <v>13575816.3338185</v>
      </c>
      <c r="AO1098" s="151" t="n">
        <v>3102195.87597493</v>
      </c>
      <c r="AP1098" s="151" t="n">
        <v>24000</v>
      </c>
      <c r="AQ1098" s="151" t="n">
        <v>2212899.72486212</v>
      </c>
      <c r="AR1098" s="128" t="n">
        <f aca="false" ca="false" dt2D="false" dtr="false" t="normal">COUNTIF(AC1098:AN1098, "&gt;0")</f>
        <v>7</v>
      </c>
      <c r="AS1098" s="128" t="n">
        <f aca="false" ca="false" dt2D="false" dtr="false" t="normal">COUNTIF(AO1098:AQ1098, "&gt;0")</f>
        <v>3</v>
      </c>
      <c r="AT1098" s="128" t="n">
        <f aca="false" ca="false" dt2D="false" dtr="false" t="normal">+AR1098+AS1098</f>
        <v>10</v>
      </c>
      <c r="AU1098" s="0" t="n"/>
    </row>
    <row customHeight="true" ht="15" outlineLevel="0" r="1099">
      <c r="A1099" s="115" t="n">
        <f aca="false" ca="false" dt2D="false" dtr="false" t="normal">A1098+1</f>
        <v>207</v>
      </c>
      <c r="B1099" s="115" t="s">
        <v>226</v>
      </c>
      <c r="C1099" s="116" t="s">
        <v>147</v>
      </c>
      <c r="D1099" s="115" t="s">
        <v>239</v>
      </c>
      <c r="E1099" s="119" t="s">
        <v>166</v>
      </c>
      <c r="F1099" s="118" t="s">
        <v>62</v>
      </c>
      <c r="G1099" s="118" t="n">
        <v>5</v>
      </c>
      <c r="H1099" s="118" t="n">
        <v>4</v>
      </c>
      <c r="I1099" s="119" t="n">
        <v>4300.8</v>
      </c>
      <c r="J1099" s="119" t="n">
        <v>4300.8</v>
      </c>
      <c r="K1099" s="119" t="n">
        <v>0</v>
      </c>
      <c r="L1099" s="117" t="n">
        <v>196</v>
      </c>
      <c r="M1099" s="120" t="n">
        <f aca="false" ca="false" dt2D="false" dtr="false" t="normal">SUM(N1099:S1099)</f>
        <v>73587333.3516924</v>
      </c>
      <c r="N1099" s="120" t="n"/>
      <c r="O1099" s="120" t="n"/>
      <c r="P1099" s="120" t="n"/>
      <c r="Q1099" s="120" t="n">
        <v>669892.608</v>
      </c>
      <c r="R1099" s="120" t="n"/>
      <c r="S1099" s="120" t="n">
        <f aca="false" ca="false" dt2D="false" dtr="false" t="normal">'Приложение 2'!E1099-'Приложение 1'!Q1099</f>
        <v>72917440.7436924</v>
      </c>
      <c r="T1099" s="191" t="n">
        <v>75.09</v>
      </c>
      <c r="U1099" s="192" t="n">
        <v>60.07</v>
      </c>
      <c r="V1099" s="192" t="n">
        <v>50.06</v>
      </c>
      <c r="W1099" s="192" t="n"/>
      <c r="X1099" s="192" t="n"/>
      <c r="Y1099" s="193" t="n">
        <v>2027</v>
      </c>
      <c r="Z1099" s="3" t="n"/>
      <c r="AA1099" s="3" t="n"/>
      <c r="AB1099" s="194" t="n">
        <f aca="false" ca="false" dt2D="false" dtr="false" t="normal">SUM(AC1099:AQ1099)</f>
        <v>73587333.3516924</v>
      </c>
      <c r="AC1099" s="151" t="n"/>
      <c r="AD1099" s="151" t="n"/>
      <c r="AE1099" s="151" t="n"/>
      <c r="AF1099" s="151" t="n"/>
      <c r="AG1099" s="151" t="n"/>
      <c r="AH1099" s="151" t="n"/>
      <c r="AI1099" s="151" t="n">
        <v>0</v>
      </c>
      <c r="AJ1099" s="151" t="n"/>
      <c r="AK1099" s="151" t="n">
        <v>24036779.7812738</v>
      </c>
      <c r="AL1099" s="151" t="n"/>
      <c r="AM1099" s="151" t="n">
        <v>32135242.7008</v>
      </c>
      <c r="AN1099" s="151" t="n">
        <v>13608921.9353416</v>
      </c>
      <c r="AO1099" s="151" t="n">
        <v>2207620.00055077</v>
      </c>
      <c r="AP1099" s="151" t="n">
        <v>24000</v>
      </c>
      <c r="AQ1099" s="151" t="n">
        <v>1574768.93372622</v>
      </c>
      <c r="AR1099" s="128" t="n">
        <f aca="false" ca="false" dt2D="false" dtr="false" t="normal">COUNTIF(AC1099:AN1099, "&gt;0")</f>
        <v>3</v>
      </c>
      <c r="AS1099" s="128" t="n">
        <f aca="false" ca="false" dt2D="false" dtr="false" t="normal">COUNTIF(AO1099:AQ1099, "&gt;0")</f>
        <v>3</v>
      </c>
      <c r="AT1099" s="128" t="n">
        <f aca="false" ca="false" dt2D="false" dtr="false" t="normal">+AR1099+AS1099</f>
        <v>6</v>
      </c>
      <c r="AU1099" s="0" t="n"/>
    </row>
    <row customHeight="true" ht="15" outlineLevel="0" r="1100">
      <c r="A1100" s="115" t="n">
        <f aca="false" ca="false" dt2D="false" dtr="false" t="normal">A1099+1</f>
        <v>208</v>
      </c>
      <c r="B1100" s="115" t="n">
        <f aca="false" ca="false" dt2D="false" dtr="false" t="normal">B1098+1</f>
        <v>44</v>
      </c>
      <c r="C1100" s="116" t="s">
        <v>147</v>
      </c>
      <c r="D1100" s="115" t="s">
        <v>755</v>
      </c>
      <c r="E1100" s="119" t="s">
        <v>320</v>
      </c>
      <c r="F1100" s="118" t="s">
        <v>62</v>
      </c>
      <c r="G1100" s="118" t="n">
        <v>3</v>
      </c>
      <c r="H1100" s="118" t="n">
        <v>2</v>
      </c>
      <c r="I1100" s="119" t="n">
        <v>1322.9</v>
      </c>
      <c r="J1100" s="119" t="n">
        <v>1322.9</v>
      </c>
      <c r="K1100" s="119" t="n">
        <v>0</v>
      </c>
      <c r="L1100" s="117" t="n">
        <v>67</v>
      </c>
      <c r="M1100" s="120" t="n">
        <f aca="false" ca="false" dt2D="false" dtr="false" t="normal">SUM(N1100:S1100)</f>
        <v>12325473.256364536</v>
      </c>
      <c r="N1100" s="120" t="n"/>
      <c r="O1100" s="120" t="n"/>
      <c r="P1100" s="120" t="n"/>
      <c r="Q1100" s="120" t="n">
        <v>201768.708</v>
      </c>
      <c r="R1100" s="120" t="n"/>
      <c r="S1100" s="120" t="n">
        <f aca="false" ca="false" dt2D="false" dtr="false" t="normal">'Приложение 2'!E1100-'Приложение 1'!Q1100</f>
        <v>12123704.548364535</v>
      </c>
      <c r="T1100" s="191" t="n">
        <v>38.19</v>
      </c>
      <c r="U1100" s="192" t="n">
        <v>30.55</v>
      </c>
      <c r="V1100" s="192" t="n">
        <v>25.46</v>
      </c>
      <c r="W1100" s="192" t="n"/>
      <c r="X1100" s="192" t="n"/>
      <c r="Y1100" s="193" t="n">
        <v>2027</v>
      </c>
      <c r="Z1100" s="3" t="n"/>
      <c r="AA1100" s="3" t="n"/>
      <c r="AB1100" s="194" t="n">
        <f aca="false" ca="false" dt2D="false" dtr="false" t="normal">SUM(AC1100:AQ1100)</f>
        <v>12325473.256364536</v>
      </c>
      <c r="AC1100" s="151" t="n"/>
      <c r="AD1100" s="151" t="n"/>
      <c r="AE1100" s="151" t="n"/>
      <c r="AF1100" s="151" t="n"/>
      <c r="AG1100" s="151" t="n"/>
      <c r="AH1100" s="151" t="n"/>
      <c r="AI1100" s="151" t="n">
        <v>0</v>
      </c>
      <c r="AJ1100" s="151" t="n"/>
      <c r="AK1100" s="151" t="n"/>
      <c r="AL1100" s="151" t="n"/>
      <c r="AM1100" s="151" t="n"/>
      <c r="AN1100" s="151" t="n">
        <v>11667943.9309874</v>
      </c>
      <c r="AO1100" s="151" t="n">
        <v>369764.197690935</v>
      </c>
      <c r="AP1100" s="151" t="n">
        <v>24000</v>
      </c>
      <c r="AQ1100" s="151" t="n">
        <v>263765.1276862</v>
      </c>
      <c r="AR1100" s="128" t="n">
        <f aca="false" ca="false" dt2D="false" dtr="false" t="normal">COUNTIF(AC1100:AN1100, "&gt;0")</f>
        <v>1</v>
      </c>
      <c r="AS1100" s="128" t="n">
        <f aca="false" ca="false" dt2D="false" dtr="false" t="normal">COUNTIF(AO1100:AQ1100, "&gt;0")</f>
        <v>3</v>
      </c>
      <c r="AT1100" s="128" t="n">
        <f aca="false" ca="false" dt2D="false" dtr="false" t="normal">+AR1100+AS1100</f>
        <v>4</v>
      </c>
      <c r="AU1100" s="0" t="n"/>
    </row>
    <row customHeight="true" ht="15" outlineLevel="0" r="1101">
      <c r="A1101" s="115" t="n">
        <f aca="false" ca="false" dt2D="false" dtr="false" t="normal">A1100+1</f>
        <v>209</v>
      </c>
      <c r="B1101" s="115" t="n">
        <f aca="false" ca="false" dt2D="false" dtr="false" t="normal">B1100+1</f>
        <v>45</v>
      </c>
      <c r="C1101" s="116" t="s">
        <v>147</v>
      </c>
      <c r="D1101" s="115" t="s">
        <v>756</v>
      </c>
      <c r="E1101" s="119" t="s">
        <v>320</v>
      </c>
      <c r="F1101" s="118" t="s">
        <v>62</v>
      </c>
      <c r="G1101" s="118" t="n">
        <v>3</v>
      </c>
      <c r="H1101" s="118" t="n">
        <v>2</v>
      </c>
      <c r="I1101" s="119" t="n">
        <v>1377.8</v>
      </c>
      <c r="J1101" s="119" t="n">
        <v>1377.8</v>
      </c>
      <c r="K1101" s="119" t="n">
        <v>0</v>
      </c>
      <c r="L1101" s="117" t="n">
        <v>67</v>
      </c>
      <c r="M1101" s="120" t="n">
        <f aca="false" ca="false" dt2D="false" dtr="false" t="normal">SUM(N1101:S1101)</f>
        <v>12836977.135549966</v>
      </c>
      <c r="N1101" s="120" t="n"/>
      <c r="O1101" s="120" t="n"/>
      <c r="P1101" s="120" t="n"/>
      <c r="Q1101" s="120" t="n">
        <v>210142.056</v>
      </c>
      <c r="R1101" s="120" t="n"/>
      <c r="S1101" s="120" t="n">
        <f aca="false" ca="false" dt2D="false" dtr="false" t="normal">'Приложение 2'!E1101-'Приложение 1'!Q1101</f>
        <v>12626835.079549966</v>
      </c>
      <c r="T1101" s="191" t="n">
        <v>38.19</v>
      </c>
      <c r="U1101" s="192" t="n">
        <v>30.55</v>
      </c>
      <c r="V1101" s="192" t="n">
        <v>25.46</v>
      </c>
      <c r="W1101" s="192" t="n"/>
      <c r="X1101" s="192" t="n"/>
      <c r="Y1101" s="193" t="n">
        <v>2027</v>
      </c>
      <c r="Z1101" s="3" t="n"/>
      <c r="AA1101" s="3" t="n"/>
      <c r="AB1101" s="194" t="n">
        <f aca="false" ca="false" dt2D="false" dtr="false" t="normal">SUM(AC1101:AQ1101)</f>
        <v>12836977.135549966</v>
      </c>
      <c r="AC1101" s="151" t="n"/>
      <c r="AD1101" s="151" t="n"/>
      <c r="AE1101" s="151" t="n"/>
      <c r="AF1101" s="151" t="n"/>
      <c r="AG1101" s="151" t="n"/>
      <c r="AH1101" s="151" t="n"/>
      <c r="AI1101" s="151" t="n">
        <v>0</v>
      </c>
      <c r="AJ1101" s="151" t="n"/>
      <c r="AK1101" s="151" t="n"/>
      <c r="AL1101" s="151" t="n"/>
      <c r="AM1101" s="151" t="n"/>
      <c r="AN1101" s="151" t="n">
        <v>12153156.5107827</v>
      </c>
      <c r="AO1101" s="151" t="n">
        <v>385109.314066498</v>
      </c>
      <c r="AP1101" s="151" t="n">
        <v>24000</v>
      </c>
      <c r="AQ1101" s="151" t="n">
        <v>274711.310700769</v>
      </c>
      <c r="AR1101" s="128" t="n">
        <f aca="false" ca="false" dt2D="false" dtr="false" t="normal">COUNTIF(AC1101:AN1101, "&gt;0")</f>
        <v>1</v>
      </c>
      <c r="AS1101" s="128" t="n">
        <f aca="false" ca="false" dt2D="false" dtr="false" t="normal">COUNTIF(AO1101:AQ1101, "&gt;0")</f>
        <v>3</v>
      </c>
      <c r="AT1101" s="128" t="n">
        <f aca="false" ca="false" dt2D="false" dtr="false" t="normal">+AR1101+AS1101</f>
        <v>4</v>
      </c>
      <c r="AU1101" s="0" t="n"/>
    </row>
    <row customHeight="true" ht="15" outlineLevel="0" r="1102">
      <c r="A1102" s="115" t="n">
        <f aca="false" ca="false" dt2D="false" dtr="false" t="normal">A1101+1</f>
        <v>210</v>
      </c>
      <c r="B1102" s="115" t="n">
        <f aca="false" ca="false" dt2D="false" dtr="false" t="normal">B1101+1</f>
        <v>46</v>
      </c>
      <c r="C1102" s="116" t="s">
        <v>147</v>
      </c>
      <c r="D1102" s="115" t="s">
        <v>757</v>
      </c>
      <c r="E1102" s="119" t="s">
        <v>106</v>
      </c>
      <c r="F1102" s="118" t="s">
        <v>62</v>
      </c>
      <c r="G1102" s="118" t="n">
        <v>4</v>
      </c>
      <c r="H1102" s="118" t="n">
        <v>3</v>
      </c>
      <c r="I1102" s="119" t="n">
        <v>4080.94</v>
      </c>
      <c r="J1102" s="119" t="n">
        <v>3632.44</v>
      </c>
      <c r="K1102" s="119" t="n">
        <v>448.5</v>
      </c>
      <c r="L1102" s="117" t="n">
        <v>282</v>
      </c>
      <c r="M1102" s="120" t="n">
        <f aca="false" ca="false" dt2D="false" dtr="false" t="normal">SUM(N1102:S1102)</f>
        <v>32152706.025000002</v>
      </c>
      <c r="N1102" s="120" t="n"/>
      <c r="O1102" s="120" t="n"/>
      <c r="P1102" s="120" t="n"/>
      <c r="Q1102" s="120" t="n">
        <v>690776.3688</v>
      </c>
      <c r="R1102" s="120" t="n"/>
      <c r="S1102" s="120" t="n">
        <f aca="false" ca="false" dt2D="false" dtr="false" t="normal">'Приложение 2'!E1102-'Приложение 1'!Q1102</f>
        <v>31461929.656200003</v>
      </c>
      <c r="T1102" s="191" t="n">
        <v>32.12</v>
      </c>
      <c r="U1102" s="192" t="n">
        <v>25.7</v>
      </c>
      <c r="V1102" s="192" t="n">
        <v>21.42</v>
      </c>
      <c r="W1102" s="192" t="n"/>
      <c r="X1102" s="192" t="n"/>
      <c r="Y1102" s="193" t="n">
        <v>2026</v>
      </c>
      <c r="Z1102" s="3" t="n"/>
      <c r="AA1102" s="3" t="n"/>
      <c r="AB1102" s="194" t="n">
        <f aca="false" ca="false" dt2D="false" dtr="false" t="normal">SUM(AC1102:AQ1102)</f>
        <v>32152706.025000002</v>
      </c>
      <c r="AC1102" s="151" t="n"/>
      <c r="AD1102" s="151" t="n"/>
      <c r="AE1102" s="151" t="n"/>
      <c r="AF1102" s="151" t="n"/>
      <c r="AG1102" s="151" t="n"/>
      <c r="AH1102" s="151" t="n"/>
      <c r="AI1102" s="151" t="n">
        <v>0</v>
      </c>
      <c r="AJ1102" s="151" t="n"/>
      <c r="AK1102" s="151" t="n"/>
      <c r="AL1102" s="151" t="n"/>
      <c r="AM1102" s="151" t="n">
        <v>30476056.935315</v>
      </c>
      <c r="AN1102" s="151" t="n"/>
      <c r="AO1102" s="151" t="n">
        <v>964581.18075</v>
      </c>
      <c r="AP1102" s="151" t="n">
        <v>24000</v>
      </c>
      <c r="AQ1102" s="151" t="n">
        <v>688067.908935</v>
      </c>
      <c r="AR1102" s="128" t="n">
        <f aca="false" ca="false" dt2D="false" dtr="false" t="normal">COUNTIF(AC1102:AN1102, "&gt;0")</f>
        <v>1</v>
      </c>
      <c r="AS1102" s="128" t="n">
        <f aca="false" ca="false" dt2D="false" dtr="false" t="normal">COUNTIF(AO1102:AQ1102, "&gt;0")</f>
        <v>3</v>
      </c>
      <c r="AT1102" s="128" t="n">
        <f aca="false" ca="false" dt2D="false" dtr="false" t="normal">+AR1102+AS1102</f>
        <v>4</v>
      </c>
      <c r="AU1102" s="0" t="n"/>
    </row>
    <row customHeight="true" ht="15" outlineLevel="0" r="1103">
      <c r="A1103" s="115" t="n">
        <f aca="false" ca="false" dt2D="false" dtr="false" t="normal">A1102+1</f>
        <v>211</v>
      </c>
      <c r="B1103" s="115" t="s">
        <v>226</v>
      </c>
      <c r="C1103" s="116" t="s">
        <v>147</v>
      </c>
      <c r="D1103" s="115" t="s">
        <v>242</v>
      </c>
      <c r="E1103" s="119" t="s">
        <v>243</v>
      </c>
      <c r="F1103" s="118" t="s">
        <v>62</v>
      </c>
      <c r="G1103" s="118" t="n">
        <v>5</v>
      </c>
      <c r="H1103" s="118" t="n">
        <v>2</v>
      </c>
      <c r="I1103" s="119" t="n">
        <v>3330.25</v>
      </c>
      <c r="J1103" s="119" t="n">
        <v>2549.45</v>
      </c>
      <c r="K1103" s="119" t="n">
        <v>780.8</v>
      </c>
      <c r="L1103" s="117" t="n">
        <v>190</v>
      </c>
      <c r="M1103" s="120" t="n">
        <f aca="false" ca="false" dt2D="false" dtr="false" t="normal">SUM(N1103:S1103)</f>
        <v>56981077.21690703</v>
      </c>
      <c r="N1103" s="120" t="n"/>
      <c r="O1103" s="120" t="n"/>
      <c r="P1103" s="120" t="n"/>
      <c r="Q1103" s="120" t="n">
        <v>640430.844</v>
      </c>
      <c r="R1103" s="120" t="n"/>
      <c r="S1103" s="120" t="n">
        <f aca="false" ca="false" dt2D="false" dtr="false" t="normal">'Приложение 2'!E1103-'Приложение 1'!Q1103</f>
        <v>56340646.372907035</v>
      </c>
      <c r="T1103" s="191" t="n">
        <v>74.19</v>
      </c>
      <c r="U1103" s="192" t="n">
        <v>59.35</v>
      </c>
      <c r="V1103" s="192" t="n">
        <v>49.46</v>
      </c>
      <c r="W1103" s="192" t="n"/>
      <c r="X1103" s="192" t="n"/>
      <c r="Y1103" s="193" t="n">
        <v>2027</v>
      </c>
      <c r="Z1103" s="3" t="n"/>
      <c r="AA1103" s="3" t="n"/>
      <c r="AB1103" s="194" t="n">
        <f aca="false" ca="false" dt2D="false" dtr="false" t="normal">SUM(AC1103:AQ1103)</f>
        <v>56981077.21690703</v>
      </c>
      <c r="AC1103" s="151" t="n"/>
      <c r="AD1103" s="151" t="n"/>
      <c r="AE1103" s="151" t="n"/>
      <c r="AF1103" s="151" t="n"/>
      <c r="AG1103" s="151" t="n"/>
      <c r="AH1103" s="151" t="n"/>
      <c r="AI1103" s="151" t="n">
        <v>0</v>
      </c>
      <c r="AJ1103" s="151" t="n"/>
      <c r="AK1103" s="151" t="n">
        <v>18610658.8231462</v>
      </c>
      <c r="AL1103" s="151" t="n"/>
      <c r="AM1103" s="151" t="n">
        <v>24881563.3380625</v>
      </c>
      <c r="AN1103" s="151" t="n">
        <v>10536027.6867493</v>
      </c>
      <c r="AO1103" s="151" t="n">
        <v>1709432.31650721</v>
      </c>
      <c r="AP1103" s="151" t="n">
        <v>24000</v>
      </c>
      <c r="AQ1103" s="151" t="n">
        <v>1219395.05244181</v>
      </c>
      <c r="AR1103" s="128" t="n">
        <f aca="false" ca="false" dt2D="false" dtr="false" t="normal">COUNTIF(AC1103:AN1103, "&gt;0")</f>
        <v>3</v>
      </c>
      <c r="AS1103" s="128" t="n">
        <f aca="false" ca="false" dt2D="false" dtr="false" t="normal">COUNTIF(AO1103:AQ1103, "&gt;0")</f>
        <v>3</v>
      </c>
      <c r="AT1103" s="128" t="n">
        <f aca="false" ca="false" dt2D="false" dtr="false" t="normal">+AR1103+AS1103</f>
        <v>6</v>
      </c>
      <c r="AU1103" s="0" t="n"/>
    </row>
    <row customHeight="true" ht="15" outlineLevel="0" r="1104">
      <c r="A1104" s="115" t="n">
        <f aca="false" ca="false" dt2D="false" dtr="false" t="normal">A1103+1</f>
        <v>212</v>
      </c>
      <c r="B1104" s="115" t="s">
        <v>226</v>
      </c>
      <c r="C1104" s="116" t="s">
        <v>147</v>
      </c>
      <c r="D1104" s="115" t="s">
        <v>759</v>
      </c>
      <c r="E1104" s="119" t="s">
        <v>106</v>
      </c>
      <c r="F1104" s="118" t="s">
        <v>62</v>
      </c>
      <c r="G1104" s="118" t="n">
        <v>9</v>
      </c>
      <c r="H1104" s="118" t="n">
        <v>1</v>
      </c>
      <c r="I1104" s="119" t="n">
        <v>4367.2</v>
      </c>
      <c r="J1104" s="119" t="n">
        <v>4285.1</v>
      </c>
      <c r="K1104" s="119" t="n">
        <v>82.0999999999995</v>
      </c>
      <c r="L1104" s="117" t="n">
        <v>209</v>
      </c>
      <c r="M1104" s="120" t="n">
        <f aca="false" ca="false" dt2D="false" dtr="false" t="normal">SUM(N1104:S1104)</f>
        <v>17531644.569371097</v>
      </c>
      <c r="N1104" s="120" t="n"/>
      <c r="O1104" s="120" t="n"/>
      <c r="P1104" s="120" t="n"/>
      <c r="Q1104" s="120" t="n">
        <v>916347.012</v>
      </c>
      <c r="R1104" s="120" t="n"/>
      <c r="S1104" s="120" t="n">
        <f aca="false" ca="false" dt2D="false" dtr="false" t="normal">'Приложение 2'!E1104-'Приложение 1'!Q1104</f>
        <v>16615297.557371097</v>
      </c>
      <c r="T1104" s="191" t="n">
        <v>17.67</v>
      </c>
      <c r="U1104" s="192" t="n">
        <v>14.14</v>
      </c>
      <c r="V1104" s="192" t="n">
        <v>11.78</v>
      </c>
      <c r="W1104" s="192" t="n"/>
      <c r="X1104" s="192" t="n"/>
      <c r="Y1104" s="193" t="n">
        <v>2026</v>
      </c>
      <c r="Z1104" s="3" t="n"/>
      <c r="AA1104" s="3" t="n"/>
      <c r="AB1104" s="194" t="n">
        <f aca="false" ca="false" dt2D="false" dtr="false" t="normal">SUM(AC1104:AQ1104)</f>
        <v>17531644.569371097</v>
      </c>
      <c r="AC1104" s="151" t="n"/>
      <c r="AD1104" s="151" t="n">
        <v>7273952.0335935</v>
      </c>
      <c r="AE1104" s="151" t="n">
        <v>5201807.97119975</v>
      </c>
      <c r="AF1104" s="151" t="n">
        <v>4130758.03371217</v>
      </c>
      <c r="AG1104" s="151" t="n"/>
      <c r="AH1104" s="151" t="n"/>
      <c r="AI1104" s="151" t="n">
        <v>0</v>
      </c>
      <c r="AJ1104" s="151" t="n"/>
      <c r="AK1104" s="151" t="n"/>
      <c r="AL1104" s="151" t="n"/>
      <c r="AM1104" s="151" t="n"/>
      <c r="AN1104" s="151" t="n"/>
      <c r="AO1104" s="151" t="n">
        <v>525949.337081133</v>
      </c>
      <c r="AP1104" s="151" t="n">
        <v>24000</v>
      </c>
      <c r="AQ1104" s="151" t="n">
        <v>375177.193784542</v>
      </c>
      <c r="AR1104" s="128" t="n">
        <f aca="false" ca="false" dt2D="false" dtr="false" t="normal">COUNTIF(AC1104:AN1104, "&gt;0")</f>
        <v>3</v>
      </c>
      <c r="AS1104" s="128" t="n">
        <f aca="false" ca="false" dt2D="false" dtr="false" t="normal">COUNTIF(AO1104:AQ1104, "&gt;0")</f>
        <v>3</v>
      </c>
      <c r="AT1104" s="128" t="n">
        <f aca="false" ca="false" dt2D="false" dtr="false" t="normal">+AR1104+AS1104</f>
        <v>6</v>
      </c>
      <c r="AU1104" s="0" t="n"/>
    </row>
    <row customHeight="true" ht="15" outlineLevel="0" r="1105">
      <c r="A1105" s="115" t="n">
        <f aca="false" ca="false" dt2D="false" dtr="false" t="normal">A1104+1</f>
        <v>213</v>
      </c>
      <c r="B1105" s="115" t="s">
        <v>226</v>
      </c>
      <c r="C1105" s="116" t="s">
        <v>147</v>
      </c>
      <c r="D1105" s="115" t="s">
        <v>760</v>
      </c>
      <c r="E1105" s="119" t="s">
        <v>194</v>
      </c>
      <c r="F1105" s="118" t="s">
        <v>62</v>
      </c>
      <c r="G1105" s="118" t="n">
        <v>4</v>
      </c>
      <c r="H1105" s="118" t="n">
        <v>3</v>
      </c>
      <c r="I1105" s="119" t="n">
        <v>845.4</v>
      </c>
      <c r="J1105" s="119" t="n">
        <v>845.4</v>
      </c>
      <c r="K1105" s="119" t="n">
        <v>0</v>
      </c>
      <c r="L1105" s="117" t="n">
        <v>33</v>
      </c>
      <c r="M1105" s="120" t="n">
        <f aca="false" ca="false" dt2D="false" dtr="false" t="normal">SUM(N1105:S1105)</f>
        <v>7329032.46496935</v>
      </c>
      <c r="N1105" s="120" t="n"/>
      <c r="O1105" s="120" t="n"/>
      <c r="P1105" s="120" t="n"/>
      <c r="Q1105" s="120" t="n">
        <v>131679.504</v>
      </c>
      <c r="R1105" s="120" t="n"/>
      <c r="S1105" s="120" t="n">
        <f aca="false" ca="false" dt2D="false" dtr="false" t="normal">'Приложение 2'!E1105-'Приложение 1'!Q1105</f>
        <v>7197352.96096935</v>
      </c>
      <c r="T1105" s="191" t="n">
        <v>35.47</v>
      </c>
      <c r="U1105" s="192" t="n">
        <v>28.38</v>
      </c>
      <c r="V1105" s="192" t="n">
        <v>23.65</v>
      </c>
      <c r="W1105" s="192" t="n"/>
      <c r="X1105" s="192" t="n"/>
      <c r="Y1105" s="193" t="n">
        <v>2026</v>
      </c>
      <c r="Z1105" s="3" t="n"/>
      <c r="AA1105" s="3" t="n"/>
      <c r="AB1105" s="194" t="n">
        <f aca="false" ca="false" dt2D="false" dtr="false" t="normal">SUM(AC1105:AQ1105)</f>
        <v>7329032.46496935</v>
      </c>
      <c r="AC1105" s="151" t="n"/>
      <c r="AD1105" s="151" t="n">
        <v>1051262.1281028</v>
      </c>
      <c r="AE1105" s="151" t="n">
        <v>1111600.5782484</v>
      </c>
      <c r="AF1105" s="151" t="n"/>
      <c r="AG1105" s="151" t="n"/>
      <c r="AH1105" s="151" t="n"/>
      <c r="AI1105" s="151" t="n">
        <v>0</v>
      </c>
      <c r="AJ1105" s="151" t="n"/>
      <c r="AK1105" s="151" t="n">
        <v>4720436.20421523</v>
      </c>
      <c r="AL1105" s="151" t="n"/>
      <c r="AM1105" s="151" t="n"/>
      <c r="AN1105" s="151" t="n"/>
      <c r="AO1105" s="151" t="n">
        <v>246147.988951121</v>
      </c>
      <c r="AP1105" s="151" t="n">
        <v>24000</v>
      </c>
      <c r="AQ1105" s="151" t="n">
        <v>175585.565451799</v>
      </c>
      <c r="AR1105" s="128" t="n">
        <f aca="false" ca="false" dt2D="false" dtr="false" t="normal">COUNTIF(AC1105:AN1105, "&gt;0")</f>
        <v>3</v>
      </c>
      <c r="AS1105" s="128" t="n">
        <f aca="false" ca="false" dt2D="false" dtr="false" t="normal">COUNTIF(AO1105:AQ1105, "&gt;0")</f>
        <v>3</v>
      </c>
      <c r="AT1105" s="128" t="n">
        <f aca="false" ca="false" dt2D="false" dtr="false" t="normal">+AR1105+AS1105</f>
        <v>6</v>
      </c>
      <c r="AU1105" s="0" t="s">
        <v>762</v>
      </c>
    </row>
    <row customHeight="true" ht="15" outlineLevel="0" r="1106">
      <c r="A1106" s="115" t="n">
        <f aca="false" ca="false" dt2D="false" dtr="false" t="normal">A1105+1</f>
        <v>214</v>
      </c>
      <c r="B1106" s="115" t="n">
        <f aca="false" ca="false" dt2D="false" dtr="false" t="normal">B1102+1</f>
        <v>47</v>
      </c>
      <c r="C1106" s="116" t="s">
        <v>147</v>
      </c>
      <c r="D1106" s="115" t="s">
        <v>763</v>
      </c>
      <c r="E1106" s="119" t="s">
        <v>194</v>
      </c>
      <c r="F1106" s="118" t="s">
        <v>188</v>
      </c>
      <c r="G1106" s="118" t="n">
        <v>2</v>
      </c>
      <c r="H1106" s="118" t="n">
        <v>2</v>
      </c>
      <c r="I1106" s="119" t="n">
        <v>565</v>
      </c>
      <c r="J1106" s="119" t="n">
        <v>565</v>
      </c>
      <c r="K1106" s="119" t="n">
        <v>0</v>
      </c>
      <c r="L1106" s="117" t="n">
        <v>36</v>
      </c>
      <c r="M1106" s="120" t="n">
        <f aca="false" ca="false" dt2D="false" dtr="false" t="normal">SUM(N1106:S1106)</f>
        <v>11445133.864666305</v>
      </c>
      <c r="N1106" s="120" t="n"/>
      <c r="O1106" s="120" t="n"/>
      <c r="P1106" s="120" t="n"/>
      <c r="Q1106" s="120" t="n">
        <v>62579.4</v>
      </c>
      <c r="R1106" s="120" t="n"/>
      <c r="S1106" s="120" t="n">
        <f aca="false" ca="false" dt2D="false" dtr="false" t="normal">'Приложение 2'!E1106-'Приложение 1'!Q1106</f>
        <v>11382554.464666305</v>
      </c>
      <c r="T1106" s="191" t="n">
        <v>83.94</v>
      </c>
      <c r="U1106" s="192" t="n">
        <v>67.15</v>
      </c>
      <c r="V1106" s="192" t="n">
        <v>55.96</v>
      </c>
      <c r="W1106" s="192" t="n"/>
      <c r="X1106" s="192" t="n"/>
      <c r="Y1106" s="193" t="n">
        <v>2027</v>
      </c>
      <c r="Z1106" s="3" t="n"/>
      <c r="AA1106" s="3" t="n"/>
      <c r="AB1106" s="194" t="n">
        <f aca="false" ca="false" dt2D="false" dtr="false" t="normal">SUM(AC1106:AQ1106)</f>
        <v>11445133.864666305</v>
      </c>
      <c r="AC1106" s="151" t="n">
        <v>1546859.50198173</v>
      </c>
      <c r="AD1106" s="151" t="n">
        <v>563309.776997925</v>
      </c>
      <c r="AE1106" s="151" t="n">
        <v>215136.496221575</v>
      </c>
      <c r="AF1106" s="151" t="n"/>
      <c r="AG1106" s="151" t="n">
        <v>253434.865051158</v>
      </c>
      <c r="AH1106" s="151" t="n"/>
      <c r="AI1106" s="151" t="n">
        <v>0</v>
      </c>
      <c r="AJ1106" s="151" t="n"/>
      <c r="AK1106" s="151" t="n">
        <v>1907420.58185548</v>
      </c>
      <c r="AL1106" s="151" t="n"/>
      <c r="AM1106" s="151" t="n">
        <v>3294162.02494762</v>
      </c>
      <c r="AN1106" s="151" t="n">
        <v>3052530.73696697</v>
      </c>
      <c r="AO1106" s="151" t="n">
        <v>343354.015939989</v>
      </c>
      <c r="AP1106" s="151" t="n">
        <v>24000</v>
      </c>
      <c r="AQ1106" s="151" t="n">
        <v>244925.864703859</v>
      </c>
      <c r="AR1106" s="128" t="n">
        <f aca="false" ca="false" dt2D="false" dtr="false" t="normal">COUNTIF(AC1106:AN1106, "&gt;0")</f>
        <v>7</v>
      </c>
      <c r="AS1106" s="128" t="n">
        <f aca="false" ca="false" dt2D="false" dtr="false" t="normal">COUNTIF(AO1106:AQ1106, "&gt;0")</f>
        <v>3</v>
      </c>
      <c r="AT1106" s="128" t="n">
        <f aca="false" ca="false" dt2D="false" dtr="false" t="normal">+AR1106+AS1106</f>
        <v>10</v>
      </c>
      <c r="AU1106" s="0" t="s">
        <v>190</v>
      </c>
    </row>
    <row customHeight="true" ht="15" outlineLevel="0" r="1107">
      <c r="A1107" s="115" t="n">
        <f aca="false" ca="false" dt2D="false" dtr="false" t="normal">A1106+1</f>
        <v>215</v>
      </c>
      <c r="B1107" s="115" t="n">
        <f aca="false" ca="false" dt2D="false" dtr="false" t="normal">B1106+1</f>
        <v>48</v>
      </c>
      <c r="C1107" s="116" t="s">
        <v>147</v>
      </c>
      <c r="D1107" s="115" t="s">
        <v>764</v>
      </c>
      <c r="E1107" s="119" t="s">
        <v>194</v>
      </c>
      <c r="F1107" s="118" t="s">
        <v>188</v>
      </c>
      <c r="G1107" s="118" t="n">
        <v>2</v>
      </c>
      <c r="H1107" s="118" t="n">
        <v>2</v>
      </c>
      <c r="I1107" s="119" t="n">
        <v>830.3</v>
      </c>
      <c r="J1107" s="119" t="n">
        <v>830.3</v>
      </c>
      <c r="K1107" s="119" t="n">
        <v>0</v>
      </c>
      <c r="L1107" s="117" t="n">
        <v>32</v>
      </c>
      <c r="M1107" s="120" t="n">
        <f aca="false" ca="false" dt2D="false" dtr="false" t="normal">SUM(N1107:S1107)</f>
        <v>18175957.663391</v>
      </c>
      <c r="N1107" s="120" t="n"/>
      <c r="O1107" s="120" t="n"/>
      <c r="P1107" s="120" t="n"/>
      <c r="Q1107" s="120" t="n">
        <v>91964.028</v>
      </c>
      <c r="R1107" s="120" t="n"/>
      <c r="S1107" s="120" t="n">
        <f aca="false" ca="false" dt2D="false" dtr="false" t="normal">'Приложение 2'!E1107-'Приложение 1'!Q1107</f>
        <v>18083993.635391</v>
      </c>
      <c r="T1107" s="191" t="n">
        <v>90.75</v>
      </c>
      <c r="U1107" s="192" t="n">
        <v>72.6</v>
      </c>
      <c r="V1107" s="192" t="n">
        <v>60.5</v>
      </c>
      <c r="W1107" s="192" t="n"/>
      <c r="X1107" s="192" t="n"/>
      <c r="Y1107" s="193" t="n">
        <v>2027</v>
      </c>
      <c r="Z1107" s="3" t="n"/>
      <c r="AA1107" s="3" t="n"/>
      <c r="AB1107" s="194" t="n">
        <f aca="false" ca="false" dt2D="false" dtr="false" t="normal">SUM(AC1107:AQ1107)</f>
        <v>18175957.663391</v>
      </c>
      <c r="AC1107" s="151" t="n">
        <v>2275237.49973907</v>
      </c>
      <c r="AD1107" s="151" t="n">
        <v>829854.603006228</v>
      </c>
      <c r="AE1107" s="151" t="n">
        <v>318193.939238788</v>
      </c>
      <c r="AF1107" s="151" t="n">
        <v>1283942.00067176</v>
      </c>
      <c r="AG1107" s="151" t="n">
        <v>374475.595237377</v>
      </c>
      <c r="AH1107" s="151" t="n"/>
      <c r="AI1107" s="151" t="n">
        <v>0</v>
      </c>
      <c r="AJ1107" s="151" t="n"/>
      <c r="AK1107" s="151" t="n">
        <v>2805102.74685264</v>
      </c>
      <c r="AL1107" s="151" t="n"/>
      <c r="AM1107" s="151" t="n">
        <v>4842999.06578964</v>
      </c>
      <c r="AN1107" s="151" t="n">
        <v>4487907.9889572</v>
      </c>
      <c r="AO1107" s="151" t="n">
        <v>545278.72990173</v>
      </c>
      <c r="AP1107" s="151" t="n">
        <v>24000</v>
      </c>
      <c r="AQ1107" s="151" t="n">
        <v>388965.493996568</v>
      </c>
      <c r="AR1107" s="128" t="n">
        <f aca="false" ca="false" dt2D="false" dtr="false" t="normal">COUNTIF(AC1107:AN1107, "&gt;0")</f>
        <v>8</v>
      </c>
      <c r="AS1107" s="128" t="n">
        <f aca="false" ca="false" dt2D="false" dtr="false" t="normal">COUNTIF(AO1107:AQ1107, "&gt;0")</f>
        <v>3</v>
      </c>
      <c r="AT1107" s="128" t="n">
        <f aca="false" ca="false" dt2D="false" dtr="false" t="normal">+AR1107+AS1107</f>
        <v>11</v>
      </c>
      <c r="AU1107" s="0" t="s">
        <v>190</v>
      </c>
      <c r="AW1107" s="129" t="n"/>
    </row>
    <row customHeight="true" ht="15" outlineLevel="0" r="1108">
      <c r="A1108" s="115" t="n">
        <f aca="false" ca="false" dt2D="false" dtr="false" t="normal">A1107+1</f>
        <v>216</v>
      </c>
      <c r="B1108" s="115" t="s">
        <v>226</v>
      </c>
      <c r="C1108" s="116" t="s">
        <v>147</v>
      </c>
      <c r="D1108" s="115" t="s">
        <v>765</v>
      </c>
      <c r="E1108" s="117" t="s">
        <v>117</v>
      </c>
      <c r="F1108" s="118" t="s">
        <v>62</v>
      </c>
      <c r="G1108" s="118" t="n">
        <v>4</v>
      </c>
      <c r="H1108" s="118" t="n">
        <v>4</v>
      </c>
      <c r="I1108" s="119" t="n">
        <v>2735</v>
      </c>
      <c r="J1108" s="119" t="n">
        <v>2484.4</v>
      </c>
      <c r="K1108" s="119" t="n">
        <v>250.6</v>
      </c>
      <c r="L1108" s="117" t="n">
        <v>122</v>
      </c>
      <c r="M1108" s="120" t="n">
        <f aca="false" ca="false" dt2D="false" dtr="false" t="normal">SUM(N1108:S1108)</f>
        <v>18767648.84</v>
      </c>
      <c r="N1108" s="120" t="n"/>
      <c r="O1108" s="120" t="n"/>
      <c r="P1108" s="120" t="n"/>
      <c r="Q1108" s="120" t="n"/>
      <c r="R1108" s="120" t="n"/>
      <c r="S1108" s="120" t="n">
        <v>18767648.84</v>
      </c>
      <c r="T1108" s="191" t="n">
        <v>30.1</v>
      </c>
      <c r="U1108" s="192" t="n">
        <v>24.08</v>
      </c>
      <c r="V1108" s="192" t="n">
        <v>20.07</v>
      </c>
      <c r="W1108" s="192" t="n"/>
      <c r="X1108" s="192" t="n"/>
      <c r="Y1108" s="193" t="n">
        <v>2025</v>
      </c>
      <c r="Z1108" s="3" t="n"/>
      <c r="AA1108" s="3" t="n"/>
      <c r="AB1108" s="194" t="n">
        <f aca="false" ca="false" dt2D="false" dtr="false" t="normal">SUM(AC1108:AQ1108)</f>
        <v>18767648.84</v>
      </c>
      <c r="AC1108" s="151" t="n"/>
      <c r="AD1108" s="151" t="n"/>
      <c r="AE1108" s="151" t="n"/>
      <c r="AF1108" s="151" t="n"/>
      <c r="AG1108" s="151" t="n"/>
      <c r="AH1108" s="151" t="n"/>
      <c r="AI1108" s="151" t="n"/>
      <c r="AJ1108" s="151" t="n"/>
      <c r="AK1108" s="151" t="n"/>
      <c r="AL1108" s="151" t="n"/>
      <c r="AM1108" s="151" t="n">
        <v>18767648.84</v>
      </c>
      <c r="AN1108" s="151" t="n"/>
      <c r="AO1108" s="151" t="n"/>
      <c r="AP1108" s="151" t="n"/>
      <c r="AQ1108" s="151" t="n"/>
      <c r="AR1108" s="128" t="n">
        <f aca="false" ca="false" dt2D="false" dtr="false" t="normal">COUNTIF(AC1108:AN1108, "&gt;0")</f>
        <v>1</v>
      </c>
      <c r="AS1108" s="128" t="n">
        <f aca="false" ca="false" dt2D="false" dtr="false" t="normal">COUNTIF(AO1108:AQ1108, "&gt;0")</f>
        <v>0</v>
      </c>
      <c r="AT1108" s="128" t="n">
        <f aca="false" ca="false" dt2D="false" dtr="false" t="normal">+AR1108+AS1108</f>
        <v>1</v>
      </c>
    </row>
    <row customHeight="true" ht="15" outlineLevel="0" r="1109">
      <c r="A1109" s="115" t="n">
        <f aca="false" ca="false" dt2D="false" dtr="false" t="normal">A1108+1</f>
        <v>217</v>
      </c>
      <c r="B1109" s="115" t="s">
        <v>226</v>
      </c>
      <c r="C1109" s="116" t="s">
        <v>147</v>
      </c>
      <c r="D1109" s="115" t="s">
        <v>454</v>
      </c>
      <c r="E1109" s="117" t="n">
        <v>1971</v>
      </c>
      <c r="F1109" s="118" t="s">
        <v>62</v>
      </c>
      <c r="G1109" s="118" t="n">
        <v>5</v>
      </c>
      <c r="H1109" s="118" t="n">
        <v>4</v>
      </c>
      <c r="I1109" s="155" t="n">
        <v>4021.68</v>
      </c>
      <c r="J1109" s="155" t="n">
        <v>3212.2</v>
      </c>
      <c r="K1109" s="155" t="n">
        <v>201.5</v>
      </c>
      <c r="L1109" s="117" t="n">
        <v>152</v>
      </c>
      <c r="M1109" s="120" t="n">
        <f aca="false" ca="false" dt2D="false" dtr="false" t="normal">SUM(N1109:S1109)</f>
        <v>8643306.53</v>
      </c>
      <c r="N1109" s="120" t="n"/>
      <c r="O1109" s="120" t="n"/>
      <c r="P1109" s="120" t="n"/>
      <c r="Q1109" s="120" t="n"/>
      <c r="R1109" s="120" t="n"/>
      <c r="S1109" s="120" t="n">
        <v>8643306.53</v>
      </c>
      <c r="T1109" s="191" t="n">
        <v>11.12</v>
      </c>
      <c r="U1109" s="192" t="n">
        <v>8.9</v>
      </c>
      <c r="V1109" s="192" t="n">
        <v>7.41</v>
      </c>
      <c r="W1109" s="192" t="n"/>
      <c r="X1109" s="192" t="n"/>
      <c r="Y1109" s="193" t="n">
        <v>2025</v>
      </c>
      <c r="Z1109" s="3" t="n"/>
      <c r="AA1109" s="3" t="n"/>
      <c r="AB1109" s="194" t="n">
        <f aca="false" ca="false" dt2D="false" dtr="false" t="normal">SUM(AC1109:AQ1109)</f>
        <v>8643306.53</v>
      </c>
      <c r="AC1109" s="151" t="n">
        <v>8643306.53</v>
      </c>
      <c r="AD1109" s="151" t="n"/>
      <c r="AE1109" s="151" t="n"/>
      <c r="AF1109" s="151" t="n"/>
      <c r="AG1109" s="151" t="n"/>
      <c r="AH1109" s="151" t="n"/>
      <c r="AI1109" s="151" t="n"/>
      <c r="AJ1109" s="151" t="n"/>
      <c r="AK1109" s="151" t="n"/>
      <c r="AL1109" s="151" t="n"/>
      <c r="AM1109" s="151" t="n"/>
      <c r="AN1109" s="151" t="n"/>
      <c r="AO1109" s="151" t="n"/>
      <c r="AP1109" s="151" t="n"/>
      <c r="AQ1109" s="151" t="n"/>
      <c r="AR1109" s="128" t="n">
        <f aca="false" ca="false" dt2D="false" dtr="false" t="normal">COUNTIF(AC1109:AN1109, "&gt;0")</f>
        <v>1</v>
      </c>
      <c r="AS1109" s="128" t="n">
        <f aca="false" ca="false" dt2D="false" dtr="false" t="normal">COUNTIF(AO1109:AQ1109, "&gt;0")</f>
        <v>0</v>
      </c>
      <c r="AT1109" s="128" t="n">
        <f aca="false" ca="false" dt2D="false" dtr="false" t="normal">+AR1109+AS1109</f>
        <v>1</v>
      </c>
    </row>
    <row customHeight="true" ht="15" outlineLevel="0" r="1110">
      <c r="A1110" s="115" t="n">
        <f aca="false" ca="false" dt2D="false" dtr="false" t="normal">A1109+1</f>
        <v>218</v>
      </c>
      <c r="B1110" s="115" t="n">
        <f aca="false" ca="false" dt2D="false" dtr="false" t="normal">B1107+1</f>
        <v>49</v>
      </c>
      <c r="C1110" s="116" t="s">
        <v>147</v>
      </c>
      <c r="D1110" s="115" t="s">
        <v>767</v>
      </c>
      <c r="E1110" s="117" t="s">
        <v>87</v>
      </c>
      <c r="F1110" s="118" t="s">
        <v>62</v>
      </c>
      <c r="G1110" s="118" t="n">
        <v>5</v>
      </c>
      <c r="H1110" s="118" t="n">
        <v>6</v>
      </c>
      <c r="I1110" s="119" t="n">
        <v>4692.05</v>
      </c>
      <c r="J1110" s="119" t="n">
        <v>4692.05</v>
      </c>
      <c r="K1110" s="119" t="n">
        <v>0</v>
      </c>
      <c r="L1110" s="117" t="n">
        <v>215</v>
      </c>
      <c r="M1110" s="120" t="n">
        <f aca="false" ca="false" dt2D="false" dtr="false" t="normal">SUM(N1110:S1110)</f>
        <v>32196982.36</v>
      </c>
      <c r="N1110" s="120" t="n"/>
      <c r="O1110" s="120" t="n"/>
      <c r="P1110" s="120" t="n"/>
      <c r="Q1110" s="120" t="n"/>
      <c r="R1110" s="120" t="n"/>
      <c r="S1110" s="120" t="n">
        <v>32196982.36</v>
      </c>
      <c r="T1110" s="191" t="n">
        <v>30.08</v>
      </c>
      <c r="U1110" s="192" t="n">
        <v>24.07</v>
      </c>
      <c r="V1110" s="192" t="n">
        <v>20.06</v>
      </c>
      <c r="W1110" s="192" t="n"/>
      <c r="X1110" s="192" t="n"/>
      <c r="Y1110" s="193" t="n">
        <v>2025</v>
      </c>
      <c r="Z1110" s="3" t="n"/>
      <c r="AA1110" s="3" t="n"/>
      <c r="AB1110" s="194" t="n">
        <f aca="false" ca="false" dt2D="false" dtr="false" t="normal">SUM(AC1110:AQ1110)</f>
        <v>32196982.36</v>
      </c>
      <c r="AC1110" s="151" t="n"/>
      <c r="AD1110" s="151" t="n"/>
      <c r="AE1110" s="151" t="n"/>
      <c r="AF1110" s="151" t="n"/>
      <c r="AG1110" s="151" t="n"/>
      <c r="AH1110" s="151" t="n"/>
      <c r="AI1110" s="151" t="n"/>
      <c r="AJ1110" s="151" t="n"/>
      <c r="AK1110" s="151" t="n"/>
      <c r="AL1110" s="151" t="n"/>
      <c r="AM1110" s="151" t="n">
        <v>32196982.36</v>
      </c>
      <c r="AN1110" s="151" t="n"/>
      <c r="AO1110" s="151" t="n"/>
      <c r="AP1110" s="151" t="n"/>
      <c r="AQ1110" s="151" t="n"/>
      <c r="AR1110" s="128" t="n">
        <f aca="false" ca="false" dt2D="false" dtr="false" t="normal">COUNTIF(AC1110:AN1110, "&gt;0")</f>
        <v>1</v>
      </c>
      <c r="AS1110" s="128" t="n">
        <f aca="false" ca="false" dt2D="false" dtr="false" t="normal">COUNTIF(AO1110:AQ1110, "&gt;0")</f>
        <v>0</v>
      </c>
      <c r="AT1110" s="128" t="n">
        <f aca="false" ca="false" dt2D="false" dtr="false" t="normal">+AR1110+AS1110</f>
        <v>1</v>
      </c>
    </row>
    <row customHeight="true" ht="12.75" outlineLevel="0" r="1111">
      <c r="A1111" s="115" t="n">
        <f aca="false" ca="false" dt2D="false" dtr="false" t="normal">A1110+1</f>
        <v>219</v>
      </c>
      <c r="B1111" s="115" t="s">
        <v>226</v>
      </c>
      <c r="C1111" s="116" t="s">
        <v>147</v>
      </c>
      <c r="D1111" s="115" t="s">
        <v>768</v>
      </c>
      <c r="E1111" s="119" t="s">
        <v>170</v>
      </c>
      <c r="F1111" s="118" t="s">
        <v>62</v>
      </c>
      <c r="G1111" s="118" t="n">
        <v>4</v>
      </c>
      <c r="H1111" s="118" t="n">
        <v>6</v>
      </c>
      <c r="I1111" s="119" t="n">
        <v>3968.9</v>
      </c>
      <c r="J1111" s="119" t="n">
        <v>3725.7</v>
      </c>
      <c r="K1111" s="119" t="n">
        <v>243.2</v>
      </c>
      <c r="L1111" s="117" t="n">
        <v>159</v>
      </c>
      <c r="M1111" s="120" t="n">
        <f aca="false" ca="false" dt2D="false" dtr="false" t="normal">SUM(N1111:S1111)</f>
        <v>31269970.875</v>
      </c>
      <c r="N1111" s="120" t="n"/>
      <c r="O1111" s="120" t="n"/>
      <c r="P1111" s="120" t="n"/>
      <c r="Q1111" s="120" t="n">
        <v>642400.308</v>
      </c>
      <c r="R1111" s="120" t="n"/>
      <c r="S1111" s="120" t="n">
        <f aca="false" ca="false" dt2D="false" dtr="false" t="normal">'Приложение 2'!E1111-'Приложение 1'!Q1111</f>
        <v>30627570.567</v>
      </c>
      <c r="T1111" s="120" t="n">
        <v>32.15</v>
      </c>
      <c r="U1111" s="120" t="n">
        <v>25.72</v>
      </c>
      <c r="V1111" s="118" t="n">
        <v>21.44</v>
      </c>
      <c r="W1111" s="118" t="n"/>
      <c r="X1111" s="118" t="n"/>
      <c r="Y1111" s="127" t="n">
        <v>0</v>
      </c>
      <c r="Z1111" s="127" t="n">
        <f aca="false" ca="false" dt2D="false" dtr="false" t="normal">+(J1111*12.71+K1111*25.41)*12</f>
        <v>642400.3080000001</v>
      </c>
      <c r="AA1111" s="127" t="n">
        <f aca="false" ca="false" dt2D="false" dtr="false" t="normal">+(J1111*12.71+K1111*25.41)*12*30-'[5]Лист1'!$AQ$577</f>
        <v>5317095.660000002</v>
      </c>
      <c r="AB1111" s="194" t="n">
        <f aca="false" ca="false" dt2D="false" dtr="false" t="normal">SUM(AC1111:AQ1111)</f>
        <v>31269970.875</v>
      </c>
      <c r="AC1111" s="124" t="n"/>
      <c r="AD1111" s="124" t="n"/>
      <c r="AE1111" s="124" t="n"/>
      <c r="AF1111" s="124" t="n"/>
      <c r="AG1111" s="124" t="n"/>
      <c r="AH1111" s="124" t="n"/>
      <c r="AI1111" s="124" t="n">
        <v>0</v>
      </c>
      <c r="AJ1111" s="124" t="n"/>
      <c r="AK1111" s="124" t="n"/>
      <c r="AL1111" s="124" t="n"/>
      <c r="AM1111" s="124" t="n">
        <v>29638694.372025</v>
      </c>
      <c r="AN1111" s="124" t="n"/>
      <c r="AO1111" s="124" t="n">
        <v>938099.12625</v>
      </c>
      <c r="AP1111" s="124" t="n">
        <v>24000</v>
      </c>
      <c r="AQ1111" s="124" t="n">
        <v>669177.376725</v>
      </c>
      <c r="AR1111" s="128" t="n">
        <f aca="false" ca="false" dt2D="false" dtr="false" t="normal">COUNTIF(AC1111:AN1111, "&gt;0")</f>
        <v>1</v>
      </c>
      <c r="AS1111" s="128" t="n">
        <f aca="false" ca="false" dt2D="false" dtr="false" t="normal">COUNTIF(AO1111:AQ1111, "&gt;0")</f>
        <v>3</v>
      </c>
      <c r="AT1111" s="128" t="n">
        <f aca="false" ca="false" dt2D="false" dtr="false" t="normal">+AR1111+AS1111</f>
        <v>4</v>
      </c>
      <c r="AU1111" s="0" t="n"/>
    </row>
    <row customHeight="true" ht="15" outlineLevel="0" r="1112">
      <c r="A1112" s="115" t="n">
        <f aca="false" ca="false" dt2D="false" dtr="false" t="normal">A1111+1</f>
        <v>220</v>
      </c>
      <c r="B1112" s="115" t="s">
        <v>226</v>
      </c>
      <c r="C1112" s="116" t="s">
        <v>147</v>
      </c>
      <c r="D1112" s="115" t="s">
        <v>461</v>
      </c>
      <c r="E1112" s="117" t="s">
        <v>170</v>
      </c>
      <c r="F1112" s="118" t="s">
        <v>62</v>
      </c>
      <c r="G1112" s="118" t="n">
        <v>5</v>
      </c>
      <c r="H1112" s="118" t="n">
        <v>6</v>
      </c>
      <c r="I1112" s="119" t="n">
        <v>5011.7</v>
      </c>
      <c r="J1112" s="119" t="n">
        <v>4019.3</v>
      </c>
      <c r="K1112" s="119" t="n">
        <v>992.4</v>
      </c>
      <c r="L1112" s="117" t="n">
        <v>185</v>
      </c>
      <c r="M1112" s="120" t="n">
        <f aca="false" ca="false" dt2D="false" dtr="false" t="normal">SUM(N1112:S1112)</f>
        <v>59352290.28</v>
      </c>
      <c r="N1112" s="120" t="n"/>
      <c r="O1112" s="120" t="n"/>
      <c r="P1112" s="120" t="n"/>
      <c r="Q1112" s="120" t="n"/>
      <c r="R1112" s="120" t="n"/>
      <c r="S1112" s="120" t="n">
        <v>59352290.28</v>
      </c>
      <c r="T1112" s="191" t="n">
        <v>51.9</v>
      </c>
      <c r="U1112" s="192" t="n">
        <v>41.52</v>
      </c>
      <c r="V1112" s="192" t="n">
        <v>34.6</v>
      </c>
      <c r="W1112" s="192" t="n"/>
      <c r="X1112" s="192" t="n"/>
      <c r="Y1112" s="193" t="n">
        <v>2025</v>
      </c>
      <c r="Z1112" s="3" t="n"/>
      <c r="AA1112" s="3" t="n"/>
      <c r="AB1112" s="194" t="n">
        <f aca="false" ca="false" dt2D="false" dtr="false" t="normal">SUM(AC1112:AQ1112)</f>
        <v>59352290.28000001</v>
      </c>
      <c r="AC1112" s="151" t="n"/>
      <c r="AD1112" s="151" t="n">
        <v>5754632.53</v>
      </c>
      <c r="AE1112" s="151" t="n"/>
      <c r="AF1112" s="151" t="n">
        <v>4638343.99</v>
      </c>
      <c r="AG1112" s="151" t="n"/>
      <c r="AH1112" s="151" t="n"/>
      <c r="AI1112" s="151" t="n"/>
      <c r="AJ1112" s="151" t="n"/>
      <c r="AK1112" s="151" t="n"/>
      <c r="AL1112" s="151" t="n"/>
      <c r="AM1112" s="151" t="n">
        <v>34390429.88</v>
      </c>
      <c r="AN1112" s="151" t="n">
        <v>14568883.88</v>
      </c>
      <c r="AO1112" s="151" t="n"/>
      <c r="AP1112" s="151" t="n"/>
      <c r="AQ1112" s="151" t="n"/>
      <c r="AR1112" s="128" t="n">
        <f aca="false" ca="false" dt2D="false" dtr="false" t="normal">COUNTIF(AC1112:AN1112, "&gt;0")</f>
        <v>4</v>
      </c>
      <c r="AS1112" s="128" t="n">
        <f aca="false" ca="false" dt2D="false" dtr="false" t="normal">COUNTIF(AO1112:AQ1112, "&gt;0")</f>
        <v>0</v>
      </c>
      <c r="AT1112" s="128" t="n">
        <f aca="false" ca="false" dt2D="false" dtr="false" t="normal">+AR1112+AS1112</f>
        <v>4</v>
      </c>
    </row>
    <row customHeight="true" ht="15" outlineLevel="0" r="1113">
      <c r="A1113" s="115" t="n">
        <f aca="false" ca="false" dt2D="false" dtr="false" t="normal">A1112+1</f>
        <v>221</v>
      </c>
      <c r="B1113" s="115" t="s">
        <v>226</v>
      </c>
      <c r="C1113" s="116" t="s">
        <v>147</v>
      </c>
      <c r="D1113" s="115" t="s">
        <v>251</v>
      </c>
      <c r="E1113" s="119" t="s">
        <v>252</v>
      </c>
      <c r="F1113" s="118" t="s">
        <v>62</v>
      </c>
      <c r="G1113" s="118" t="n">
        <v>4</v>
      </c>
      <c r="H1113" s="118" t="n">
        <v>6</v>
      </c>
      <c r="I1113" s="119" t="n">
        <v>5045</v>
      </c>
      <c r="J1113" s="119" t="n">
        <v>5045</v>
      </c>
      <c r="K1113" s="119" t="n">
        <v>0</v>
      </c>
      <c r="L1113" s="117" t="n">
        <v>218</v>
      </c>
      <c r="M1113" s="120" t="n">
        <f aca="false" ca="false" dt2D="false" dtr="false" t="normal">SUM(N1113:S1113)</f>
        <v>86320707.02178389</v>
      </c>
      <c r="N1113" s="120" t="n"/>
      <c r="O1113" s="120" t="n"/>
      <c r="P1113" s="120" t="n"/>
      <c r="Q1113" s="120" t="n">
        <v>785809.2</v>
      </c>
      <c r="R1113" s="120" t="n"/>
      <c r="S1113" s="120" t="n">
        <f aca="false" ca="false" dt2D="false" dtr="false" t="normal">'Приложение 2'!E1113-'Приложение 1'!Q1113</f>
        <v>85534897.82178389</v>
      </c>
      <c r="T1113" s="191" t="n">
        <v>75.09</v>
      </c>
      <c r="U1113" s="192" t="n">
        <v>60.07</v>
      </c>
      <c r="V1113" s="192" t="n">
        <v>50.06</v>
      </c>
      <c r="W1113" s="192" t="n"/>
      <c r="X1113" s="192" t="n"/>
      <c r="Y1113" s="193" t="n">
        <v>2027</v>
      </c>
      <c r="Z1113" s="3" t="n"/>
      <c r="AA1113" s="3" t="n"/>
      <c r="AB1113" s="194" t="n">
        <f aca="false" ca="false" dt2D="false" dtr="false" t="normal">SUM(AC1113:AQ1113)</f>
        <v>86320707.02178389</v>
      </c>
      <c r="AC1113" s="151" t="n"/>
      <c r="AD1113" s="151" t="n"/>
      <c r="AE1113" s="151" t="n"/>
      <c r="AF1113" s="151" t="n"/>
      <c r="AG1113" s="151" t="n"/>
      <c r="AH1113" s="151" t="n"/>
      <c r="AI1113" s="151" t="n">
        <v>0</v>
      </c>
      <c r="AJ1113" s="151" t="n"/>
      <c r="AK1113" s="151" t="n">
        <v>28197430.1517221</v>
      </c>
      <c r="AL1113" s="151" t="n"/>
      <c r="AM1113" s="151" t="n">
        <v>37697231.45125</v>
      </c>
      <c r="AN1113" s="151" t="n">
        <v>15965161.0778921</v>
      </c>
      <c r="AO1113" s="151" t="n">
        <v>2589621.21065352</v>
      </c>
      <c r="AP1113" s="151" t="n">
        <v>24000</v>
      </c>
      <c r="AQ1113" s="151" t="n">
        <v>1847263.13026618</v>
      </c>
      <c r="AR1113" s="128" t="n">
        <f aca="false" ca="false" dt2D="false" dtr="false" t="normal">COUNTIF(AC1113:AN1113, "&gt;0")</f>
        <v>3</v>
      </c>
      <c r="AS1113" s="128" t="n">
        <f aca="false" ca="false" dt2D="false" dtr="false" t="normal">COUNTIF(AO1113:AQ1113, "&gt;0")</f>
        <v>3</v>
      </c>
      <c r="AT1113" s="128" t="n">
        <f aca="false" ca="false" dt2D="false" dtr="false" t="normal">+AR1113+AS1113</f>
        <v>6</v>
      </c>
      <c r="AU1113" s="0" t="n"/>
    </row>
    <row customHeight="true" ht="15" outlineLevel="0" r="1114">
      <c r="A1114" s="115" t="n">
        <f aca="false" ca="false" dt2D="false" dtr="false" t="normal">A1113+1</f>
        <v>222</v>
      </c>
      <c r="B1114" s="115" t="s">
        <v>226</v>
      </c>
      <c r="C1114" s="116" t="s">
        <v>147</v>
      </c>
      <c r="D1114" s="115" t="s">
        <v>254</v>
      </c>
      <c r="E1114" s="119" t="s">
        <v>117</v>
      </c>
      <c r="F1114" s="118" t="s">
        <v>62</v>
      </c>
      <c r="G1114" s="118" t="n">
        <v>4</v>
      </c>
      <c r="H1114" s="118" t="n">
        <v>4</v>
      </c>
      <c r="I1114" s="119" t="n">
        <v>3363.2</v>
      </c>
      <c r="J1114" s="119" t="n">
        <v>3294.1</v>
      </c>
      <c r="K1114" s="119" t="n">
        <v>69.0999999999999</v>
      </c>
      <c r="L1114" s="117" t="n">
        <v>114</v>
      </c>
      <c r="M1114" s="120" t="n">
        <f aca="false" ca="false" dt2D="false" dtr="false" t="normal">SUM(N1114:S1114)</f>
        <v>57544856.66118206</v>
      </c>
      <c r="N1114" s="120" t="n"/>
      <c r="O1114" s="120" t="n"/>
      <c r="P1114" s="120" t="n"/>
      <c r="Q1114" s="120" t="n">
        <v>523486.104</v>
      </c>
      <c r="R1114" s="120" t="n"/>
      <c r="S1114" s="120" t="n">
        <f aca="false" ca="false" dt2D="false" dtr="false" t="normal">'Приложение 2'!E1114-'Приложение 1'!Q1114</f>
        <v>57021370.55718206</v>
      </c>
      <c r="T1114" s="191" t="n">
        <v>74.28</v>
      </c>
      <c r="U1114" s="192" t="n">
        <v>59.43</v>
      </c>
      <c r="V1114" s="192" t="n">
        <v>49.52</v>
      </c>
      <c r="W1114" s="192" t="n"/>
      <c r="X1114" s="192" t="n"/>
      <c r="Y1114" s="193" t="n">
        <v>2027</v>
      </c>
      <c r="Z1114" s="3" t="n"/>
      <c r="AA1114" s="3" t="n"/>
      <c r="AB1114" s="194" t="n">
        <f aca="false" ca="false" dt2D="false" dtr="false" t="normal">SUM(AC1114:AQ1114)</f>
        <v>57544856.66118206</v>
      </c>
      <c r="AC1114" s="151" t="n"/>
      <c r="AD1114" s="151" t="n"/>
      <c r="AE1114" s="151" t="n"/>
      <c r="AF1114" s="151" t="n"/>
      <c r="AG1114" s="151" t="n"/>
      <c r="AH1114" s="151" t="n"/>
      <c r="AI1114" s="151" t="n">
        <v>0</v>
      </c>
      <c r="AJ1114" s="151" t="n"/>
      <c r="AK1114" s="151" t="n">
        <v>18794874.6652669</v>
      </c>
      <c r="AL1114" s="151" t="n"/>
      <c r="AM1114" s="151" t="n">
        <v>25127824.4632</v>
      </c>
      <c r="AN1114" s="151" t="n">
        <v>10640351.9003304</v>
      </c>
      <c r="AO1114" s="151" t="n">
        <v>1726345.69983546</v>
      </c>
      <c r="AP1114" s="151" t="n">
        <v>24000</v>
      </c>
      <c r="AQ1114" s="151" t="n">
        <v>1231459.9325493</v>
      </c>
      <c r="AR1114" s="128" t="n">
        <f aca="false" ca="false" dt2D="false" dtr="false" t="normal">COUNTIF(AC1114:AN1114, "&gt;0")</f>
        <v>3</v>
      </c>
      <c r="AS1114" s="128" t="n">
        <f aca="false" ca="false" dt2D="false" dtr="false" t="normal">COUNTIF(AO1114:AQ1114, "&gt;0")</f>
        <v>3</v>
      </c>
      <c r="AT1114" s="128" t="n">
        <f aca="false" ca="false" dt2D="false" dtr="false" t="normal">+AR1114+AS1114</f>
        <v>6</v>
      </c>
      <c r="AU1114" s="0" t="n"/>
    </row>
    <row customHeight="true" ht="15" outlineLevel="0" r="1115">
      <c r="A1115" s="115" t="n">
        <f aca="false" ca="false" dt2D="false" dtr="false" t="normal">A1114+1</f>
        <v>223</v>
      </c>
      <c r="B1115" s="115" t="s">
        <v>226</v>
      </c>
      <c r="C1115" s="116" t="s">
        <v>147</v>
      </c>
      <c r="D1115" s="115" t="s">
        <v>256</v>
      </c>
      <c r="E1115" s="119" t="s">
        <v>194</v>
      </c>
      <c r="F1115" s="118" t="s">
        <v>62</v>
      </c>
      <c r="G1115" s="118" t="n">
        <v>9</v>
      </c>
      <c r="H1115" s="118" t="n">
        <v>1</v>
      </c>
      <c r="I1115" s="119" t="n">
        <v>2018.8</v>
      </c>
      <c r="J1115" s="119" t="n">
        <v>1894.7</v>
      </c>
      <c r="K1115" s="119" t="n">
        <v>124.1</v>
      </c>
      <c r="L1115" s="117" t="n">
        <v>74</v>
      </c>
      <c r="M1115" s="120" t="n">
        <f aca="false" ca="false" dt2D="false" dtr="false" t="normal">SUM(N1115:S1115)</f>
        <v>30150556.706223432</v>
      </c>
      <c r="N1115" s="120" t="n"/>
      <c r="O1115" s="120" t="n"/>
      <c r="P1115" s="120" t="n"/>
      <c r="Q1115" s="120" t="n">
        <v>426638.7</v>
      </c>
      <c r="R1115" s="120" t="n"/>
      <c r="S1115" s="120" t="n">
        <f aca="false" ca="false" dt2D="false" dtr="false" t="normal">'Приложение 2'!E1115-'Приложение 1'!Q1115</f>
        <v>29723918.006223433</v>
      </c>
      <c r="T1115" s="191" t="n">
        <v>65.45</v>
      </c>
      <c r="U1115" s="192" t="n">
        <v>52.36</v>
      </c>
      <c r="V1115" s="192" t="n">
        <v>43.63</v>
      </c>
      <c r="W1115" s="192" t="n"/>
      <c r="X1115" s="192" t="n"/>
      <c r="Y1115" s="193" t="n">
        <v>2027</v>
      </c>
      <c r="Z1115" s="3" t="n"/>
      <c r="AA1115" s="3" t="n"/>
      <c r="AB1115" s="194" t="n">
        <f aca="false" ca="false" dt2D="false" dtr="false" t="normal">SUM(AC1115:AQ1115)</f>
        <v>30150556.706223432</v>
      </c>
      <c r="AC1115" s="151" t="n"/>
      <c r="AD1115" s="151" t="n"/>
      <c r="AE1115" s="151" t="n"/>
      <c r="AF1115" s="151" t="n"/>
      <c r="AG1115" s="151" t="n"/>
      <c r="AH1115" s="151" t="n"/>
      <c r="AI1115" s="151" t="n">
        <v>0</v>
      </c>
      <c r="AJ1115" s="151" t="n"/>
      <c r="AK1115" s="151" t="n">
        <v>2358096.80876113</v>
      </c>
      <c r="AL1115" s="151" t="n"/>
      <c r="AM1115" s="151" t="n">
        <v>20764142.0577583</v>
      </c>
      <c r="AN1115" s="151" t="n">
        <v>5454579.22500411</v>
      </c>
      <c r="AO1115" s="151" t="n">
        <v>904516.701186704</v>
      </c>
      <c r="AP1115" s="151" t="n">
        <v>24000</v>
      </c>
      <c r="AQ1115" s="151" t="n">
        <v>645221.913513182</v>
      </c>
      <c r="AR1115" s="128" t="n">
        <f aca="false" ca="false" dt2D="false" dtr="false" t="normal">COUNTIF(AC1115:AN1115, "&gt;0")</f>
        <v>3</v>
      </c>
      <c r="AS1115" s="128" t="n">
        <f aca="false" ca="false" dt2D="false" dtr="false" t="normal">COUNTIF(AO1115:AQ1115, "&gt;0")</f>
        <v>3</v>
      </c>
      <c r="AT1115" s="128" t="n">
        <f aca="false" ca="false" dt2D="false" dtr="false" t="normal">+AR1115+AS1115</f>
        <v>6</v>
      </c>
      <c r="AU1115" s="0" t="n"/>
    </row>
    <row customHeight="true" ht="15" outlineLevel="0" r="1116">
      <c r="A1116" s="115" t="n">
        <f aca="false" ca="false" dt2D="false" dtr="false" t="normal">A1115+1</f>
        <v>224</v>
      </c>
      <c r="B1116" s="115" t="s">
        <v>226</v>
      </c>
      <c r="C1116" s="116" t="s">
        <v>147</v>
      </c>
      <c r="D1116" s="115" t="s">
        <v>262</v>
      </c>
      <c r="E1116" s="119" t="s">
        <v>194</v>
      </c>
      <c r="F1116" s="118" t="s">
        <v>62</v>
      </c>
      <c r="G1116" s="118" t="n">
        <v>5</v>
      </c>
      <c r="H1116" s="118" t="n">
        <v>2</v>
      </c>
      <c r="I1116" s="119" t="n">
        <v>1534.7</v>
      </c>
      <c r="J1116" s="119" t="n">
        <v>1534.7</v>
      </c>
      <c r="K1116" s="119" t="n">
        <v>0</v>
      </c>
      <c r="L1116" s="117" t="n">
        <v>55</v>
      </c>
      <c r="M1116" s="120" t="n">
        <f aca="false" ca="false" dt2D="false" dtr="false" t="normal">SUM(N1116:S1116)</f>
        <v>26258947.287677262</v>
      </c>
      <c r="N1116" s="120" t="n"/>
      <c r="O1116" s="120" t="n"/>
      <c r="P1116" s="120" t="n"/>
      <c r="Q1116" s="120" t="n">
        <v>239044.872</v>
      </c>
      <c r="R1116" s="120" t="n"/>
      <c r="S1116" s="120" t="n">
        <f aca="false" ca="false" dt2D="false" dtr="false" t="normal">'Приложение 2'!E1116-'Приложение 1'!Q1116</f>
        <v>26019902.41567726</v>
      </c>
      <c r="T1116" s="191" t="n">
        <v>75.09</v>
      </c>
      <c r="U1116" s="192" t="n">
        <v>60.07</v>
      </c>
      <c r="V1116" s="192" t="n">
        <v>50.06</v>
      </c>
      <c r="W1116" s="192" t="n"/>
      <c r="X1116" s="192" t="n"/>
      <c r="Y1116" s="193" t="n">
        <v>2027</v>
      </c>
      <c r="Z1116" s="3" t="n"/>
      <c r="AA1116" s="3" t="n"/>
      <c r="AB1116" s="194" t="n">
        <f aca="false" ca="false" dt2D="false" dtr="false" t="normal">SUM(AC1116:AQ1116)</f>
        <v>26258947.287677262</v>
      </c>
      <c r="AC1116" s="151" t="n"/>
      <c r="AD1116" s="151" t="n"/>
      <c r="AE1116" s="151" t="n"/>
      <c r="AF1116" s="151" t="n"/>
      <c r="AG1116" s="151" t="n"/>
      <c r="AH1116" s="151" t="n"/>
      <c r="AI1116" s="151" t="n">
        <v>0</v>
      </c>
      <c r="AJ1116" s="151" t="n"/>
      <c r="AK1116" s="151" t="n">
        <v>8572153.35061405</v>
      </c>
      <c r="AL1116" s="151" t="n"/>
      <c r="AM1116" s="151" t="n">
        <v>11462013.619075</v>
      </c>
      <c r="AN1116" s="151" t="n">
        <v>4851070.4274016</v>
      </c>
      <c r="AO1116" s="151" t="n">
        <v>787768.418630318</v>
      </c>
      <c r="AP1116" s="151" t="n">
        <v>24000</v>
      </c>
      <c r="AQ1116" s="151" t="n">
        <v>561941.471956294</v>
      </c>
      <c r="AR1116" s="128" t="n">
        <f aca="false" ca="false" dt2D="false" dtr="false" t="normal">COUNTIF(AC1116:AN1116, "&gt;0")</f>
        <v>3</v>
      </c>
      <c r="AS1116" s="128" t="n">
        <f aca="false" ca="false" dt2D="false" dtr="false" t="normal">COUNTIF(AO1116:AQ1116, "&gt;0")</f>
        <v>3</v>
      </c>
      <c r="AT1116" s="128" t="n">
        <f aca="false" ca="false" dt2D="false" dtr="false" t="normal">+AR1116+AS1116</f>
        <v>6</v>
      </c>
      <c r="AU1116" s="0" t="n"/>
    </row>
    <row customHeight="true" ht="15" outlineLevel="0" r="1117">
      <c r="A1117" s="115" t="n">
        <f aca="false" ca="false" dt2D="false" dtr="false" t="normal">A1116+1</f>
        <v>225</v>
      </c>
      <c r="B1117" s="115" t="s">
        <v>226</v>
      </c>
      <c r="C1117" s="116" t="s">
        <v>147</v>
      </c>
      <c r="D1117" s="115" t="s">
        <v>257</v>
      </c>
      <c r="E1117" s="119" t="s">
        <v>258</v>
      </c>
      <c r="F1117" s="118" t="s">
        <v>62</v>
      </c>
      <c r="G1117" s="118" t="n">
        <v>5</v>
      </c>
      <c r="H1117" s="118" t="n">
        <v>4</v>
      </c>
      <c r="I1117" s="119" t="n">
        <v>3251.9</v>
      </c>
      <c r="J1117" s="119" t="n">
        <v>3251.9</v>
      </c>
      <c r="K1117" s="119" t="n">
        <v>0</v>
      </c>
      <c r="L1117" s="117" t="n">
        <v>162</v>
      </c>
      <c r="M1117" s="120" t="n">
        <f aca="false" ca="false" dt2D="false" dtr="false" t="normal">SUM(N1117:S1117)</f>
        <v>25620907.125000004</v>
      </c>
      <c r="N1117" s="120" t="n"/>
      <c r="O1117" s="120" t="n"/>
      <c r="P1117" s="120" t="n"/>
      <c r="Q1117" s="120" t="n">
        <v>506515.944</v>
      </c>
      <c r="R1117" s="120" t="n"/>
      <c r="S1117" s="120" t="n">
        <f aca="false" ca="false" dt2D="false" dtr="false" t="normal">'Приложение 2'!E1117-'Приложение 1'!Q1117</f>
        <v>25114391.181000005</v>
      </c>
      <c r="T1117" s="191" t="n">
        <v>33.74</v>
      </c>
      <c r="U1117" s="192" t="n">
        <v>26.99</v>
      </c>
      <c r="V1117" s="192" t="n">
        <v>22.49</v>
      </c>
      <c r="W1117" s="192" t="n"/>
      <c r="X1117" s="192" t="n"/>
      <c r="Y1117" s="193" t="n">
        <v>2027</v>
      </c>
      <c r="Z1117" s="3" t="n"/>
      <c r="AA1117" s="3" t="n"/>
      <c r="AB1117" s="194" t="n">
        <f aca="false" ca="false" dt2D="false" dtr="false" t="normal">SUM(AC1117:AQ1117)</f>
        <v>25620907.125000004</v>
      </c>
      <c r="AC1117" s="151" t="n"/>
      <c r="AD1117" s="151" t="n"/>
      <c r="AE1117" s="151" t="n"/>
      <c r="AF1117" s="151" t="n"/>
      <c r="AG1117" s="151" t="n"/>
      <c r="AH1117" s="151" t="n"/>
      <c r="AI1117" s="151" t="n">
        <v>0</v>
      </c>
      <c r="AJ1117" s="151" t="n"/>
      <c r="AK1117" s="151" t="n"/>
      <c r="AL1117" s="151" t="n"/>
      <c r="AM1117" s="151" t="n">
        <v>24279992.498775</v>
      </c>
      <c r="AN1117" s="151" t="n"/>
      <c r="AO1117" s="151" t="n">
        <v>768627.21375</v>
      </c>
      <c r="AP1117" s="151" t="n">
        <v>24000</v>
      </c>
      <c r="AQ1117" s="151" t="n">
        <v>548287.412475</v>
      </c>
      <c r="AR1117" s="128" t="n">
        <f aca="false" ca="false" dt2D="false" dtr="false" t="normal">COUNTIF(AC1117:AN1117, "&gt;0")</f>
        <v>1</v>
      </c>
      <c r="AS1117" s="128" t="n">
        <f aca="false" ca="false" dt2D="false" dtr="false" t="normal">COUNTIF(AO1117:AQ1117, "&gt;0")</f>
        <v>3</v>
      </c>
      <c r="AT1117" s="128" t="n">
        <f aca="false" ca="false" dt2D="false" dtr="false" t="normal">+AR1117+AS1117</f>
        <v>4</v>
      </c>
      <c r="AU1117" s="0" t="n"/>
    </row>
    <row customHeight="true" ht="15" outlineLevel="0" r="1118">
      <c r="A1118" s="115" t="n">
        <f aca="false" ca="false" dt2D="false" dtr="false" t="normal">A1117+1</f>
        <v>226</v>
      </c>
      <c r="B1118" s="115" t="s">
        <v>226</v>
      </c>
      <c r="C1118" s="116" t="s">
        <v>147</v>
      </c>
      <c r="D1118" s="115" t="s">
        <v>260</v>
      </c>
      <c r="E1118" s="119" t="s">
        <v>170</v>
      </c>
      <c r="F1118" s="118" t="s">
        <v>62</v>
      </c>
      <c r="G1118" s="118" t="n">
        <v>4</v>
      </c>
      <c r="H1118" s="118" t="n">
        <v>6</v>
      </c>
      <c r="I1118" s="119" t="n">
        <v>4892.2</v>
      </c>
      <c r="J1118" s="119" t="n">
        <v>4892.2</v>
      </c>
      <c r="K1118" s="119" t="n">
        <v>0</v>
      </c>
      <c r="L1118" s="117" t="n">
        <v>201</v>
      </c>
      <c r="M1118" s="120" t="n">
        <f aca="false" ca="false" dt2D="false" dtr="false" t="normal">SUM(N1118:S1118)</f>
        <v>47927854.21059252</v>
      </c>
      <c r="N1118" s="120" t="n"/>
      <c r="O1118" s="120" t="n"/>
      <c r="P1118" s="120" t="n"/>
      <c r="Q1118" s="120" t="n">
        <v>746158.344</v>
      </c>
      <c r="R1118" s="120" t="n"/>
      <c r="S1118" s="120" t="n">
        <f aca="false" ca="false" dt2D="false" dtr="false" t="normal">'Приложение 2'!E1118-'Приложение 1'!Q1118</f>
        <v>47181695.86659253</v>
      </c>
      <c r="T1118" s="191" t="n">
        <v>40.93</v>
      </c>
      <c r="U1118" s="192" t="n">
        <v>32.75</v>
      </c>
      <c r="V1118" s="192" t="n">
        <v>27.29</v>
      </c>
      <c r="W1118" s="192" t="n"/>
      <c r="X1118" s="192" t="n"/>
      <c r="Y1118" s="193" t="n">
        <v>2027</v>
      </c>
      <c r="Z1118" s="3" t="n"/>
      <c r="AA1118" s="3" t="n"/>
      <c r="AB1118" s="194" t="n">
        <f aca="false" ca="false" dt2D="false" dtr="false" t="normal">SUM(AC1118:AQ1118)</f>
        <v>47927854.21059252</v>
      </c>
      <c r="AC1118" s="151" t="n"/>
      <c r="AD1118" s="151" t="n">
        <v>6110213.6067004</v>
      </c>
      <c r="AE1118" s="151" t="n"/>
      <c r="AF1118" s="151" t="n"/>
      <c r="AG1118" s="151" t="n">
        <v>2774911.37401766</v>
      </c>
      <c r="AH1118" s="151" t="n"/>
      <c r="AI1118" s="151" t="n">
        <v>0</v>
      </c>
      <c r="AJ1118" s="151" t="n"/>
      <c r="AK1118" s="151" t="n"/>
      <c r="AL1118" s="151" t="n"/>
      <c r="AM1118" s="151" t="n">
        <v>36555237.52345</v>
      </c>
      <c r="AN1118" s="151" t="n"/>
      <c r="AO1118" s="151" t="n">
        <v>1437835.62631778</v>
      </c>
      <c r="AP1118" s="151" t="n">
        <v>24000</v>
      </c>
      <c r="AQ1118" s="151" t="n">
        <v>1025656.08010668</v>
      </c>
      <c r="AR1118" s="128" t="n">
        <f aca="false" ca="false" dt2D="false" dtr="false" t="normal">COUNTIF(AC1118:AN1118, "&gt;0")</f>
        <v>3</v>
      </c>
      <c r="AS1118" s="128" t="n">
        <f aca="false" ca="false" dt2D="false" dtr="false" t="normal">COUNTIF(AO1118:AQ1118, "&gt;0")</f>
        <v>3</v>
      </c>
      <c r="AT1118" s="128" t="n">
        <f aca="false" ca="false" dt2D="false" dtr="false" t="normal">+AR1118+AS1118</f>
        <v>6</v>
      </c>
      <c r="AU1118" s="0" t="n"/>
    </row>
    <row customHeight="true" ht="15" outlineLevel="0" r="1119">
      <c r="A1119" s="115" t="n">
        <f aca="false" ca="false" dt2D="false" dtr="false" t="normal">A1118+1</f>
        <v>227</v>
      </c>
      <c r="B1119" s="115" t="s">
        <v>226</v>
      </c>
      <c r="C1119" s="116" t="s">
        <v>147</v>
      </c>
      <c r="D1119" s="115" t="s">
        <v>124</v>
      </c>
      <c r="E1119" s="117" t="s">
        <v>149</v>
      </c>
      <c r="F1119" s="118" t="s">
        <v>62</v>
      </c>
      <c r="G1119" s="118" t="n">
        <v>5</v>
      </c>
      <c r="H1119" s="118" t="n">
        <v>2</v>
      </c>
      <c r="I1119" s="119" t="n">
        <v>1596.4</v>
      </c>
      <c r="J1119" s="119" t="n">
        <v>1596.4</v>
      </c>
      <c r="K1119" s="119" t="n">
        <v>0</v>
      </c>
      <c r="L1119" s="117" t="n">
        <v>61</v>
      </c>
      <c r="M1119" s="120" t="n">
        <f aca="false" ca="false" dt2D="false" dtr="false" t="normal">SUM(N1119:S1119)</f>
        <v>10954542.82</v>
      </c>
      <c r="N1119" s="120" t="n"/>
      <c r="O1119" s="120" t="n"/>
      <c r="P1119" s="120" t="n"/>
      <c r="Q1119" s="120" t="n"/>
      <c r="R1119" s="120" t="n"/>
      <c r="S1119" s="120" t="n">
        <v>10954542.82</v>
      </c>
      <c r="T1119" s="191" t="n">
        <v>30.12</v>
      </c>
      <c r="U1119" s="192" t="n">
        <v>24.1</v>
      </c>
      <c r="V1119" s="192" t="n">
        <v>20.08</v>
      </c>
      <c r="W1119" s="192" t="n"/>
      <c r="X1119" s="192" t="n"/>
      <c r="Y1119" s="193" t="n">
        <v>2025</v>
      </c>
      <c r="Z1119" s="3" t="n"/>
      <c r="AA1119" s="3" t="n"/>
      <c r="AB1119" s="194" t="n">
        <f aca="false" ca="false" dt2D="false" dtr="false" t="normal">SUM(AC1119:AQ1119)</f>
        <v>10954542.82</v>
      </c>
      <c r="AC1119" s="151" t="n"/>
      <c r="AD1119" s="151" t="n"/>
      <c r="AE1119" s="151" t="n"/>
      <c r="AF1119" s="151" t="n"/>
      <c r="AG1119" s="151" t="n"/>
      <c r="AH1119" s="151" t="n"/>
      <c r="AI1119" s="151" t="n"/>
      <c r="AJ1119" s="151" t="n"/>
      <c r="AK1119" s="151" t="n"/>
      <c r="AL1119" s="151" t="n"/>
      <c r="AM1119" s="151" t="n">
        <v>10954542.82</v>
      </c>
      <c r="AN1119" s="151" t="n"/>
      <c r="AO1119" s="151" t="n"/>
      <c r="AP1119" s="151" t="n"/>
      <c r="AQ1119" s="151" t="n"/>
      <c r="AR1119" s="128" t="n">
        <f aca="false" ca="false" dt2D="false" dtr="false" t="normal">COUNTIF(AC1119:AN1119, "&gt;0")</f>
        <v>1</v>
      </c>
      <c r="AS1119" s="128" t="n">
        <f aca="false" ca="false" dt2D="false" dtr="false" t="normal">COUNTIF(AO1119:AQ1119, "&gt;0")</f>
        <v>0</v>
      </c>
      <c r="AT1119" s="128" t="n">
        <f aca="false" ca="false" dt2D="false" dtr="false" t="normal">+AR1119+AS1119</f>
        <v>1</v>
      </c>
    </row>
    <row customHeight="true" ht="15" outlineLevel="0" r="1120">
      <c r="A1120" s="115" t="n">
        <f aca="false" ca="false" dt2D="false" dtr="false" t="normal">A1119+1</f>
        <v>228</v>
      </c>
      <c r="B1120" s="115" t="s">
        <v>226</v>
      </c>
      <c r="C1120" s="116" t="s">
        <v>147</v>
      </c>
      <c r="D1120" s="115" t="s">
        <v>771</v>
      </c>
      <c r="E1120" s="119" t="s">
        <v>315</v>
      </c>
      <c r="F1120" s="118" t="s">
        <v>62</v>
      </c>
      <c r="G1120" s="118" t="n">
        <v>2</v>
      </c>
      <c r="H1120" s="118" t="n">
        <v>2</v>
      </c>
      <c r="I1120" s="119" t="n">
        <v>730.1</v>
      </c>
      <c r="J1120" s="119" t="n">
        <v>730.1</v>
      </c>
      <c r="K1120" s="119" t="n">
        <v>0</v>
      </c>
      <c r="L1120" s="117" t="n">
        <v>33</v>
      </c>
      <c r="M1120" s="120" t="n">
        <f aca="false" ca="false" dt2D="false" dtr="false" t="normal">SUM(N1120:S1120)</f>
        <v>26798978.0431513</v>
      </c>
      <c r="N1120" s="120" t="n"/>
      <c r="O1120" s="120" t="n"/>
      <c r="P1120" s="120" t="n"/>
      <c r="Q1120" s="120" t="n">
        <v>113720.376</v>
      </c>
      <c r="R1120" s="120" t="n"/>
      <c r="S1120" s="120" t="n">
        <f aca="false" ca="false" dt2D="false" dtr="false" t="normal">'Приложение 2'!E1120-'Приложение 1'!Q1120</f>
        <v>26685257.667151302</v>
      </c>
      <c r="T1120" s="191" t="n">
        <v>152.17</v>
      </c>
      <c r="U1120" s="192" t="n">
        <v>121.73</v>
      </c>
      <c r="V1120" s="192" t="n">
        <v>101.44</v>
      </c>
      <c r="W1120" s="192" t="n"/>
      <c r="X1120" s="192" t="n"/>
      <c r="Y1120" s="193" t="n">
        <v>2026</v>
      </c>
      <c r="Z1120" s="3" t="n"/>
      <c r="AA1120" s="3" t="n"/>
      <c r="AB1120" s="194" t="n">
        <f aca="false" ca="false" dt2D="false" dtr="false" t="normal">SUM(AC1120:AQ1120)</f>
        <v>26798978.0431513</v>
      </c>
      <c r="AC1120" s="151" t="n"/>
      <c r="AD1120" s="151" t="n">
        <v>1760496.54991876</v>
      </c>
      <c r="AE1120" s="151" t="n">
        <v>827744.969207698</v>
      </c>
      <c r="AF1120" s="151" t="n">
        <v>729619.577321249</v>
      </c>
      <c r="AG1120" s="151" t="n">
        <v>487514.248794219</v>
      </c>
      <c r="AH1120" s="151" t="n"/>
      <c r="AI1120" s="151" t="n"/>
      <c r="AJ1120" s="151" t="n"/>
      <c r="AK1120" s="151" t="n">
        <v>8289368.06517826</v>
      </c>
      <c r="AL1120" s="151" t="n"/>
      <c r="AM1120" s="151" t="n">
        <v>6853487.08959871</v>
      </c>
      <c r="AN1120" s="151" t="n">
        <v>6449280.07171443</v>
      </c>
      <c r="AO1120" s="151" t="n">
        <v>803969.341294539</v>
      </c>
      <c r="AP1120" s="151" t="n">
        <v>24000</v>
      </c>
      <c r="AQ1120" s="151" t="n">
        <v>573498.130123438</v>
      </c>
      <c r="AR1120" s="128" t="n">
        <f aca="false" ca="false" dt2D="false" dtr="false" t="normal">COUNTIF(AC1120:AN1120, "&gt;0")</f>
        <v>7</v>
      </c>
      <c r="AS1120" s="128" t="n">
        <f aca="false" ca="false" dt2D="false" dtr="false" t="normal">COUNTIF(AO1120:AQ1120, "&gt;0")</f>
        <v>3</v>
      </c>
      <c r="AT1120" s="128" t="n">
        <f aca="false" ca="false" dt2D="false" dtr="false" t="normal">+AR1120+AS1120</f>
        <v>10</v>
      </c>
      <c r="AU1120" s="0" t="n"/>
    </row>
    <row customHeight="true" ht="15" outlineLevel="0" r="1121">
      <c r="A1121" s="115" t="n">
        <f aca="false" ca="false" dt2D="false" dtr="false" t="normal">A1120+1</f>
        <v>229</v>
      </c>
      <c r="B1121" s="115" t="s">
        <v>226</v>
      </c>
      <c r="C1121" s="116" t="s">
        <v>147</v>
      </c>
      <c r="D1121" s="115" t="s">
        <v>464</v>
      </c>
      <c r="E1121" s="117" t="s">
        <v>170</v>
      </c>
      <c r="F1121" s="118" t="s">
        <v>62</v>
      </c>
      <c r="G1121" s="118" t="n">
        <v>4</v>
      </c>
      <c r="H1121" s="118" t="n">
        <v>4</v>
      </c>
      <c r="I1121" s="119" t="n">
        <v>3415.9</v>
      </c>
      <c r="J1121" s="119" t="n">
        <v>3415.9</v>
      </c>
      <c r="K1121" s="119" t="n">
        <v>0</v>
      </c>
      <c r="L1121" s="117" t="n">
        <v>110</v>
      </c>
      <c r="M1121" s="120" t="n">
        <f aca="false" ca="false" dt2D="false" dtr="false" t="normal">SUM(N1121:S1121)</f>
        <v>7083697.84</v>
      </c>
      <c r="N1121" s="120" t="n"/>
      <c r="O1121" s="120" t="n"/>
      <c r="P1121" s="120" t="n"/>
      <c r="Q1121" s="120" t="n"/>
      <c r="R1121" s="120" t="n"/>
      <c r="S1121" s="120" t="n">
        <v>7083697.84</v>
      </c>
      <c r="T1121" s="191" t="n">
        <v>9.11</v>
      </c>
      <c r="U1121" s="192" t="n">
        <v>7.29</v>
      </c>
      <c r="V1121" s="192" t="n">
        <v>6.08</v>
      </c>
      <c r="W1121" s="192" t="n"/>
      <c r="X1121" s="192" t="n"/>
      <c r="Y1121" s="193" t="n">
        <v>2025</v>
      </c>
      <c r="Z1121" s="3" t="n"/>
      <c r="AA1121" s="3" t="n"/>
      <c r="AB1121" s="194" t="n">
        <f aca="false" ca="false" dt2D="false" dtr="false" t="normal">SUM(AC1121:AQ1121)</f>
        <v>7083697.84</v>
      </c>
      <c r="AC1121" s="151" t="n"/>
      <c r="AD1121" s="151" t="n">
        <v>3922271.73</v>
      </c>
      <c r="AE1121" s="151" t="n"/>
      <c r="AF1121" s="151" t="n">
        <v>3161426.11</v>
      </c>
      <c r="AG1121" s="151" t="n"/>
      <c r="AH1121" s="151" t="n"/>
      <c r="AI1121" s="151" t="n"/>
      <c r="AJ1121" s="151" t="n"/>
      <c r="AK1121" s="151" t="n"/>
      <c r="AL1121" s="151" t="n"/>
      <c r="AM1121" s="151" t="n"/>
      <c r="AN1121" s="151" t="n"/>
      <c r="AO1121" s="151" t="n"/>
      <c r="AP1121" s="151" t="n"/>
      <c r="AQ1121" s="151" t="n"/>
      <c r="AR1121" s="128" t="n">
        <f aca="false" ca="false" dt2D="false" dtr="false" t="normal">COUNTIF(AC1121:AN1121, "&gt;0")</f>
        <v>2</v>
      </c>
      <c r="AS1121" s="128" t="n">
        <f aca="false" ca="false" dt2D="false" dtr="false" t="normal">COUNTIF(AO1121:AQ1121, "&gt;0")</f>
        <v>0</v>
      </c>
      <c r="AT1121" s="128" t="n">
        <f aca="false" ca="false" dt2D="false" dtr="false" t="normal">+AR1121+AS1121</f>
        <v>2</v>
      </c>
    </row>
    <row customHeight="true" ht="15" outlineLevel="0" r="1122">
      <c r="A1122" s="115" t="n">
        <f aca="false" ca="false" dt2D="false" dtr="false" t="normal">A1121+1</f>
        <v>230</v>
      </c>
      <c r="B1122" s="115" t="s">
        <v>226</v>
      </c>
      <c r="C1122" s="116" t="s">
        <v>147</v>
      </c>
      <c r="D1122" s="115" t="s">
        <v>267</v>
      </c>
      <c r="E1122" s="119" t="s">
        <v>159</v>
      </c>
      <c r="F1122" s="118" t="s">
        <v>62</v>
      </c>
      <c r="G1122" s="118" t="n">
        <v>4</v>
      </c>
      <c r="H1122" s="118" t="n">
        <v>4</v>
      </c>
      <c r="I1122" s="119" t="n">
        <v>3406.6</v>
      </c>
      <c r="J1122" s="119" t="n">
        <v>3406.6</v>
      </c>
      <c r="K1122" s="119" t="n">
        <v>0</v>
      </c>
      <c r="L1122" s="117" t="n">
        <v>175</v>
      </c>
      <c r="M1122" s="120" t="n">
        <f aca="false" ca="false" dt2D="false" dtr="false" t="normal">SUM(N1122:S1122)</f>
        <v>28314894.673522454</v>
      </c>
      <c r="N1122" s="120" t="n"/>
      <c r="O1122" s="120" t="n"/>
      <c r="P1122" s="120" t="n"/>
      <c r="Q1122" s="120" t="n">
        <v>530612.016</v>
      </c>
      <c r="R1122" s="120" t="n"/>
      <c r="S1122" s="120" t="n">
        <f aca="false" ca="false" dt2D="false" dtr="false" t="normal">'Приложение 2'!E1122-'Приложение 1'!Q1122</f>
        <v>27784282.657522455</v>
      </c>
      <c r="T1122" s="191" t="n">
        <v>34.73</v>
      </c>
      <c r="U1122" s="192" t="n">
        <v>27.79</v>
      </c>
      <c r="V1122" s="192" t="n">
        <v>23.16</v>
      </c>
      <c r="W1122" s="192" t="n"/>
      <c r="X1122" s="192" t="n"/>
      <c r="Y1122" s="193" t="n">
        <v>2027</v>
      </c>
      <c r="Z1122" s="3" t="n"/>
      <c r="AA1122" s="3" t="n"/>
      <c r="AB1122" s="194" t="n">
        <f aca="false" ca="false" dt2D="false" dtr="false" t="normal">SUM(AC1122:AQ1122)</f>
        <v>28314894.673522454</v>
      </c>
      <c r="AC1122" s="151" t="n"/>
      <c r="AD1122" s="151" t="n">
        <v>4252313.6569612</v>
      </c>
      <c r="AE1122" s="151" t="n"/>
      <c r="AF1122" s="151" t="n">
        <v>3545681.385772</v>
      </c>
      <c r="AG1122" s="151" t="n"/>
      <c r="AH1122" s="151" t="n"/>
      <c r="AI1122" s="151" t="n">
        <v>0</v>
      </c>
      <c r="AJ1122" s="151" t="n"/>
      <c r="AK1122" s="151" t="n">
        <v>19037514.0445702</v>
      </c>
      <c r="AL1122" s="151" t="n"/>
      <c r="AM1122" s="151" t="n"/>
      <c r="AN1122" s="151" t="n"/>
      <c r="AO1122" s="151" t="n">
        <v>849446.840205672</v>
      </c>
      <c r="AP1122" s="151" t="n">
        <v>24000</v>
      </c>
      <c r="AQ1122" s="151" t="n">
        <v>605938.74601338</v>
      </c>
      <c r="AR1122" s="128" t="n">
        <f aca="false" ca="false" dt2D="false" dtr="false" t="normal">COUNTIF(AC1122:AN1122, "&gt;0")</f>
        <v>3</v>
      </c>
      <c r="AS1122" s="128" t="n">
        <f aca="false" ca="false" dt2D="false" dtr="false" t="normal">COUNTIF(AO1122:AQ1122, "&gt;0")</f>
        <v>3</v>
      </c>
      <c r="AT1122" s="128" t="n">
        <f aca="false" ca="false" dt2D="false" dtr="false" t="normal">+AR1122+AS1122</f>
        <v>6</v>
      </c>
      <c r="AU1122" s="0" t="n"/>
    </row>
    <row customHeight="true" ht="15" outlineLevel="0" r="1123">
      <c r="A1123" s="115" t="n">
        <f aca="false" ca="false" dt2D="false" dtr="false" t="normal">A1122+1</f>
        <v>231</v>
      </c>
      <c r="B1123" s="115" t="s">
        <v>226</v>
      </c>
      <c r="C1123" s="116" t="s">
        <v>147</v>
      </c>
      <c r="D1123" s="115" t="s">
        <v>469</v>
      </c>
      <c r="E1123" s="117" t="s">
        <v>252</v>
      </c>
      <c r="F1123" s="118" t="s">
        <v>62</v>
      </c>
      <c r="G1123" s="118" t="n">
        <v>4</v>
      </c>
      <c r="H1123" s="118" t="n">
        <v>4</v>
      </c>
      <c r="I1123" s="119" t="n">
        <v>3452.8</v>
      </c>
      <c r="J1123" s="119" t="n">
        <v>3452.8</v>
      </c>
      <c r="K1123" s="119" t="n">
        <v>0</v>
      </c>
      <c r="L1123" s="117" t="n">
        <v>160</v>
      </c>
      <c r="M1123" s="120" t="n">
        <f aca="false" ca="false" dt2D="false" dtr="false" t="normal">SUM(N1123:S1123)</f>
        <v>33730414.54</v>
      </c>
      <c r="N1123" s="120" t="n"/>
      <c r="O1123" s="120" t="n"/>
      <c r="P1123" s="120" t="n"/>
      <c r="Q1123" s="120" t="n"/>
      <c r="R1123" s="120" t="n"/>
      <c r="S1123" s="120" t="n">
        <v>33730414.54</v>
      </c>
      <c r="T1123" s="191" t="n">
        <v>42.83</v>
      </c>
      <c r="U1123" s="192" t="n">
        <v>34.26</v>
      </c>
      <c r="V1123" s="192" t="n">
        <v>28.55</v>
      </c>
      <c r="W1123" s="192" t="n"/>
      <c r="X1123" s="192" t="n"/>
      <c r="Y1123" s="193" t="n">
        <v>2025</v>
      </c>
      <c r="Z1123" s="3" t="n"/>
      <c r="AA1123" s="3" t="n"/>
      <c r="AB1123" s="194" t="n">
        <f aca="false" ca="false" dt2D="false" dtr="false" t="normal">SUM(AC1123:AQ1123)</f>
        <v>33730414.54</v>
      </c>
      <c r="AC1123" s="151" t="n"/>
      <c r="AD1123" s="151" t="n"/>
      <c r="AE1123" s="151" t="n"/>
      <c r="AF1123" s="151" t="n"/>
      <c r="AG1123" s="151" t="n"/>
      <c r="AH1123" s="151" t="n"/>
      <c r="AI1123" s="151" t="n"/>
      <c r="AJ1123" s="151" t="n"/>
      <c r="AK1123" s="151" t="n"/>
      <c r="AL1123" s="151" t="n"/>
      <c r="AM1123" s="151" t="n">
        <v>23693213.14</v>
      </c>
      <c r="AN1123" s="151" t="n">
        <v>10037201.4</v>
      </c>
      <c r="AO1123" s="151" t="n"/>
      <c r="AP1123" s="151" t="n"/>
      <c r="AQ1123" s="151" t="n"/>
      <c r="AR1123" s="128" t="n">
        <f aca="false" ca="false" dt2D="false" dtr="false" t="normal">COUNTIF(AC1123:AN1123, "&gt;0")</f>
        <v>2</v>
      </c>
      <c r="AS1123" s="128" t="n">
        <f aca="false" ca="false" dt2D="false" dtr="false" t="normal">COUNTIF(AO1123:AQ1123, "&gt;0")</f>
        <v>0</v>
      </c>
      <c r="AT1123" s="128" t="n">
        <f aca="false" ca="false" dt2D="false" dtr="false" t="normal">+AR1123+AS1123</f>
        <v>2</v>
      </c>
    </row>
    <row customHeight="true" ht="15" outlineLevel="0" r="1124">
      <c r="A1124" s="115" t="n">
        <f aca="false" ca="false" dt2D="false" dtr="false" t="normal">A1123+1</f>
        <v>232</v>
      </c>
      <c r="B1124" s="115" t="s">
        <v>226</v>
      </c>
      <c r="C1124" s="116" t="s">
        <v>147</v>
      </c>
      <c r="D1124" s="115" t="s">
        <v>775</v>
      </c>
      <c r="E1124" s="117" t="s">
        <v>252</v>
      </c>
      <c r="F1124" s="118" t="s">
        <v>62</v>
      </c>
      <c r="G1124" s="118" t="n">
        <v>4</v>
      </c>
      <c r="H1124" s="118" t="n">
        <v>4</v>
      </c>
      <c r="I1124" s="119" t="n">
        <v>3426.4</v>
      </c>
      <c r="J1124" s="119" t="n">
        <v>3426.4</v>
      </c>
      <c r="K1124" s="119" t="n">
        <v>0</v>
      </c>
      <c r="L1124" s="117" t="n">
        <v>156</v>
      </c>
      <c r="M1124" s="120" t="n">
        <f aca="false" ca="false" dt2D="false" dtr="false" t="normal">SUM(N1124:S1124)</f>
        <v>33472512.85</v>
      </c>
      <c r="N1124" s="120" t="n"/>
      <c r="O1124" s="120" t="n"/>
      <c r="P1124" s="120" t="n"/>
      <c r="Q1124" s="120" t="n"/>
      <c r="R1124" s="120" t="n"/>
      <c r="S1124" s="120" t="n">
        <v>33472512.85</v>
      </c>
      <c r="T1124" s="191" t="n">
        <v>42.83</v>
      </c>
      <c r="U1124" s="192" t="n">
        <v>34.26</v>
      </c>
      <c r="V1124" s="192" t="n">
        <v>28.55</v>
      </c>
      <c r="W1124" s="192" t="n"/>
      <c r="X1124" s="192" t="n"/>
      <c r="Y1124" s="193" t="n">
        <v>2025</v>
      </c>
      <c r="Z1124" s="3" t="n"/>
      <c r="AA1124" s="3" t="n"/>
      <c r="AB1124" s="194" t="n">
        <f aca="false" ca="false" dt2D="false" dtr="false" t="normal">SUM(AC1124:AQ1124)</f>
        <v>33472512.85</v>
      </c>
      <c r="AC1124" s="151" t="n"/>
      <c r="AD1124" s="151" t="n"/>
      <c r="AE1124" s="151" t="n"/>
      <c r="AF1124" s="151" t="n"/>
      <c r="AG1124" s="151" t="n"/>
      <c r="AH1124" s="151" t="n"/>
      <c r="AI1124" s="151" t="n"/>
      <c r="AJ1124" s="151" t="n"/>
      <c r="AK1124" s="151" t="n"/>
      <c r="AL1124" s="151" t="n"/>
      <c r="AM1124" s="151" t="n">
        <v>23512055.57</v>
      </c>
      <c r="AN1124" s="151" t="n">
        <v>9960457.28</v>
      </c>
      <c r="AO1124" s="151" t="n"/>
      <c r="AP1124" s="151" t="n"/>
      <c r="AQ1124" s="151" t="n"/>
      <c r="AR1124" s="128" t="n">
        <f aca="false" ca="false" dt2D="false" dtr="false" t="normal">COUNTIF(AC1124:AN1124, "&gt;0")</f>
        <v>2</v>
      </c>
      <c r="AS1124" s="128" t="n">
        <f aca="false" ca="false" dt2D="false" dtr="false" t="normal">COUNTIF(AO1124:AQ1124, "&gt;0")</f>
        <v>0</v>
      </c>
      <c r="AT1124" s="128" t="n">
        <f aca="false" ca="false" dt2D="false" dtr="false" t="normal">+AR1124+AS1124</f>
        <v>2</v>
      </c>
    </row>
    <row customHeight="true" ht="15" outlineLevel="0" r="1125">
      <c r="A1125" s="115" t="n">
        <f aca="false" ca="false" dt2D="false" dtr="false" t="normal">A1124+1</f>
        <v>233</v>
      </c>
      <c r="B1125" s="115" t="s">
        <v>226</v>
      </c>
      <c r="C1125" s="116" t="s">
        <v>147</v>
      </c>
      <c r="D1125" s="115" t="s">
        <v>777</v>
      </c>
      <c r="E1125" s="119" t="s">
        <v>133</v>
      </c>
      <c r="F1125" s="118" t="s">
        <v>188</v>
      </c>
      <c r="G1125" s="118" t="n">
        <v>2</v>
      </c>
      <c r="H1125" s="118" t="n">
        <v>2</v>
      </c>
      <c r="I1125" s="119" t="n">
        <v>820.1</v>
      </c>
      <c r="J1125" s="119" t="n">
        <v>820.1</v>
      </c>
      <c r="K1125" s="119" t="n">
        <v>0</v>
      </c>
      <c r="L1125" s="117" t="n">
        <v>31</v>
      </c>
      <c r="M1125" s="120" t="n">
        <f aca="false" ca="false" dt2D="false" dtr="false" t="normal">SUM(N1125:S1125)</f>
        <v>15187450.418876743</v>
      </c>
      <c r="N1125" s="120" t="n"/>
      <c r="O1125" s="120" t="n"/>
      <c r="P1125" s="120" t="n"/>
      <c r="Q1125" s="120" t="n">
        <v>88866.036</v>
      </c>
      <c r="R1125" s="120" t="n"/>
      <c r="S1125" s="120" t="n">
        <f aca="false" ca="false" dt2D="false" dtr="false" t="normal">'Приложение 2'!E1125-'Приложение 1'!Q1125</f>
        <v>15098584.382876743</v>
      </c>
      <c r="T1125" s="191" t="n">
        <v>78.03</v>
      </c>
      <c r="U1125" s="192" t="n">
        <v>62.42</v>
      </c>
      <c r="V1125" s="192" t="n">
        <v>52.02</v>
      </c>
      <c r="W1125" s="192" t="n"/>
      <c r="X1125" s="192" t="n"/>
      <c r="Y1125" s="193" t="n">
        <v>2026</v>
      </c>
      <c r="Z1125" s="3" t="n"/>
      <c r="AA1125" s="3" t="n"/>
      <c r="AB1125" s="194" t="n">
        <f aca="false" ca="false" dt2D="false" dtr="false" t="normal">SUM(AC1125:AQ1125)</f>
        <v>15187450.418876743</v>
      </c>
      <c r="AC1125" s="151" t="n"/>
      <c r="AD1125" s="151" t="n">
        <v>818623.220432865</v>
      </c>
      <c r="AE1125" s="151" t="n">
        <v>313248.162796254</v>
      </c>
      <c r="AF1125" s="151" t="n">
        <v>1267132.28321198</v>
      </c>
      <c r="AG1125" s="151" t="n"/>
      <c r="AH1125" s="151" t="n"/>
      <c r="AI1125" s="151" t="n">
        <v>0</v>
      </c>
      <c r="AJ1125" s="151" t="n"/>
      <c r="AK1125" s="151" t="n">
        <v>2769606.00107654</v>
      </c>
      <c r="AL1125" s="151" t="n"/>
      <c r="AM1125" s="151" t="n">
        <v>4782467.34174887</v>
      </c>
      <c r="AN1125" s="151" t="n">
        <v>4431738.45807997</v>
      </c>
      <c r="AO1125" s="151" t="n">
        <v>455623.512566302</v>
      </c>
      <c r="AP1125" s="151" t="n">
        <v>24000</v>
      </c>
      <c r="AQ1125" s="151" t="n">
        <v>325011.438963962</v>
      </c>
      <c r="AR1125" s="128" t="n">
        <f aca="false" ca="false" dt2D="false" dtr="false" t="normal">COUNTIF(AC1125:AN1125, "&gt;0")</f>
        <v>6</v>
      </c>
      <c r="AS1125" s="128" t="n">
        <f aca="false" ca="false" dt2D="false" dtr="false" t="normal">COUNTIF(AO1125:AQ1125, "&gt;0")</f>
        <v>3</v>
      </c>
      <c r="AT1125" s="128" t="n">
        <f aca="false" ca="false" dt2D="false" dtr="false" t="normal">+AR1125+AS1125</f>
        <v>9</v>
      </c>
      <c r="AU1125" s="0" t="s">
        <v>190</v>
      </c>
    </row>
    <row customHeight="true" ht="15" outlineLevel="0" r="1126">
      <c r="A1126" s="115" t="n">
        <f aca="false" ca="false" dt2D="false" dtr="false" t="normal">A1125+1</f>
        <v>234</v>
      </c>
      <c r="B1126" s="115" t="s">
        <v>226</v>
      </c>
      <c r="C1126" s="116" t="s">
        <v>147</v>
      </c>
      <c r="D1126" s="115" t="s">
        <v>779</v>
      </c>
      <c r="E1126" s="119" t="s">
        <v>166</v>
      </c>
      <c r="F1126" s="118" t="s">
        <v>188</v>
      </c>
      <c r="G1126" s="118" t="n">
        <v>2</v>
      </c>
      <c r="H1126" s="118" t="n">
        <v>2</v>
      </c>
      <c r="I1126" s="119" t="n">
        <v>806.5</v>
      </c>
      <c r="J1126" s="119" t="n">
        <v>806.5</v>
      </c>
      <c r="K1126" s="119" t="n">
        <v>0</v>
      </c>
      <c r="L1126" s="117" t="n">
        <v>58</v>
      </c>
      <c r="M1126" s="120" t="n">
        <f aca="false" ca="false" dt2D="false" dtr="false" t="normal">SUM(N1126:S1126)</f>
        <v>14935591.71177185</v>
      </c>
      <c r="N1126" s="120" t="n"/>
      <c r="O1126" s="120" t="n"/>
      <c r="P1126" s="120" t="n"/>
      <c r="Q1126" s="120" t="n">
        <v>87392.34</v>
      </c>
      <c r="R1126" s="120" t="n"/>
      <c r="S1126" s="120" t="n">
        <f aca="false" ca="false" dt2D="false" dtr="false" t="normal">'Приложение 2'!E1126-'Приложение 1'!Q1126</f>
        <v>14848199.37177185</v>
      </c>
      <c r="T1126" s="191" t="n">
        <v>78.03</v>
      </c>
      <c r="U1126" s="192" t="n">
        <v>62.42</v>
      </c>
      <c r="V1126" s="192" t="n">
        <v>52.02</v>
      </c>
      <c r="W1126" s="192" t="n"/>
      <c r="X1126" s="192" t="n"/>
      <c r="Y1126" s="193" t="n">
        <v>2026</v>
      </c>
      <c r="Z1126" s="3" t="n"/>
      <c r="AA1126" s="3" t="n"/>
      <c r="AB1126" s="194" t="n">
        <f aca="false" ca="false" dt2D="false" dtr="false" t="normal">SUM(AC1126:AQ1126)</f>
        <v>14935591.71177185</v>
      </c>
      <c r="AC1126" s="151" t="n"/>
      <c r="AD1126" s="151" t="n">
        <v>804981.377001714</v>
      </c>
      <c r="AE1126" s="151" t="n">
        <v>307987.127539543</v>
      </c>
      <c r="AF1126" s="151" t="n">
        <v>1246052.65993228</v>
      </c>
      <c r="AG1126" s="151" t="n"/>
      <c r="AH1126" s="151" t="n"/>
      <c r="AI1126" s="151" t="n">
        <v>0</v>
      </c>
      <c r="AJ1126" s="151" t="n"/>
      <c r="AK1126" s="151" t="n">
        <v>2723610.34004174</v>
      </c>
      <c r="AL1126" s="151" t="n"/>
      <c r="AM1126" s="151" t="n">
        <v>4703091.7096945</v>
      </c>
      <c r="AN1126" s="151" t="n">
        <v>4358179.083577</v>
      </c>
      <c r="AO1126" s="151" t="n">
        <v>448067.751353156</v>
      </c>
      <c r="AP1126" s="151" t="n">
        <v>24000</v>
      </c>
      <c r="AQ1126" s="151" t="n">
        <v>319621.662631918</v>
      </c>
      <c r="AR1126" s="128" t="n">
        <f aca="false" ca="false" dt2D="false" dtr="false" t="normal">COUNTIF(AC1126:AN1126, "&gt;0")</f>
        <v>6</v>
      </c>
      <c r="AS1126" s="128" t="n">
        <f aca="false" ca="false" dt2D="false" dtr="false" t="normal">COUNTIF(AO1126:AQ1126, "&gt;0")</f>
        <v>3</v>
      </c>
      <c r="AT1126" s="128" t="n">
        <f aca="false" ca="false" dt2D="false" dtr="false" t="normal">+AR1126+AS1126</f>
        <v>9</v>
      </c>
      <c r="AU1126" s="0" t="s">
        <v>190</v>
      </c>
    </row>
    <row customHeight="true" ht="15" outlineLevel="0" r="1127">
      <c r="A1127" s="115" t="n">
        <f aca="false" ca="false" dt2D="false" dtr="false" t="normal">A1126+1</f>
        <v>235</v>
      </c>
      <c r="B1127" s="115" t="n">
        <f aca="false" ca="false" dt2D="false" dtr="false" t="normal">B1110+1</f>
        <v>50</v>
      </c>
      <c r="C1127" s="116" t="s">
        <v>147</v>
      </c>
      <c r="D1127" s="115" t="s">
        <v>781</v>
      </c>
      <c r="E1127" s="117" t="s">
        <v>100</v>
      </c>
      <c r="F1127" s="118" t="s">
        <v>62</v>
      </c>
      <c r="G1127" s="118" t="n">
        <v>5</v>
      </c>
      <c r="H1127" s="118" t="n">
        <v>6</v>
      </c>
      <c r="I1127" s="119" t="n">
        <v>4942</v>
      </c>
      <c r="J1127" s="119" t="n">
        <v>4942</v>
      </c>
      <c r="K1127" s="119" t="n">
        <v>0</v>
      </c>
      <c r="L1127" s="117" t="n">
        <v>206</v>
      </c>
      <c r="M1127" s="120" t="n">
        <f aca="false" ca="false" dt2D="false" dtr="false" t="normal">SUM(N1127:S1127)</f>
        <v>33912146.47</v>
      </c>
      <c r="N1127" s="120" t="n"/>
      <c r="O1127" s="120" t="n"/>
      <c r="P1127" s="120" t="n"/>
      <c r="Q1127" s="120" t="n"/>
      <c r="R1127" s="120" t="n"/>
      <c r="S1127" s="120" t="n">
        <v>33912146.47</v>
      </c>
      <c r="T1127" s="191" t="n">
        <v>30.08</v>
      </c>
      <c r="U1127" s="192" t="n">
        <v>24.07</v>
      </c>
      <c r="V1127" s="192" t="n">
        <v>20.05</v>
      </c>
      <c r="W1127" s="192" t="n"/>
      <c r="X1127" s="192" t="n"/>
      <c r="Y1127" s="193" t="n">
        <v>2025</v>
      </c>
      <c r="Z1127" s="3" t="n"/>
      <c r="AA1127" s="3" t="n"/>
      <c r="AB1127" s="194" t="n">
        <f aca="false" ca="false" dt2D="false" dtr="false" t="normal">SUM(AC1127:AQ1127)</f>
        <v>33912146.47</v>
      </c>
      <c r="AC1127" s="151" t="n"/>
      <c r="AD1127" s="151" t="n"/>
      <c r="AE1127" s="151" t="n"/>
      <c r="AF1127" s="151" t="n"/>
      <c r="AG1127" s="151" t="n"/>
      <c r="AH1127" s="151" t="n"/>
      <c r="AI1127" s="151" t="n"/>
      <c r="AJ1127" s="151" t="n"/>
      <c r="AK1127" s="151" t="n"/>
      <c r="AL1127" s="151" t="n"/>
      <c r="AM1127" s="151" t="n">
        <v>33912146.47</v>
      </c>
      <c r="AN1127" s="151" t="n"/>
      <c r="AO1127" s="151" t="n"/>
      <c r="AP1127" s="151" t="n"/>
      <c r="AQ1127" s="151" t="n"/>
      <c r="AR1127" s="128" t="n">
        <f aca="false" ca="false" dt2D="false" dtr="false" t="normal">COUNTIF(AC1127:AN1127, "&gt;0")</f>
        <v>1</v>
      </c>
      <c r="AS1127" s="128" t="n">
        <f aca="false" ca="false" dt2D="false" dtr="false" t="normal">COUNTIF(AO1127:AQ1127, "&gt;0")</f>
        <v>0</v>
      </c>
      <c r="AT1127" s="128" t="n">
        <f aca="false" ca="false" dt2D="false" dtr="false" t="normal">+AR1127+AS1127</f>
        <v>1</v>
      </c>
    </row>
    <row customHeight="true" ht="15" outlineLevel="0" r="1128">
      <c r="A1128" s="115" t="n">
        <f aca="false" ca="false" dt2D="false" dtr="false" t="normal">A1127+1</f>
        <v>236</v>
      </c>
      <c r="B1128" s="115" t="s">
        <v>226</v>
      </c>
      <c r="C1128" s="116" t="s">
        <v>147</v>
      </c>
      <c r="D1128" s="115" t="s">
        <v>269</v>
      </c>
      <c r="E1128" s="119" t="s">
        <v>162</v>
      </c>
      <c r="F1128" s="118" t="s">
        <v>62</v>
      </c>
      <c r="G1128" s="118" t="n">
        <v>9</v>
      </c>
      <c r="H1128" s="118" t="n">
        <v>2</v>
      </c>
      <c r="I1128" s="119" t="n">
        <v>4412</v>
      </c>
      <c r="J1128" s="119" t="n">
        <v>4412</v>
      </c>
      <c r="K1128" s="119" t="n">
        <v>0</v>
      </c>
      <c r="L1128" s="117" t="n">
        <v>183</v>
      </c>
      <c r="M1128" s="120" t="n">
        <f aca="false" ca="false" dt2D="false" dtr="false" t="normal">SUM(N1128:S1128)</f>
        <v>65892736.37203179</v>
      </c>
      <c r="N1128" s="120" t="n"/>
      <c r="O1128" s="120" t="n"/>
      <c r="P1128" s="120" t="n"/>
      <c r="Q1128" s="120" t="n">
        <v>894224.16</v>
      </c>
      <c r="R1128" s="120" t="n"/>
      <c r="S1128" s="120" t="n">
        <f aca="false" ca="false" dt2D="false" dtr="false" t="normal">'Приложение 2'!E1128-'Приложение 1'!Q1128</f>
        <v>64998512.2120318</v>
      </c>
      <c r="T1128" s="191" t="n">
        <v>65.48</v>
      </c>
      <c r="U1128" s="192" t="n">
        <v>52.39</v>
      </c>
      <c r="V1128" s="192" t="n">
        <v>43.66</v>
      </c>
      <c r="W1128" s="192" t="n"/>
      <c r="X1128" s="192" t="n"/>
      <c r="Y1128" s="193" t="n">
        <v>2027</v>
      </c>
      <c r="Z1128" s="3" t="n"/>
      <c r="AA1128" s="3" t="n"/>
      <c r="AB1128" s="194" t="n">
        <f aca="false" ca="false" dt2D="false" dtr="false" t="normal">SUM(AC1128:AQ1128)</f>
        <v>65892736.37203179</v>
      </c>
      <c r="AC1128" s="151" t="n"/>
      <c r="AD1128" s="151" t="n"/>
      <c r="AE1128" s="151" t="n"/>
      <c r="AF1128" s="151" t="n"/>
      <c r="AG1128" s="151" t="n"/>
      <c r="AH1128" s="151" t="n"/>
      <c r="AI1128" s="151" t="n">
        <v>0</v>
      </c>
      <c r="AJ1128" s="151" t="n"/>
      <c r="AK1128" s="151" t="n">
        <v>5163002.14001095</v>
      </c>
      <c r="AL1128" s="151" t="n"/>
      <c r="AM1128" s="151" t="n">
        <v>45388617.1779422</v>
      </c>
      <c r="AN1128" s="151" t="n">
        <v>11930230.4045562</v>
      </c>
      <c r="AO1128" s="151" t="n">
        <v>1976782.09116096</v>
      </c>
      <c r="AP1128" s="151" t="n">
        <v>24000</v>
      </c>
      <c r="AQ1128" s="151" t="n">
        <v>1410104.55836148</v>
      </c>
      <c r="AR1128" s="128" t="n">
        <f aca="false" ca="false" dt2D="false" dtr="false" t="normal">COUNTIF(AC1128:AN1128, "&gt;0")</f>
        <v>3</v>
      </c>
      <c r="AS1128" s="128" t="n">
        <f aca="false" ca="false" dt2D="false" dtr="false" t="normal">COUNTIF(AO1128:AQ1128, "&gt;0")</f>
        <v>3</v>
      </c>
      <c r="AT1128" s="128" t="n">
        <f aca="false" ca="false" dt2D="false" dtr="false" t="normal">+AR1128+AS1128</f>
        <v>6</v>
      </c>
      <c r="AU1128" s="0" t="n"/>
    </row>
    <row customHeight="true" ht="15" outlineLevel="0" r="1129">
      <c r="A1129" s="115" t="n">
        <f aca="false" ca="false" dt2D="false" dtr="false" t="normal">A1128+1</f>
        <v>237</v>
      </c>
      <c r="B1129" s="115" t="n">
        <f aca="false" ca="false" dt2D="false" dtr="false" t="normal">B1127+1</f>
        <v>51</v>
      </c>
      <c r="C1129" s="116" t="s">
        <v>147</v>
      </c>
      <c r="D1129" s="115" t="s">
        <v>783</v>
      </c>
      <c r="E1129" s="119" t="s">
        <v>70</v>
      </c>
      <c r="F1129" s="118" t="s">
        <v>188</v>
      </c>
      <c r="G1129" s="118" t="n">
        <v>2</v>
      </c>
      <c r="H1129" s="118" t="n">
        <v>2</v>
      </c>
      <c r="I1129" s="119" t="n">
        <v>638.5</v>
      </c>
      <c r="J1129" s="119" t="n">
        <v>638.5</v>
      </c>
      <c r="K1129" s="119" t="n">
        <v>0</v>
      </c>
      <c r="L1129" s="117" t="n">
        <v>29</v>
      </c>
      <c r="M1129" s="120" t="n">
        <f aca="false" ca="false" dt2D="false" dtr="false" t="normal">SUM(N1129:S1129)</f>
        <v>13671288.93582131</v>
      </c>
      <c r="N1129" s="120" t="n"/>
      <c r="O1129" s="120" t="n"/>
      <c r="P1129" s="120" t="n"/>
      <c r="Q1129" s="120" t="n">
        <v>69187.86</v>
      </c>
      <c r="R1129" s="120" t="n"/>
      <c r="S1129" s="120" t="n">
        <f aca="false" ca="false" dt2D="false" dtr="false" t="normal">'Приложение 2'!E1129-'Приложение 1'!Q1129</f>
        <v>13602101.07582131</v>
      </c>
      <c r="T1129" s="191" t="n">
        <v>88.76</v>
      </c>
      <c r="U1129" s="192" t="n">
        <v>71.01</v>
      </c>
      <c r="V1129" s="192" t="n">
        <v>59.18</v>
      </c>
      <c r="W1129" s="192" t="n"/>
      <c r="X1129" s="192" t="n"/>
      <c r="Y1129" s="193" t="n">
        <v>2027</v>
      </c>
      <c r="Z1129" s="3" t="n"/>
      <c r="AA1129" s="3" t="n"/>
      <c r="AB1129" s="194" t="n">
        <f aca="false" ca="false" dt2D="false" dtr="false" t="normal">SUM(AC1129:AQ1129)</f>
        <v>13671288.93582131</v>
      </c>
      <c r="AC1129" s="151" t="n">
        <v>1748534.14515989</v>
      </c>
      <c r="AD1129" s="151" t="n">
        <v>637035.916129514</v>
      </c>
      <c r="AE1129" s="151" t="n">
        <v>243569.297057478</v>
      </c>
      <c r="AF1129" s="151" t="n">
        <v>986228.742107401</v>
      </c>
      <c r="AG1129" s="151" t="n"/>
      <c r="AH1129" s="151" t="n"/>
      <c r="AI1129" s="151" t="n">
        <v>0</v>
      </c>
      <c r="AJ1129" s="151" t="n"/>
      <c r="AK1129" s="151" t="n">
        <v>2156000.07347738</v>
      </c>
      <c r="AL1129" s="151" t="n"/>
      <c r="AM1129" s="151" t="n">
        <v>3723140.62465319</v>
      </c>
      <c r="AN1129" s="151" t="n">
        <v>3450075.88593524</v>
      </c>
      <c r="AO1129" s="151" t="n">
        <v>410138.668074639</v>
      </c>
      <c r="AP1129" s="151" t="n">
        <v>24000</v>
      </c>
      <c r="AQ1129" s="151" t="n">
        <v>292565.583226576</v>
      </c>
      <c r="AR1129" s="128" t="n">
        <f aca="false" ca="false" dt2D="false" dtr="false" t="normal">COUNTIF(AC1129:AN1129, "&gt;0")</f>
        <v>7</v>
      </c>
      <c r="AS1129" s="128" t="n">
        <f aca="false" ca="false" dt2D="false" dtr="false" t="normal">COUNTIF(AO1129:AQ1129, "&gt;0")</f>
        <v>3</v>
      </c>
      <c r="AT1129" s="128" t="n">
        <f aca="false" ca="false" dt2D="false" dtr="false" t="normal">+AR1129+AS1129</f>
        <v>10</v>
      </c>
      <c r="AU1129" s="0" t="s">
        <v>190</v>
      </c>
    </row>
    <row customHeight="true" ht="15" outlineLevel="0" r="1130">
      <c r="A1130" s="115" t="n">
        <f aca="false" ca="false" dt2D="false" dtr="false" t="normal">A1129+1</f>
        <v>238</v>
      </c>
      <c r="B1130" s="115" t="s">
        <v>226</v>
      </c>
      <c r="C1130" s="116" t="s">
        <v>147</v>
      </c>
      <c r="D1130" s="115" t="s">
        <v>272</v>
      </c>
      <c r="E1130" s="119" t="s">
        <v>149</v>
      </c>
      <c r="F1130" s="118" t="s">
        <v>62</v>
      </c>
      <c r="G1130" s="118" t="n">
        <v>5</v>
      </c>
      <c r="H1130" s="118" t="n">
        <v>4</v>
      </c>
      <c r="I1130" s="119" t="n">
        <v>3068</v>
      </c>
      <c r="J1130" s="119" t="n">
        <v>2483.8</v>
      </c>
      <c r="K1130" s="119" t="n">
        <v>584.2</v>
      </c>
      <c r="L1130" s="117" t="n">
        <v>142</v>
      </c>
      <c r="M1130" s="120" t="n">
        <f aca="false" ca="false" dt2D="false" dtr="false" t="normal">SUM(N1130:S1130)</f>
        <v>24172005</v>
      </c>
      <c r="N1130" s="120" t="n"/>
      <c r="O1130" s="120" t="n"/>
      <c r="P1130" s="120" t="n"/>
      <c r="Q1130" s="120" t="n">
        <v>556963.44</v>
      </c>
      <c r="R1130" s="120" t="n"/>
      <c r="S1130" s="120" t="n">
        <f aca="false" ca="false" dt2D="false" dtr="false" t="normal">'Приложение 2'!E1130-'Приложение 1'!Q1130</f>
        <v>23615041.56</v>
      </c>
      <c r="T1130" s="191" t="n">
        <v>34.78</v>
      </c>
      <c r="U1130" s="192" t="n">
        <v>27.82</v>
      </c>
      <c r="V1130" s="192" t="n">
        <v>23.19</v>
      </c>
      <c r="W1130" s="192" t="n"/>
      <c r="X1130" s="192" t="n"/>
      <c r="Y1130" s="193" t="n">
        <v>2027</v>
      </c>
      <c r="Z1130" s="3" t="n"/>
      <c r="AA1130" s="3" t="n"/>
      <c r="AB1130" s="194" t="n">
        <f aca="false" ca="false" dt2D="false" dtr="false" t="normal">SUM(AC1130:AQ1130)</f>
        <v>24172005</v>
      </c>
      <c r="AC1130" s="151" t="n"/>
      <c r="AD1130" s="151" t="n"/>
      <c r="AE1130" s="151" t="n"/>
      <c r="AF1130" s="151" t="n"/>
      <c r="AG1130" s="151" t="n"/>
      <c r="AH1130" s="151" t="n"/>
      <c r="AI1130" s="151" t="n">
        <v>0</v>
      </c>
      <c r="AJ1130" s="151" t="n"/>
      <c r="AK1130" s="151" t="n"/>
      <c r="AL1130" s="151" t="n"/>
      <c r="AM1130" s="151" t="n">
        <v>22905563.943</v>
      </c>
      <c r="AN1130" s="151" t="n"/>
      <c r="AO1130" s="151" t="n">
        <v>725160.15</v>
      </c>
      <c r="AP1130" s="151" t="n">
        <v>24000</v>
      </c>
      <c r="AQ1130" s="151" t="n">
        <v>517280.907</v>
      </c>
      <c r="AR1130" s="128" t="n">
        <f aca="false" ca="false" dt2D="false" dtr="false" t="normal">COUNTIF(AC1130:AN1130, "&gt;0")</f>
        <v>1</v>
      </c>
      <c r="AS1130" s="128" t="n">
        <f aca="false" ca="false" dt2D="false" dtr="false" t="normal">COUNTIF(AO1130:AQ1130, "&gt;0")</f>
        <v>3</v>
      </c>
      <c r="AT1130" s="128" t="n">
        <f aca="false" ca="false" dt2D="false" dtr="false" t="normal">+AR1130+AS1130</f>
        <v>4</v>
      </c>
      <c r="AU1130" s="0" t="n"/>
    </row>
    <row customHeight="true" ht="15" outlineLevel="0" r="1131">
      <c r="A1131" s="115" t="n">
        <f aca="false" ca="false" dt2D="false" dtr="false" t="normal">A1130+1</f>
        <v>239</v>
      </c>
      <c r="B1131" s="115" t="n">
        <f aca="false" ca="false" dt2D="false" dtr="false" t="normal">B1129+1</f>
        <v>52</v>
      </c>
      <c r="C1131" s="116" t="s">
        <v>147</v>
      </c>
      <c r="D1131" s="115" t="s">
        <v>785</v>
      </c>
      <c r="E1131" s="117" t="s">
        <v>166</v>
      </c>
      <c r="F1131" s="118" t="s">
        <v>62</v>
      </c>
      <c r="G1131" s="118" t="n">
        <v>4</v>
      </c>
      <c r="H1131" s="118" t="n">
        <v>3</v>
      </c>
      <c r="I1131" s="119" t="n">
        <v>4132.42</v>
      </c>
      <c r="J1131" s="119" t="n">
        <v>3740.02</v>
      </c>
      <c r="K1131" s="119" t="n">
        <v>392.4</v>
      </c>
      <c r="L1131" s="117" t="n">
        <v>277</v>
      </c>
      <c r="M1131" s="120" t="n">
        <f aca="false" ca="false" dt2D="false" dtr="false" t="normal">SUM(N1131:S1131)</f>
        <v>28356785.17</v>
      </c>
      <c r="N1131" s="120" t="n"/>
      <c r="O1131" s="120" t="n"/>
      <c r="P1131" s="120" t="n"/>
      <c r="Q1131" s="120" t="n"/>
      <c r="R1131" s="120" t="n"/>
      <c r="S1131" s="120" t="n">
        <v>28356785.17</v>
      </c>
      <c r="T1131" s="191" t="n">
        <v>30.09</v>
      </c>
      <c r="U1131" s="192" t="n">
        <v>24.07</v>
      </c>
      <c r="V1131" s="192" t="n">
        <v>20.06</v>
      </c>
      <c r="W1131" s="192" t="n"/>
      <c r="X1131" s="192" t="n"/>
      <c r="Y1131" s="193" t="n">
        <v>2025</v>
      </c>
      <c r="Z1131" s="3" t="n"/>
      <c r="AA1131" s="3" t="n"/>
      <c r="AB1131" s="194" t="n">
        <f aca="false" ca="false" dt2D="false" dtr="false" t="normal">SUM(AC1131:AQ1131)</f>
        <v>28356785.17</v>
      </c>
      <c r="AC1131" s="151" t="n"/>
      <c r="AD1131" s="151" t="n"/>
      <c r="AE1131" s="151" t="n"/>
      <c r="AF1131" s="151" t="n"/>
      <c r="AG1131" s="151" t="n"/>
      <c r="AH1131" s="151" t="n"/>
      <c r="AI1131" s="151" t="n"/>
      <c r="AJ1131" s="151" t="n"/>
      <c r="AK1131" s="151" t="n"/>
      <c r="AL1131" s="151" t="n"/>
      <c r="AM1131" s="151" t="n">
        <v>28356785.17</v>
      </c>
      <c r="AN1131" s="151" t="n"/>
      <c r="AO1131" s="151" t="n"/>
      <c r="AP1131" s="151" t="n"/>
      <c r="AQ1131" s="151" t="n"/>
      <c r="AR1131" s="128" t="n">
        <f aca="false" ca="false" dt2D="false" dtr="false" t="normal">COUNTIF(AC1131:AN1131, "&gt;0")</f>
        <v>1</v>
      </c>
      <c r="AS1131" s="128" t="n">
        <f aca="false" ca="false" dt2D="false" dtr="false" t="normal">COUNTIF(AO1131:AQ1131, "&gt;0")</f>
        <v>0</v>
      </c>
      <c r="AT1131" s="128" t="n">
        <f aca="false" ca="false" dt2D="false" dtr="false" t="normal">+AR1131+AS1131</f>
        <v>1</v>
      </c>
    </row>
    <row customHeight="true" ht="15" outlineLevel="0" r="1132">
      <c r="A1132" s="115" t="n">
        <f aca="false" ca="false" dt2D="false" dtr="false" t="normal">A1131+1</f>
        <v>240</v>
      </c>
      <c r="B1132" s="115" t="s">
        <v>226</v>
      </c>
      <c r="C1132" s="116" t="s">
        <v>147</v>
      </c>
      <c r="D1132" s="115" t="s">
        <v>786</v>
      </c>
      <c r="E1132" s="119" t="s">
        <v>315</v>
      </c>
      <c r="F1132" s="118" t="s">
        <v>62</v>
      </c>
      <c r="G1132" s="118" t="n">
        <v>4</v>
      </c>
      <c r="H1132" s="118" t="n">
        <v>3</v>
      </c>
      <c r="I1132" s="119" t="n">
        <v>1982.65</v>
      </c>
      <c r="J1132" s="119" t="n">
        <v>1482.45</v>
      </c>
      <c r="K1132" s="119" t="n">
        <v>500.2</v>
      </c>
      <c r="L1132" s="117" t="n">
        <v>43</v>
      </c>
      <c r="M1132" s="120" t="n">
        <f aca="false" ca="false" dt2D="false" dtr="false" t="normal">SUM(N1132:S1132)</f>
        <v>15620803.6875</v>
      </c>
      <c r="N1132" s="120" t="n"/>
      <c r="O1132" s="120" t="n"/>
      <c r="P1132" s="120" t="n"/>
      <c r="Q1132" s="120" t="n">
        <v>386788.74</v>
      </c>
      <c r="R1132" s="120" t="n"/>
      <c r="S1132" s="120" t="n">
        <f aca="false" ca="false" dt2D="false" dtr="false" t="normal">'Приложение 2'!E1132-'Приложение 1'!Q1132</f>
        <v>15234014.9475</v>
      </c>
      <c r="T1132" s="191" t="n">
        <v>34.62</v>
      </c>
      <c r="U1132" s="192" t="n">
        <v>27.7</v>
      </c>
      <c r="V1132" s="192" t="n">
        <v>23.08</v>
      </c>
      <c r="W1132" s="192" t="n"/>
      <c r="X1132" s="192" t="n"/>
      <c r="Y1132" s="193" t="n">
        <v>2026</v>
      </c>
      <c r="Z1132" s="3" t="n"/>
      <c r="AA1132" s="3" t="n"/>
      <c r="AB1132" s="194" t="n">
        <f aca="false" ca="false" dt2D="false" dtr="false" t="normal">SUM(AC1132:AQ1132)</f>
        <v>15620803.6875</v>
      </c>
      <c r="AC1132" s="151" t="n"/>
      <c r="AD1132" s="151" t="n"/>
      <c r="AE1132" s="151" t="n"/>
      <c r="AF1132" s="151" t="n"/>
      <c r="AG1132" s="151" t="n"/>
      <c r="AH1132" s="151" t="n"/>
      <c r="AI1132" s="151" t="n">
        <v>0</v>
      </c>
      <c r="AJ1132" s="151" t="n"/>
      <c r="AK1132" s="151" t="n"/>
      <c r="AL1132" s="151" t="n"/>
      <c r="AM1132" s="151" t="n">
        <v>14793894.3779625</v>
      </c>
      <c r="AN1132" s="151" t="n"/>
      <c r="AO1132" s="151" t="n">
        <v>468624.110625</v>
      </c>
      <c r="AP1132" s="151" t="n">
        <v>24000</v>
      </c>
      <c r="AQ1132" s="151" t="n">
        <v>334285.1989125</v>
      </c>
      <c r="AR1132" s="128" t="n">
        <f aca="false" ca="false" dt2D="false" dtr="false" t="normal">COUNTIF(AC1132:AN1132, "&gt;0")</f>
        <v>1</v>
      </c>
      <c r="AS1132" s="128" t="n">
        <f aca="false" ca="false" dt2D="false" dtr="false" t="normal">COUNTIF(AO1132:AQ1132, "&gt;0")</f>
        <v>3</v>
      </c>
      <c r="AT1132" s="128" t="n">
        <f aca="false" ca="false" dt2D="false" dtr="false" t="normal">+AR1132+AS1132</f>
        <v>4</v>
      </c>
      <c r="AU1132" s="0" t="n"/>
    </row>
    <row customHeight="true" ht="15" outlineLevel="0" r="1133">
      <c r="A1133" s="115" t="n">
        <f aca="false" ca="false" dt2D="false" dtr="false" t="normal">A1132+1</f>
        <v>241</v>
      </c>
      <c r="B1133" s="115" t="s">
        <v>226</v>
      </c>
      <c r="C1133" s="116" t="s">
        <v>147</v>
      </c>
      <c r="D1133" s="115" t="s">
        <v>274</v>
      </c>
      <c r="E1133" s="119" t="s">
        <v>87</v>
      </c>
      <c r="F1133" s="118" t="s">
        <v>62</v>
      </c>
      <c r="G1133" s="118" t="n">
        <v>4</v>
      </c>
      <c r="H1133" s="118" t="n">
        <v>4</v>
      </c>
      <c r="I1133" s="119" t="n">
        <v>2799.6</v>
      </c>
      <c r="J1133" s="119" t="n">
        <v>1950.2</v>
      </c>
      <c r="K1133" s="119" t="n">
        <v>849.4</v>
      </c>
      <c r="L1133" s="117" t="n">
        <v>97</v>
      </c>
      <c r="M1133" s="120" t="n">
        <f aca="false" ca="false" dt2D="false" dtr="false" t="normal">SUM(N1133:S1133)</f>
        <v>32728527.827999994</v>
      </c>
      <c r="N1133" s="120" t="n"/>
      <c r="O1133" s="120" t="n"/>
      <c r="P1133" s="120" t="n"/>
      <c r="Q1133" s="120" t="n">
        <v>568470.168</v>
      </c>
      <c r="R1133" s="120" t="n"/>
      <c r="S1133" s="120" t="n">
        <f aca="false" ca="false" dt2D="false" dtr="false" t="normal">'Приложение 2'!E1133-'Приложение 1'!Q1133</f>
        <v>32160057.659999993</v>
      </c>
      <c r="T1133" s="191" t="n">
        <v>50.79</v>
      </c>
      <c r="U1133" s="192" t="n">
        <v>40.63</v>
      </c>
      <c r="V1133" s="192" t="n">
        <v>33.86</v>
      </c>
      <c r="W1133" s="192" t="n"/>
      <c r="X1133" s="192" t="n"/>
      <c r="Y1133" s="193" t="n">
        <v>2027</v>
      </c>
      <c r="Z1133" s="3" t="n"/>
      <c r="AA1133" s="3" t="n"/>
      <c r="AB1133" s="194" t="n">
        <f aca="false" ca="false" dt2D="false" dtr="false" t="normal">SUM(AC1133:AQ1133)</f>
        <v>32728527.827999994</v>
      </c>
      <c r="AC1133" s="151" t="n"/>
      <c r="AD1133" s="151" t="n">
        <v>3495195.9472872</v>
      </c>
      <c r="AE1133" s="151" t="n">
        <v>3695010.8574216</v>
      </c>
      <c r="AF1133" s="151" t="n">
        <v>2914473.905832</v>
      </c>
      <c r="AG1133" s="151" t="n"/>
      <c r="AH1133" s="151" t="n"/>
      <c r="AI1133" s="151" t="n">
        <v>0</v>
      </c>
      <c r="AJ1133" s="151" t="n"/>
      <c r="AK1133" s="151" t="n"/>
      <c r="AL1133" s="151" t="n"/>
      <c r="AM1133" s="151" t="n">
        <v>20917600.7871</v>
      </c>
      <c r="AN1133" s="151" t="n"/>
      <c r="AO1133" s="151" t="n">
        <v>981855.83484</v>
      </c>
      <c r="AP1133" s="151" t="n">
        <v>24000</v>
      </c>
      <c r="AQ1133" s="151" t="n">
        <v>700390.4955192</v>
      </c>
      <c r="AR1133" s="128" t="n">
        <f aca="false" ca="false" dt2D="false" dtr="false" t="normal">COUNTIF(AC1133:AN1133, "&gt;0")</f>
        <v>4</v>
      </c>
      <c r="AS1133" s="128" t="n">
        <f aca="false" ca="false" dt2D="false" dtr="false" t="normal">COUNTIF(AO1133:AQ1133, "&gt;0")</f>
        <v>3</v>
      </c>
      <c r="AT1133" s="128" t="n">
        <f aca="false" ca="false" dt2D="false" dtr="false" t="normal">+AR1133+AS1133</f>
        <v>7</v>
      </c>
      <c r="AU1133" s="0" t="n"/>
    </row>
    <row customHeight="true" ht="15" outlineLevel="0" r="1134">
      <c r="A1134" s="115" t="n">
        <f aca="false" ca="false" dt2D="false" dtr="false" t="normal">A1133+1</f>
        <v>242</v>
      </c>
      <c r="B1134" s="115" t="s">
        <v>226</v>
      </c>
      <c r="C1134" s="116" t="s">
        <v>147</v>
      </c>
      <c r="D1134" s="115" t="s">
        <v>276</v>
      </c>
      <c r="E1134" s="119" t="s">
        <v>159</v>
      </c>
      <c r="F1134" s="118" t="s">
        <v>62</v>
      </c>
      <c r="G1134" s="118" t="n">
        <v>4</v>
      </c>
      <c r="H1134" s="118" t="n">
        <v>6</v>
      </c>
      <c r="I1134" s="119" t="n">
        <v>4929</v>
      </c>
      <c r="J1134" s="119" t="n">
        <v>4929</v>
      </c>
      <c r="K1134" s="119" t="n">
        <v>0</v>
      </c>
      <c r="L1134" s="117" t="n">
        <v>214</v>
      </c>
      <c r="M1134" s="120" t="n">
        <f aca="false" ca="false" dt2D="false" dtr="false" t="normal">SUM(N1134:S1134)</f>
        <v>38834358.75</v>
      </c>
      <c r="N1134" s="120" t="n"/>
      <c r="O1134" s="120" t="n"/>
      <c r="P1134" s="120" t="n"/>
      <c r="Q1134" s="120" t="n">
        <v>767741.04</v>
      </c>
      <c r="R1134" s="120" t="n"/>
      <c r="S1134" s="120" t="n">
        <f aca="false" ca="false" dt2D="false" dtr="false" t="normal">'Приложение 2'!E1134-'Приложение 1'!Q1134</f>
        <v>38066617.71</v>
      </c>
      <c r="T1134" s="191" t="n">
        <v>33.97</v>
      </c>
      <c r="U1134" s="192" t="n">
        <v>27.18</v>
      </c>
      <c r="V1134" s="192" t="n">
        <v>22.65</v>
      </c>
      <c r="W1134" s="192" t="n"/>
      <c r="X1134" s="192" t="n"/>
      <c r="Y1134" s="193" t="n">
        <v>2027</v>
      </c>
      <c r="Z1134" s="3" t="n"/>
      <c r="AA1134" s="3" t="n"/>
      <c r="AB1134" s="194" t="n">
        <f aca="false" ca="false" dt2D="false" dtr="false" t="normal">SUM(AC1134:AQ1134)</f>
        <v>38834358.75</v>
      </c>
      <c r="AC1134" s="151" t="n"/>
      <c r="AD1134" s="151" t="n"/>
      <c r="AE1134" s="151" t="n"/>
      <c r="AF1134" s="151" t="n"/>
      <c r="AG1134" s="151" t="n"/>
      <c r="AH1134" s="151" t="n"/>
      <c r="AI1134" s="151" t="n">
        <v>0</v>
      </c>
      <c r="AJ1134" s="151" t="n"/>
      <c r="AK1134" s="151" t="n"/>
      <c r="AL1134" s="151" t="n"/>
      <c r="AM1134" s="151" t="n">
        <v>36814272.71025</v>
      </c>
      <c r="AN1134" s="151" t="n"/>
      <c r="AO1134" s="151" t="n">
        <v>1165030.7625</v>
      </c>
      <c r="AP1134" s="151" t="n">
        <v>24000</v>
      </c>
      <c r="AQ1134" s="151" t="n">
        <v>831055.27725</v>
      </c>
      <c r="AR1134" s="128" t="n">
        <f aca="false" ca="false" dt2D="false" dtr="false" t="normal">COUNTIF(AC1134:AN1134, "&gt;0")</f>
        <v>1</v>
      </c>
      <c r="AS1134" s="128" t="n">
        <f aca="false" ca="false" dt2D="false" dtr="false" t="normal">COUNTIF(AO1134:AQ1134, "&gt;0")</f>
        <v>3</v>
      </c>
      <c r="AT1134" s="128" t="n">
        <f aca="false" ca="false" dt2D="false" dtr="false" t="normal">+AR1134+AS1134</f>
        <v>4</v>
      </c>
      <c r="AU1134" s="0" t="n"/>
    </row>
    <row customHeight="true" ht="15" outlineLevel="0" r="1135">
      <c r="A1135" s="115" t="n">
        <f aca="false" ca="false" dt2D="false" dtr="false" t="normal">A1134+1</f>
        <v>243</v>
      </c>
      <c r="B1135" s="115" t="s">
        <v>226</v>
      </c>
      <c r="C1135" s="116" t="s">
        <v>147</v>
      </c>
      <c r="D1135" s="115" t="s">
        <v>278</v>
      </c>
      <c r="E1135" s="119" t="s">
        <v>117</v>
      </c>
      <c r="F1135" s="118" t="s">
        <v>62</v>
      </c>
      <c r="G1135" s="118" t="n">
        <v>4</v>
      </c>
      <c r="H1135" s="118" t="n">
        <v>6</v>
      </c>
      <c r="I1135" s="119" t="n">
        <v>4998.8</v>
      </c>
      <c r="J1135" s="119" t="n">
        <v>4928.1</v>
      </c>
      <c r="K1135" s="119" t="n">
        <v>70.6999999999998</v>
      </c>
      <c r="L1135" s="117" t="n">
        <v>234</v>
      </c>
      <c r="M1135" s="120" t="n">
        <f aca="false" ca="false" dt2D="false" dtr="false" t="normal">SUM(N1135:S1135)</f>
        <v>68845750.92790997</v>
      </c>
      <c r="N1135" s="120" t="n"/>
      <c r="O1135" s="120" t="n"/>
      <c r="P1135" s="120" t="n"/>
      <c r="Q1135" s="120" t="n">
        <v>789633.804</v>
      </c>
      <c r="R1135" s="120" t="n"/>
      <c r="S1135" s="120" t="n">
        <f aca="false" ca="false" dt2D="false" dtr="false" t="normal">'Приложение 2'!E1135-'Приложение 1'!Q1135</f>
        <v>68056117.12390997</v>
      </c>
      <c r="T1135" s="191" t="n">
        <v>58.52</v>
      </c>
      <c r="U1135" s="192" t="n">
        <v>46.82</v>
      </c>
      <c r="V1135" s="192" t="n">
        <v>39.01</v>
      </c>
      <c r="W1135" s="192" t="n"/>
      <c r="X1135" s="192" t="n"/>
      <c r="Y1135" s="193" t="n">
        <v>2027</v>
      </c>
      <c r="Z1135" s="3" t="n"/>
      <c r="AA1135" s="3" t="n"/>
      <c r="AB1135" s="194" t="n">
        <f aca="false" ca="false" dt2D="false" dtr="false" t="normal">SUM(AC1135:AQ1135)</f>
        <v>68845750.92790997</v>
      </c>
      <c r="AC1135" s="151" t="n"/>
      <c r="AD1135" s="151" t="n"/>
      <c r="AE1135" s="151" t="n"/>
      <c r="AF1135" s="151" t="n"/>
      <c r="AG1135" s="151" t="n"/>
      <c r="AH1135" s="151" t="n"/>
      <c r="AI1135" s="151" t="n">
        <v>0</v>
      </c>
      <c r="AJ1135" s="151" t="n"/>
      <c r="AK1135" s="151" t="n">
        <v>27935136.6189154</v>
      </c>
      <c r="AL1135" s="151" t="n"/>
      <c r="AM1135" s="151" t="n">
        <v>37347942.7113</v>
      </c>
      <c r="AN1135" s="151" t="n"/>
      <c r="AO1135" s="151" t="n">
        <v>2065372.5278373</v>
      </c>
      <c r="AP1135" s="151" t="n">
        <v>24000</v>
      </c>
      <c r="AQ1135" s="151" t="n">
        <v>1473299.06985727</v>
      </c>
      <c r="AR1135" s="128" t="n">
        <f aca="false" ca="false" dt2D="false" dtr="false" t="normal">COUNTIF(AC1135:AN1135, "&gt;0")</f>
        <v>2</v>
      </c>
      <c r="AS1135" s="128" t="n">
        <f aca="false" ca="false" dt2D="false" dtr="false" t="normal">COUNTIF(AO1135:AQ1135, "&gt;0")</f>
        <v>3</v>
      </c>
      <c r="AT1135" s="128" t="n">
        <f aca="false" ca="false" dt2D="false" dtr="false" t="normal">+AR1135+AS1135</f>
        <v>5</v>
      </c>
      <c r="AU1135" s="0" t="n"/>
    </row>
    <row customHeight="true" ht="15" outlineLevel="0" r="1136">
      <c r="A1136" s="115" t="n">
        <f aca="false" ca="false" dt2D="false" dtr="false" t="normal">A1135+1</f>
        <v>244</v>
      </c>
      <c r="B1136" s="115" t="s">
        <v>226</v>
      </c>
      <c r="C1136" s="116" t="s">
        <v>147</v>
      </c>
      <c r="D1136" s="115" t="s">
        <v>280</v>
      </c>
      <c r="E1136" s="119" t="s">
        <v>87</v>
      </c>
      <c r="F1136" s="118" t="s">
        <v>62</v>
      </c>
      <c r="G1136" s="118" t="n">
        <v>4</v>
      </c>
      <c r="H1136" s="118" t="n">
        <v>4</v>
      </c>
      <c r="I1136" s="119" t="n">
        <v>3459.2</v>
      </c>
      <c r="J1136" s="119" t="n">
        <v>3459.2</v>
      </c>
      <c r="K1136" s="119" t="n">
        <v>0</v>
      </c>
      <c r="L1136" s="117" t="n">
        <v>162</v>
      </c>
      <c r="M1136" s="120" t="n">
        <f aca="false" ca="false" dt2D="false" dtr="false" t="normal">SUM(N1136:S1136)</f>
        <v>38799924.74159057</v>
      </c>
      <c r="N1136" s="120" t="n"/>
      <c r="O1136" s="120" t="n"/>
      <c r="P1136" s="120" t="n"/>
      <c r="Q1136" s="120" t="n">
        <v>538804.992</v>
      </c>
      <c r="R1136" s="120" t="n"/>
      <c r="S1136" s="120" t="n">
        <f aca="false" ca="false" dt2D="false" dtr="false" t="normal">'Приложение 2'!E1136-'Приложение 1'!Q1136</f>
        <v>38261119.74959057</v>
      </c>
      <c r="T1136" s="191" t="n">
        <v>46.9</v>
      </c>
      <c r="U1136" s="192" t="n">
        <v>37.52</v>
      </c>
      <c r="V1136" s="192" t="n">
        <v>31.27</v>
      </c>
      <c r="W1136" s="192" t="n"/>
      <c r="X1136" s="192" t="n"/>
      <c r="Y1136" s="193" t="n">
        <v>2027</v>
      </c>
      <c r="Z1136" s="3" t="n"/>
      <c r="AA1136" s="3" t="n"/>
      <c r="AB1136" s="194" t="n">
        <f aca="false" ca="false" dt2D="false" dtr="false" t="normal">SUM(AC1136:AQ1136)</f>
        <v>38799924.74159057</v>
      </c>
      <c r="AC1136" s="151" t="n"/>
      <c r="AD1136" s="151" t="n"/>
      <c r="AE1136" s="151" t="n"/>
      <c r="AF1136" s="151" t="n"/>
      <c r="AG1136" s="151" t="n"/>
      <c r="AH1136" s="151" t="n"/>
      <c r="AI1136" s="151" t="n">
        <v>0</v>
      </c>
      <c r="AJ1136" s="151" t="n"/>
      <c r="AK1136" s="151" t="n"/>
      <c r="AL1136" s="151" t="n"/>
      <c r="AM1136" s="151" t="n">
        <v>25841307.5592</v>
      </c>
      <c r="AN1136" s="151" t="n">
        <v>10940301.0506728</v>
      </c>
      <c r="AO1136" s="151" t="n">
        <v>1163997.74224772</v>
      </c>
      <c r="AP1136" s="151" t="n">
        <v>24000</v>
      </c>
      <c r="AQ1136" s="151" t="n">
        <v>830318.389470039</v>
      </c>
      <c r="AR1136" s="128" t="n">
        <f aca="false" ca="false" dt2D="false" dtr="false" t="normal">COUNTIF(AC1136:AN1136, "&gt;0")</f>
        <v>2</v>
      </c>
      <c r="AS1136" s="128" t="n">
        <f aca="false" ca="false" dt2D="false" dtr="false" t="normal">COUNTIF(AO1136:AQ1136, "&gt;0")</f>
        <v>3</v>
      </c>
      <c r="AT1136" s="128" t="n">
        <f aca="false" ca="false" dt2D="false" dtr="false" t="normal">+AR1136+AS1136</f>
        <v>5</v>
      </c>
      <c r="AU1136" s="66" t="n">
        <f aca="false" ca="false" dt2D="false" dtr="false" t="normal">L892-AU1138</f>
        <v>45195</v>
      </c>
      <c r="AZ1136" s="66" t="n"/>
    </row>
    <row customHeight="true" ht="15" outlineLevel="0" r="1137">
      <c r="A1137" s="115" t="n">
        <f aca="false" ca="false" dt2D="false" dtr="false" t="normal">A1136+1</f>
        <v>245</v>
      </c>
      <c r="B1137" s="115" t="s">
        <v>226</v>
      </c>
      <c r="C1137" s="116" t="s">
        <v>147</v>
      </c>
      <c r="D1137" s="115" t="s">
        <v>282</v>
      </c>
      <c r="E1137" s="119" t="s">
        <v>87</v>
      </c>
      <c r="F1137" s="118" t="s">
        <v>62</v>
      </c>
      <c r="G1137" s="118" t="n">
        <v>4</v>
      </c>
      <c r="H1137" s="118" t="n">
        <v>4</v>
      </c>
      <c r="I1137" s="119" t="n">
        <v>3446.2</v>
      </c>
      <c r="J1137" s="119" t="n">
        <v>3446.2</v>
      </c>
      <c r="K1137" s="119" t="n">
        <v>0</v>
      </c>
      <c r="L1137" s="117" t="n">
        <v>128</v>
      </c>
      <c r="M1137" s="120" t="n">
        <f aca="false" ca="false" dt2D="false" dtr="false" t="normal">SUM(N1137:S1137)</f>
        <v>31813250.86565349</v>
      </c>
      <c r="N1137" s="120" t="n"/>
      <c r="O1137" s="120" t="n"/>
      <c r="P1137" s="120" t="n"/>
      <c r="Q1137" s="120" t="n">
        <v>536780.112</v>
      </c>
      <c r="R1137" s="120" t="n"/>
      <c r="S1137" s="120" t="n">
        <f aca="false" ca="false" dt2D="false" dtr="false" t="normal">'Приложение 2'!E1137-'Приложение 1'!Q1137</f>
        <v>31276470.75365349</v>
      </c>
      <c r="T1137" s="191" t="n">
        <v>39.27</v>
      </c>
      <c r="U1137" s="192" t="n">
        <v>31.42</v>
      </c>
      <c r="V1137" s="192" t="n">
        <v>26.18</v>
      </c>
      <c r="W1137" s="192" t="n"/>
      <c r="X1137" s="192" t="n"/>
      <c r="Y1137" s="193" t="n">
        <v>2027</v>
      </c>
      <c r="Z1137" s="3" t="n"/>
      <c r="AA1137" s="3" t="n"/>
      <c r="AB1137" s="194" t="n">
        <f aca="false" ca="false" dt2D="false" dtr="false" t="normal">SUM(AC1137:AQ1137)</f>
        <v>31813250.86565349</v>
      </c>
      <c r="AC1137" s="151" t="n"/>
      <c r="AD1137" s="151" t="n"/>
      <c r="AE1137" s="151" t="n"/>
      <c r="AF1137" s="151" t="n"/>
      <c r="AG1137" s="151" t="n"/>
      <c r="AH1137" s="151" t="n"/>
      <c r="AI1137" s="151" t="n">
        <v>0</v>
      </c>
      <c r="AJ1137" s="151" t="n"/>
      <c r="AK1137" s="151" t="n">
        <v>19254908.5012616</v>
      </c>
      <c r="AL1137" s="151" t="n"/>
      <c r="AM1137" s="151" t="n"/>
      <c r="AN1137" s="151" t="n">
        <v>10899141.2698973</v>
      </c>
      <c r="AO1137" s="151" t="n">
        <v>954397.525969604</v>
      </c>
      <c r="AP1137" s="151" t="n">
        <v>24000</v>
      </c>
      <c r="AQ1137" s="151" t="n">
        <v>680803.568524984</v>
      </c>
      <c r="AR1137" s="128" t="n">
        <f aca="false" ca="false" dt2D="false" dtr="false" t="normal">COUNTIF(AC1137:AN1137, "&gt;0")</f>
        <v>2</v>
      </c>
      <c r="AS1137" s="128" t="n">
        <f aca="false" ca="false" dt2D="false" dtr="false" t="normal">COUNTIF(AO1137:AQ1137, "&gt;0")</f>
        <v>3</v>
      </c>
      <c r="AT1137" s="128" t="n">
        <f aca="false" ca="false" dt2D="false" dtr="false" t="normal">+AR1137+AS1137</f>
        <v>5</v>
      </c>
      <c r="AU1137" s="0" t="n"/>
    </row>
    <row customHeight="true" ht="15" outlineLevel="0" r="1138">
      <c r="A1138" s="115" t="n">
        <f aca="false" ca="false" dt2D="false" dtr="false" t="normal">A1137+1</f>
        <v>246</v>
      </c>
      <c r="B1138" s="115" t="s">
        <v>226</v>
      </c>
      <c r="C1138" s="116" t="s">
        <v>147</v>
      </c>
      <c r="D1138" s="115" t="s">
        <v>284</v>
      </c>
      <c r="E1138" s="119" t="s">
        <v>162</v>
      </c>
      <c r="F1138" s="118" t="s">
        <v>62</v>
      </c>
      <c r="G1138" s="118" t="n">
        <v>4</v>
      </c>
      <c r="H1138" s="118" t="n">
        <v>2</v>
      </c>
      <c r="I1138" s="119" t="n">
        <v>1991.8</v>
      </c>
      <c r="J1138" s="119" t="n">
        <v>1991.8</v>
      </c>
      <c r="K1138" s="119" t="n">
        <v>0</v>
      </c>
      <c r="L1138" s="117" t="n">
        <v>73</v>
      </c>
      <c r="M1138" s="120" t="n">
        <f aca="false" ca="false" dt2D="false" dtr="false" t="normal">SUM(N1138:S1138)</f>
        <v>36283749.39770974</v>
      </c>
      <c r="N1138" s="120" t="n"/>
      <c r="O1138" s="120" t="n"/>
      <c r="P1138" s="120" t="n"/>
      <c r="Q1138" s="120" t="n">
        <v>310242.768</v>
      </c>
      <c r="R1138" s="120" t="n"/>
      <c r="S1138" s="120" t="n">
        <f aca="false" ca="false" dt2D="false" dtr="false" t="normal">'Приложение 2'!E1138-'Приложение 1'!Q1138</f>
        <v>35973506.62970974</v>
      </c>
      <c r="T1138" s="191" t="n">
        <v>78.99</v>
      </c>
      <c r="U1138" s="192" t="n">
        <v>63.19</v>
      </c>
      <c r="V1138" s="192" t="n">
        <v>52.66</v>
      </c>
      <c r="W1138" s="192" t="n"/>
      <c r="X1138" s="192" t="n"/>
      <c r="Y1138" s="193" t="n">
        <v>2027</v>
      </c>
      <c r="Z1138" s="3" t="n"/>
      <c r="AA1138" s="3" t="n"/>
      <c r="AB1138" s="194" t="n">
        <f aca="false" ca="false" dt2D="false" dtr="false" t="normal">SUM(AC1138:AQ1138)</f>
        <v>36283749.39770974</v>
      </c>
      <c r="AC1138" s="151" t="n">
        <v>6020303.48402183</v>
      </c>
      <c r="AD1138" s="151" t="n">
        <v>2486956.5965876</v>
      </c>
      <c r="AE1138" s="151" t="n">
        <v>2629116.6687428</v>
      </c>
      <c r="AF1138" s="151" t="n">
        <v>2073796.801556</v>
      </c>
      <c r="AG1138" s="151" t="n"/>
      <c r="AH1138" s="151" t="n"/>
      <c r="AI1138" s="151" t="n">
        <v>0</v>
      </c>
      <c r="AJ1138" s="151" t="n"/>
      <c r="AK1138" s="151" t="n"/>
      <c r="AL1138" s="151" t="n"/>
      <c r="AM1138" s="151" t="n">
        <v>14882279.48555</v>
      </c>
      <c r="AN1138" s="151" t="n">
        <v>6302311.64220923</v>
      </c>
      <c r="AO1138" s="151" t="n">
        <v>1088512.48193129</v>
      </c>
      <c r="AP1138" s="151" t="n">
        <v>24000</v>
      </c>
      <c r="AQ1138" s="151" t="n">
        <v>776472.237110989</v>
      </c>
      <c r="AR1138" s="128" t="n">
        <f aca="false" ca="false" dt2D="false" dtr="false" t="normal">COUNTIF(AC1138:AN1138, "&gt;0")</f>
        <v>6</v>
      </c>
      <c r="AS1138" s="128" t="n">
        <f aca="false" ca="false" dt2D="false" dtr="false" t="normal">COUNTIF(AO1138:AQ1138, "&gt;0")</f>
        <v>3</v>
      </c>
      <c r="AT1138" s="128" t="n">
        <f aca="false" ca="false" dt2D="false" dtr="false" t="normal">+AR1138+AS1138</f>
        <v>9</v>
      </c>
      <c r="AU1138" s="66" t="n">
        <f aca="false" ca="false" dt2D="false" dtr="false" t="normal">L1187+L1129+L1107+L1106+L1076+L954</f>
        <v>229</v>
      </c>
      <c r="AZ1138" s="66" t="n"/>
      <c r="BA1138" s="66" t="n"/>
    </row>
    <row customHeight="true" ht="15" outlineLevel="0" r="1139">
      <c r="A1139" s="115" t="n">
        <f aca="false" ca="false" dt2D="false" dtr="false" t="normal">A1138+1</f>
        <v>247</v>
      </c>
      <c r="B1139" s="115" t="n">
        <f aca="false" ca="false" dt2D="false" dtr="false" t="normal">B1131+1</f>
        <v>53</v>
      </c>
      <c r="C1139" s="116" t="s">
        <v>147</v>
      </c>
      <c r="D1139" s="115" t="s">
        <v>793</v>
      </c>
      <c r="E1139" s="119" t="s">
        <v>355</v>
      </c>
      <c r="F1139" s="118" t="s">
        <v>62</v>
      </c>
      <c r="G1139" s="118" t="n">
        <v>5</v>
      </c>
      <c r="H1139" s="118" t="n">
        <v>4</v>
      </c>
      <c r="I1139" s="119" t="n">
        <v>3062.6</v>
      </c>
      <c r="J1139" s="119" t="n">
        <v>3062.6</v>
      </c>
      <c r="K1139" s="119" t="n">
        <v>0</v>
      </c>
      <c r="L1139" s="117" t="n">
        <v>123</v>
      </c>
      <c r="M1139" s="120" t="n">
        <f aca="false" ca="false" dt2D="false" dtr="false" t="normal">SUM(N1139:S1139)</f>
        <v>24129459.75</v>
      </c>
      <c r="N1139" s="120" t="n"/>
      <c r="O1139" s="120" t="n"/>
      <c r="P1139" s="120" t="n"/>
      <c r="Q1139" s="120" t="n">
        <v>477030.576</v>
      </c>
      <c r="R1139" s="120" t="n"/>
      <c r="S1139" s="120" t="n">
        <f aca="false" ca="false" dt2D="false" dtr="false" t="normal">'Приложение 2'!E1139-'Приложение 1'!Q1139</f>
        <v>23652429.174</v>
      </c>
      <c r="T1139" s="191" t="n">
        <v>32.18</v>
      </c>
      <c r="U1139" s="192" t="n">
        <v>25.74</v>
      </c>
      <c r="V1139" s="192" t="n">
        <v>21.45</v>
      </c>
      <c r="W1139" s="192" t="n"/>
      <c r="X1139" s="192" t="n"/>
      <c r="Y1139" s="193" t="n">
        <v>2026</v>
      </c>
      <c r="Z1139" s="3" t="n"/>
      <c r="AA1139" s="3" t="n"/>
      <c r="AB1139" s="194" t="n">
        <f aca="false" ca="false" dt2D="false" dtr="false" t="normal">SUM(AC1139:AQ1139)</f>
        <v>24129459.75</v>
      </c>
      <c r="AC1139" s="151" t="n"/>
      <c r="AD1139" s="151" t="n"/>
      <c r="AE1139" s="151" t="n"/>
      <c r="AF1139" s="151" t="n"/>
      <c r="AG1139" s="151" t="n"/>
      <c r="AH1139" s="151" t="n"/>
      <c r="AI1139" s="151" t="n">
        <v>0</v>
      </c>
      <c r="AJ1139" s="151" t="n"/>
      <c r="AK1139" s="151" t="n"/>
      <c r="AL1139" s="151" t="n"/>
      <c r="AM1139" s="151" t="n">
        <v>22865205.51885</v>
      </c>
      <c r="AN1139" s="151" t="n"/>
      <c r="AO1139" s="151" t="n">
        <v>723883.7925</v>
      </c>
      <c r="AP1139" s="151" t="n">
        <v>24000</v>
      </c>
      <c r="AQ1139" s="151" t="n">
        <v>516370.43865</v>
      </c>
      <c r="AR1139" s="128" t="n">
        <f aca="false" ca="false" dt2D="false" dtr="false" t="normal">COUNTIF(AC1139:AN1139, "&gt;0")</f>
        <v>1</v>
      </c>
      <c r="AS1139" s="128" t="n">
        <f aca="false" ca="false" dt2D="false" dtr="false" t="normal">COUNTIF(AO1139:AQ1139, "&gt;0")</f>
        <v>3</v>
      </c>
      <c r="AT1139" s="128" t="n">
        <f aca="false" ca="false" dt2D="false" dtr="false" t="normal">+AR1139+AS1139</f>
        <v>4</v>
      </c>
      <c r="AU1139" s="0" t="n"/>
    </row>
    <row customHeight="true" ht="15" outlineLevel="0" r="1140">
      <c r="A1140" s="115" t="n">
        <f aca="false" ca="false" dt2D="false" dtr="false" t="normal">A1139+1</f>
        <v>248</v>
      </c>
      <c r="B1140" s="115" t="s">
        <v>226</v>
      </c>
      <c r="C1140" s="116" t="s">
        <v>147</v>
      </c>
      <c r="D1140" s="115" t="s">
        <v>287</v>
      </c>
      <c r="E1140" s="119" t="s">
        <v>243</v>
      </c>
      <c r="F1140" s="118" t="s">
        <v>62</v>
      </c>
      <c r="G1140" s="118" t="n">
        <v>4</v>
      </c>
      <c r="H1140" s="118" t="n">
        <v>4</v>
      </c>
      <c r="I1140" s="119" t="n">
        <v>2717</v>
      </c>
      <c r="J1140" s="119" t="n">
        <v>2717</v>
      </c>
      <c r="K1140" s="119" t="n">
        <v>0</v>
      </c>
      <c r="L1140" s="117" t="n">
        <v>139</v>
      </c>
      <c r="M1140" s="120" t="n">
        <f aca="false" ca="false" dt2D="false" dtr="false" t="normal">SUM(N1140:S1140)</f>
        <v>51123702.97435123</v>
      </c>
      <c r="N1140" s="120" t="n"/>
      <c r="O1140" s="120" t="n"/>
      <c r="P1140" s="120" t="n"/>
      <c r="Q1140" s="120" t="n">
        <v>423199.92</v>
      </c>
      <c r="R1140" s="120" t="n"/>
      <c r="S1140" s="120" t="n">
        <f aca="false" ca="false" dt2D="false" dtr="false" t="normal">'Приложение 2'!E1140-'Приложение 1'!Q1140</f>
        <v>50700503.054351225</v>
      </c>
      <c r="T1140" s="191" t="n">
        <v>80.68</v>
      </c>
      <c r="U1140" s="192" t="n">
        <v>64.54</v>
      </c>
      <c r="V1140" s="192" t="n">
        <v>53.79</v>
      </c>
      <c r="W1140" s="192" t="n"/>
      <c r="X1140" s="192" t="n"/>
      <c r="Y1140" s="193" t="n">
        <v>2027</v>
      </c>
      <c r="Z1140" s="3" t="n"/>
      <c r="AA1140" s="3" t="n"/>
      <c r="AB1140" s="194" t="n">
        <f aca="false" ca="false" dt2D="false" dtr="false" t="normal">SUM(AC1140:AQ1140)</f>
        <v>51123702.97435123</v>
      </c>
      <c r="AC1140" s="151" t="n">
        <v>8214280.318062</v>
      </c>
      <c r="AD1140" s="151" t="n">
        <v>3394467.33826543</v>
      </c>
      <c r="AE1140" s="151" t="n">
        <v>3588386.86635343</v>
      </c>
      <c r="AF1140" s="151" t="n">
        <v>2830879.04471143</v>
      </c>
      <c r="AG1140" s="151" t="n">
        <v>1542127.66159665</v>
      </c>
      <c r="AH1140" s="151" t="n"/>
      <c r="AI1140" s="151" t="n">
        <v>0</v>
      </c>
      <c r="AJ1140" s="151" t="n"/>
      <c r="AK1140" s="151" t="n"/>
      <c r="AL1140" s="151" t="n"/>
      <c r="AM1140" s="151" t="n">
        <v>20302837.8018214</v>
      </c>
      <c r="AN1140" s="151" t="n">
        <v>8598965.61065923</v>
      </c>
      <c r="AO1140" s="151" t="n">
        <v>1533711.08923054</v>
      </c>
      <c r="AP1140" s="151" t="n">
        <v>24000</v>
      </c>
      <c r="AQ1140" s="151" t="n">
        <v>1094047.24365112</v>
      </c>
      <c r="AR1140" s="128" t="n">
        <f aca="false" ca="false" dt2D="false" dtr="false" t="normal">COUNTIF(AC1140:AN1140, "&gt;0")</f>
        <v>7</v>
      </c>
      <c r="AS1140" s="128" t="n">
        <f aca="false" ca="false" dt2D="false" dtr="false" t="normal">COUNTIF(AO1140:AQ1140, "&gt;0")</f>
        <v>3</v>
      </c>
      <c r="AT1140" s="128" t="n">
        <f aca="false" ca="false" dt2D="false" dtr="false" t="normal">+AR1140+AS1140</f>
        <v>10</v>
      </c>
      <c r="AU1140" s="0" t="n"/>
    </row>
    <row customHeight="true" ht="15" outlineLevel="0" r="1141">
      <c r="A1141" s="115" t="n">
        <f aca="false" ca="false" dt2D="false" dtr="false" t="normal">A1140+1</f>
        <v>249</v>
      </c>
      <c r="B1141" s="115" t="s">
        <v>226</v>
      </c>
      <c r="C1141" s="116" t="s">
        <v>147</v>
      </c>
      <c r="D1141" s="115" t="s">
        <v>795</v>
      </c>
      <c r="E1141" s="119" t="s">
        <v>159</v>
      </c>
      <c r="F1141" s="118" t="s">
        <v>62</v>
      </c>
      <c r="G1141" s="118" t="n">
        <v>4</v>
      </c>
      <c r="H1141" s="118" t="n">
        <v>4</v>
      </c>
      <c r="I1141" s="119" t="n">
        <v>3362.1</v>
      </c>
      <c r="J1141" s="119" t="n">
        <v>3362.1</v>
      </c>
      <c r="K1141" s="119" t="n">
        <v>0</v>
      </c>
      <c r="L1141" s="117" t="n">
        <v>138</v>
      </c>
      <c r="M1141" s="120" t="n">
        <f aca="false" ca="false" dt2D="false" dtr="false" t="normal">SUM(N1141:S1141)</f>
        <v>6448641.028138289</v>
      </c>
      <c r="N1141" s="120" t="n"/>
      <c r="O1141" s="120" t="n"/>
      <c r="P1141" s="120" t="n"/>
      <c r="Q1141" s="120" t="n">
        <v>523680.696</v>
      </c>
      <c r="R1141" s="120" t="n"/>
      <c r="S1141" s="120" t="n">
        <f aca="false" ca="false" dt2D="false" dtr="false" t="normal">'Приложение 2'!E1141-'Приложение 1'!Q1141</f>
        <v>5924960.332138289</v>
      </c>
      <c r="T1141" s="191" t="n">
        <v>4.01</v>
      </c>
      <c r="U1141" s="192" t="n">
        <v>3.21</v>
      </c>
      <c r="V1141" s="192" t="n">
        <v>2.68</v>
      </c>
      <c r="W1141" s="192" t="n"/>
      <c r="X1141" s="192" t="n"/>
      <c r="Y1141" s="193" t="n">
        <v>2026</v>
      </c>
      <c r="Z1141" s="3" t="n"/>
      <c r="AA1141" s="3" t="n"/>
      <c r="AB1141" s="194" t="n">
        <f aca="false" ca="false" dt2D="false" dtr="false" t="normal">SUM(AC1141:AQ1141)</f>
        <v>6448641.028138288</v>
      </c>
      <c r="AC1141" s="151" t="n"/>
      <c r="AD1141" s="151" t="n">
        <v>4192661.6996622</v>
      </c>
      <c r="AE1141" s="151" t="n"/>
      <c r="AF1141" s="151" t="n"/>
      <c r="AG1141" s="151" t="n">
        <v>1900519.17962978</v>
      </c>
      <c r="AH1141" s="151" t="n"/>
      <c r="AI1141" s="151" t="n">
        <v>0</v>
      </c>
      <c r="AJ1141" s="151" t="n"/>
      <c r="AK1141" s="151" t="n"/>
      <c r="AL1141" s="151" t="n"/>
      <c r="AM1141" s="151" t="n"/>
      <c r="AN1141" s="151" t="n"/>
      <c r="AO1141" s="151" t="n">
        <v>193459.230844149</v>
      </c>
      <c r="AP1141" s="151" t="n">
        <v>24000</v>
      </c>
      <c r="AQ1141" s="151" t="n">
        <v>138000.918002159</v>
      </c>
      <c r="AR1141" s="128" t="n">
        <f aca="false" ca="false" dt2D="false" dtr="false" t="normal">COUNTIF(AC1141:AN1141, "&gt;0")</f>
        <v>2</v>
      </c>
      <c r="AS1141" s="128" t="n">
        <f aca="false" ca="false" dt2D="false" dtr="false" t="normal">COUNTIF(AO1141:AQ1141, "&gt;0")</f>
        <v>3</v>
      </c>
      <c r="AT1141" s="128" t="n">
        <f aca="false" ca="false" dt2D="false" dtr="false" t="normal">+AR1141+AS1141</f>
        <v>5</v>
      </c>
      <c r="AU1141" s="0" t="n"/>
    </row>
    <row customHeight="true" ht="15" outlineLevel="0" r="1142">
      <c r="A1142" s="115" t="n">
        <f aca="false" ca="false" dt2D="false" dtr="false" t="normal">A1141+1</f>
        <v>250</v>
      </c>
      <c r="B1142" s="115" t="s">
        <v>226</v>
      </c>
      <c r="C1142" s="116" t="s">
        <v>147</v>
      </c>
      <c r="D1142" s="115" t="s">
        <v>797</v>
      </c>
      <c r="E1142" s="119" t="s">
        <v>210</v>
      </c>
      <c r="F1142" s="118" t="s">
        <v>62</v>
      </c>
      <c r="G1142" s="118" t="n">
        <v>4</v>
      </c>
      <c r="H1142" s="118" t="n">
        <v>4</v>
      </c>
      <c r="I1142" s="119" t="n">
        <v>2991.5</v>
      </c>
      <c r="J1142" s="119" t="n">
        <v>2607.6</v>
      </c>
      <c r="K1142" s="119" t="n">
        <v>383.9</v>
      </c>
      <c r="L1142" s="117" t="n">
        <v>101</v>
      </c>
      <c r="M1142" s="120" t="n">
        <f aca="false" ca="false" dt2D="false" dtr="false" t="normal">SUM(N1142:S1142)</f>
        <v>8112888.17</v>
      </c>
      <c r="N1142" s="120" t="n"/>
      <c r="O1142" s="120" t="n"/>
      <c r="P1142" s="120" t="n"/>
      <c r="Q1142" s="120" t="n">
        <v>525798.372</v>
      </c>
      <c r="R1142" s="120" t="n"/>
      <c r="S1142" s="120" t="n">
        <f aca="false" ca="false" dt2D="false" dtr="false" t="normal">'Приложение 2'!E1142-'Приложение 1'!Q1142</f>
        <v>7587089.798</v>
      </c>
      <c r="T1142" s="191" t="n">
        <v>12.83</v>
      </c>
      <c r="U1142" s="192" t="n">
        <v>10.27</v>
      </c>
      <c r="V1142" s="192" t="n">
        <v>8.56</v>
      </c>
      <c r="W1142" s="192" t="n"/>
      <c r="X1142" s="192" t="n"/>
      <c r="Y1142" s="193" t="n">
        <v>2026</v>
      </c>
      <c r="Z1142" s="3" t="n"/>
      <c r="AA1142" s="3" t="n"/>
      <c r="AB1142" s="194" t="n">
        <f aca="false" ca="false" dt2D="false" dtr="false" t="normal">SUM(AC1142:AQ1142)</f>
        <v>8112888.170000001</v>
      </c>
      <c r="AC1142" s="151" t="n"/>
      <c r="AD1142" s="151" t="n">
        <v>3729187.196853</v>
      </c>
      <c r="AE1142" s="151" t="n">
        <v>3942698.521209</v>
      </c>
      <c r="AF1142" s="151" t="n"/>
      <c r="AG1142" s="151" t="n"/>
      <c r="AH1142" s="151" t="n"/>
      <c r="AI1142" s="151" t="n">
        <v>0</v>
      </c>
      <c r="AJ1142" s="151" t="n"/>
      <c r="AK1142" s="151" t="n"/>
      <c r="AL1142" s="151" t="n"/>
      <c r="AM1142" s="151" t="n"/>
      <c r="AN1142" s="151" t="n"/>
      <c r="AO1142" s="151" t="n">
        <v>243386.6451</v>
      </c>
      <c r="AP1142" s="151" t="n">
        <v>24000</v>
      </c>
      <c r="AQ1142" s="151" t="n">
        <v>173615.806838</v>
      </c>
      <c r="AR1142" s="128" t="n">
        <f aca="false" ca="false" dt2D="false" dtr="false" t="normal">COUNTIF(AC1142:AN1142, "&gt;0")</f>
        <v>2</v>
      </c>
      <c r="AS1142" s="128" t="n">
        <f aca="false" ca="false" dt2D="false" dtr="false" t="normal">COUNTIF(AO1142:AQ1142, "&gt;0")</f>
        <v>3</v>
      </c>
      <c r="AT1142" s="128" t="n">
        <f aca="false" ca="false" dt2D="false" dtr="false" t="normal">+AR1142+AS1142</f>
        <v>5</v>
      </c>
      <c r="AU1142" s="0" t="n"/>
    </row>
    <row customHeight="true" ht="15" outlineLevel="0" r="1143">
      <c r="A1143" s="115" t="n">
        <f aca="false" ca="false" dt2D="false" dtr="false" t="normal">A1142+1</f>
        <v>251</v>
      </c>
      <c r="B1143" s="115" t="s">
        <v>226</v>
      </c>
      <c r="C1143" s="116" t="s">
        <v>147</v>
      </c>
      <c r="D1143" s="115" t="s">
        <v>799</v>
      </c>
      <c r="E1143" s="119" t="s">
        <v>194</v>
      </c>
      <c r="F1143" s="118" t="s">
        <v>62</v>
      </c>
      <c r="G1143" s="118" t="n">
        <v>4</v>
      </c>
      <c r="H1143" s="118" t="n">
        <v>6</v>
      </c>
      <c r="I1143" s="119" t="n">
        <v>5005.9</v>
      </c>
      <c r="J1143" s="119" t="n">
        <v>5005.9</v>
      </c>
      <c r="K1143" s="119" t="n">
        <v>0</v>
      </c>
      <c r="L1143" s="117" t="n">
        <v>207</v>
      </c>
      <c r="M1143" s="120" t="n">
        <f aca="false" ca="false" dt2D="false" dtr="false" t="normal">SUM(N1143:S1143)</f>
        <v>85651700.15467761</v>
      </c>
      <c r="N1143" s="120" t="n"/>
      <c r="O1143" s="120" t="n"/>
      <c r="P1143" s="120" t="n"/>
      <c r="Q1143" s="120" t="n">
        <v>779718.984</v>
      </c>
      <c r="R1143" s="120" t="n"/>
      <c r="S1143" s="120" t="n">
        <f aca="false" ca="false" dt2D="false" dtr="false" t="normal">'Приложение 2'!E1143-'Приложение 1'!Q1143</f>
        <v>84871981.17067762</v>
      </c>
      <c r="T1143" s="191" t="n">
        <v>72.16</v>
      </c>
      <c r="U1143" s="192" t="n">
        <v>57.73</v>
      </c>
      <c r="V1143" s="192" t="n">
        <v>48.11</v>
      </c>
      <c r="W1143" s="192" t="n"/>
      <c r="X1143" s="192" t="n"/>
      <c r="Y1143" s="193" t="n">
        <v>2026</v>
      </c>
      <c r="Z1143" s="3" t="n"/>
      <c r="AA1143" s="3" t="n"/>
      <c r="AB1143" s="194" t="n">
        <f aca="false" ca="false" dt2D="false" dtr="false" t="normal">SUM(AC1143:AQ1143)</f>
        <v>85651700.15467761</v>
      </c>
      <c r="AC1143" s="151" t="n"/>
      <c r="AD1143" s="151" t="n"/>
      <c r="AE1143" s="151" t="n"/>
      <c r="AF1143" s="151" t="n"/>
      <c r="AG1143" s="151" t="n"/>
      <c r="AH1143" s="151" t="n"/>
      <c r="AI1143" s="151" t="n">
        <v>0</v>
      </c>
      <c r="AJ1143" s="151" t="n"/>
      <c r="AK1143" s="151" t="n">
        <v>27978831.0795849</v>
      </c>
      <c r="AL1143" s="151" t="n"/>
      <c r="AM1143" s="151" t="n">
        <v>37405006.565275</v>
      </c>
      <c r="AN1143" s="151" t="n">
        <v>15841365.1218673</v>
      </c>
      <c r="AO1143" s="151" t="n">
        <v>2569551.00464033</v>
      </c>
      <c r="AP1143" s="151" t="n">
        <v>24000</v>
      </c>
      <c r="AQ1143" s="151" t="n">
        <v>1832946.3833101</v>
      </c>
      <c r="AR1143" s="128" t="n">
        <f aca="false" ca="false" dt2D="false" dtr="false" t="normal">COUNTIF(AC1143:AN1143, "&gt;0")</f>
        <v>3</v>
      </c>
      <c r="AS1143" s="128" t="n">
        <f aca="false" ca="false" dt2D="false" dtr="false" t="normal">COUNTIF(AO1143:AQ1143, "&gt;0")</f>
        <v>3</v>
      </c>
      <c r="AT1143" s="128" t="n">
        <f aca="false" ca="false" dt2D="false" dtr="false" t="normal">+AR1143+AS1143</f>
        <v>6</v>
      </c>
      <c r="AU1143" s="0" t="n"/>
    </row>
    <row customHeight="true" ht="15" outlineLevel="0" r="1144">
      <c r="A1144" s="115" t="n">
        <f aca="false" ca="false" dt2D="false" dtr="false" t="normal">A1143+1</f>
        <v>252</v>
      </c>
      <c r="B1144" s="115" t="s">
        <v>226</v>
      </c>
      <c r="C1144" s="116" t="s">
        <v>147</v>
      </c>
      <c r="D1144" s="115" t="s">
        <v>800</v>
      </c>
      <c r="E1144" s="119" t="s">
        <v>210</v>
      </c>
      <c r="F1144" s="118" t="s">
        <v>62</v>
      </c>
      <c r="G1144" s="118" t="n">
        <v>4</v>
      </c>
      <c r="H1144" s="118" t="n">
        <v>2</v>
      </c>
      <c r="I1144" s="119" t="n">
        <v>1248.9</v>
      </c>
      <c r="J1144" s="119" t="n">
        <v>1248.9</v>
      </c>
      <c r="K1144" s="119" t="n">
        <v>0</v>
      </c>
      <c r="L1144" s="117" t="n">
        <v>74</v>
      </c>
      <c r="M1144" s="120" t="n">
        <f aca="false" ca="false" dt2D="false" dtr="false" t="normal">SUM(N1144:S1144)</f>
        <v>14757144.906255346</v>
      </c>
      <c r="N1144" s="120" t="n"/>
      <c r="O1144" s="120" t="n"/>
      <c r="P1144" s="120" t="n"/>
      <c r="Q1144" s="120" t="n">
        <v>194528.664</v>
      </c>
      <c r="R1144" s="120" t="n"/>
      <c r="S1144" s="120" t="n">
        <f aca="false" ca="false" dt2D="false" dtr="false" t="normal">'Приложение 2'!E1144-'Приложение 1'!Q1144</f>
        <v>14562616.242255345</v>
      </c>
      <c r="T1144" s="191" t="n">
        <v>50.04</v>
      </c>
      <c r="U1144" s="192" t="n">
        <v>40.03</v>
      </c>
      <c r="V1144" s="192" t="n">
        <v>33.36</v>
      </c>
      <c r="W1144" s="192" t="n"/>
      <c r="X1144" s="192" t="n"/>
      <c r="Y1144" s="193" t="n">
        <v>2026</v>
      </c>
      <c r="Z1144" s="3" t="n"/>
      <c r="AA1144" s="3" t="n"/>
      <c r="AB1144" s="194" t="n">
        <f aca="false" ca="false" dt2D="false" dtr="false" t="normal">SUM(AC1144:AQ1144)</f>
        <v>14757144.906255346</v>
      </c>
      <c r="AC1144" s="151" t="n"/>
      <c r="AD1144" s="151" t="n"/>
      <c r="AE1144" s="151" t="n"/>
      <c r="AF1144" s="151" t="n"/>
      <c r="AG1144" s="151" t="n">
        <v>702432.528312551</v>
      </c>
      <c r="AH1144" s="151" t="n"/>
      <c r="AI1144" s="151" t="n">
        <v>0</v>
      </c>
      <c r="AJ1144" s="151" t="n"/>
      <c r="AK1144" s="151" t="n"/>
      <c r="AL1144" s="151" t="n"/>
      <c r="AM1144" s="151" t="n">
        <v>9326006.652025</v>
      </c>
      <c r="AN1144" s="151" t="n">
        <v>3946188.47773627</v>
      </c>
      <c r="AO1144" s="151" t="n">
        <v>442714.34718766</v>
      </c>
      <c r="AP1144" s="151" t="n">
        <v>24000</v>
      </c>
      <c r="AQ1144" s="151" t="n">
        <v>315802.900993865</v>
      </c>
      <c r="AR1144" s="128" t="n">
        <f aca="false" ca="false" dt2D="false" dtr="false" t="normal">COUNTIF(AC1144:AN1144, "&gt;0")</f>
        <v>3</v>
      </c>
      <c r="AS1144" s="128" t="n">
        <f aca="false" ca="false" dt2D="false" dtr="false" t="normal">COUNTIF(AO1144:AQ1144, "&gt;0")</f>
        <v>3</v>
      </c>
      <c r="AT1144" s="128" t="n">
        <f aca="false" ca="false" dt2D="false" dtr="false" t="normal">+AR1144+AS1144</f>
        <v>6</v>
      </c>
      <c r="AU1144" s="0" t="n"/>
    </row>
    <row customHeight="true" ht="15" outlineLevel="0" r="1145">
      <c r="A1145" s="115" t="n">
        <f aca="false" ca="false" dt2D="false" dtr="false" t="normal">A1144+1</f>
        <v>253</v>
      </c>
      <c r="B1145" s="115" t="s">
        <v>226</v>
      </c>
      <c r="C1145" s="116" t="s">
        <v>147</v>
      </c>
      <c r="D1145" s="115" t="s">
        <v>802</v>
      </c>
      <c r="E1145" s="117" t="s">
        <v>194</v>
      </c>
      <c r="F1145" s="118" t="s">
        <v>62</v>
      </c>
      <c r="G1145" s="118" t="n">
        <v>4</v>
      </c>
      <c r="H1145" s="118" t="n">
        <v>1</v>
      </c>
      <c r="I1145" s="119" t="n">
        <v>4344.8</v>
      </c>
      <c r="J1145" s="119" t="n">
        <v>4344.8</v>
      </c>
      <c r="K1145" s="119" t="n">
        <v>0</v>
      </c>
      <c r="L1145" s="117" t="n">
        <v>210</v>
      </c>
      <c r="M1145" s="120" t="n">
        <f aca="false" ca="false" dt2D="false" dtr="false" t="normal">SUM(N1145:S1145)</f>
        <v>58573900.78</v>
      </c>
      <c r="N1145" s="120" t="n"/>
      <c r="O1145" s="120" t="n"/>
      <c r="P1145" s="120" t="n"/>
      <c r="Q1145" s="120" t="n"/>
      <c r="R1145" s="120" t="n"/>
      <c r="S1145" s="120" t="n">
        <v>58573900.78</v>
      </c>
      <c r="T1145" s="191" t="n">
        <v>59.08</v>
      </c>
      <c r="U1145" s="192" t="n">
        <v>47.27</v>
      </c>
      <c r="V1145" s="192" t="n">
        <v>39.39</v>
      </c>
      <c r="W1145" s="192" t="n"/>
      <c r="X1145" s="192" t="n"/>
      <c r="Y1145" s="193" t="n">
        <v>2025</v>
      </c>
      <c r="Z1145" s="3" t="n"/>
      <c r="AA1145" s="3" t="n"/>
      <c r="AB1145" s="194" t="n">
        <f aca="false" ca="false" dt2D="false" dtr="false" t="normal">SUM(AC1145:AQ1145)</f>
        <v>58573900.78</v>
      </c>
      <c r="AC1145" s="151" t="n">
        <v>12336576.11</v>
      </c>
      <c r="AD1145" s="151" t="n"/>
      <c r="AE1145" s="151" t="n">
        <v>5273588.78</v>
      </c>
      <c r="AF1145" s="151" t="n">
        <v>4021125.96</v>
      </c>
      <c r="AG1145" s="151" t="n">
        <v>1759285.87</v>
      </c>
      <c r="AH1145" s="151" t="n"/>
      <c r="AI1145" s="151" t="n"/>
      <c r="AJ1145" s="151" t="n"/>
      <c r="AK1145" s="151" t="n">
        <v>22553101.44</v>
      </c>
      <c r="AL1145" s="151" t="n"/>
      <c r="AM1145" s="151" t="n"/>
      <c r="AN1145" s="151" t="n">
        <v>12630222.62</v>
      </c>
      <c r="AO1145" s="151" t="n"/>
      <c r="AP1145" s="151" t="n"/>
      <c r="AQ1145" s="151" t="n"/>
      <c r="AR1145" s="128" t="n">
        <f aca="false" ca="false" dt2D="false" dtr="false" t="normal">COUNTIF(AC1145:AN1145, "&gt;0")</f>
        <v>6</v>
      </c>
      <c r="AS1145" s="128" t="n">
        <f aca="false" ca="false" dt2D="false" dtr="false" t="normal">COUNTIF(AO1145:AQ1145, "&gt;0")</f>
        <v>0</v>
      </c>
      <c r="AT1145" s="128" t="n">
        <f aca="false" ca="false" dt2D="false" dtr="false" t="normal">+AR1145+AS1145</f>
        <v>6</v>
      </c>
    </row>
    <row customHeight="true" ht="15" outlineLevel="0" r="1146">
      <c r="A1146" s="115" t="n">
        <f aca="false" ca="false" dt2D="false" dtr="false" t="normal">A1145+1</f>
        <v>254</v>
      </c>
      <c r="B1146" s="115" t="s">
        <v>226</v>
      </c>
      <c r="C1146" s="116" t="s">
        <v>147</v>
      </c>
      <c r="D1146" s="115" t="s">
        <v>294</v>
      </c>
      <c r="E1146" s="119" t="s">
        <v>295</v>
      </c>
      <c r="F1146" s="118" t="s">
        <v>62</v>
      </c>
      <c r="G1146" s="118" t="n">
        <v>3</v>
      </c>
      <c r="H1146" s="118" t="n">
        <v>2</v>
      </c>
      <c r="I1146" s="119" t="n">
        <v>1052.9</v>
      </c>
      <c r="J1146" s="119" t="n">
        <v>700.4</v>
      </c>
      <c r="K1146" s="119" t="n">
        <v>352.5</v>
      </c>
      <c r="L1146" s="117" t="n">
        <v>26</v>
      </c>
      <c r="M1146" s="120" t="n">
        <f aca="false" ca="false" dt2D="false" dtr="false" t="normal">SUM(N1146:S1146)</f>
        <v>33587950.16015614</v>
      </c>
      <c r="N1146" s="120" t="n"/>
      <c r="O1146" s="120" t="n"/>
      <c r="P1146" s="120" t="n"/>
      <c r="Q1146" s="120" t="n">
        <v>218947.404</v>
      </c>
      <c r="R1146" s="120" t="n"/>
      <c r="S1146" s="120" t="n">
        <f aca="false" ca="false" dt2D="false" dtr="false" t="normal">'Приложение 2'!E1146-'Приложение 1'!Q1146</f>
        <v>33369002.75615614</v>
      </c>
      <c r="T1146" s="191" t="n">
        <v>136.63</v>
      </c>
      <c r="U1146" s="192" t="n">
        <v>109.31</v>
      </c>
      <c r="V1146" s="192" t="n">
        <v>91.09</v>
      </c>
      <c r="W1146" s="192" t="n"/>
      <c r="X1146" s="192" t="n"/>
      <c r="Y1146" s="193" t="n">
        <v>2027</v>
      </c>
      <c r="Z1146" s="3" t="n"/>
      <c r="AA1146" s="3" t="n"/>
      <c r="AB1146" s="194" t="n">
        <f aca="false" ca="false" dt2D="false" dtr="false" t="normal">SUM(AC1146:AQ1146)</f>
        <v>33587950.16015614</v>
      </c>
      <c r="AC1146" s="151" t="n"/>
      <c r="AD1146" s="151" t="n"/>
      <c r="AE1146" s="151" t="n"/>
      <c r="AF1146" s="151" t="n"/>
      <c r="AG1146" s="151" t="n">
        <v>702003.965775337</v>
      </c>
      <c r="AH1146" s="151" t="n"/>
      <c r="AI1146" s="151" t="n">
        <v>0</v>
      </c>
      <c r="AJ1146" s="151" t="n"/>
      <c r="AK1146" s="151" t="n">
        <v>11953300.8884856</v>
      </c>
      <c r="AL1146" s="151" t="n"/>
      <c r="AM1146" s="151" t="n">
        <v>9882572.11271829</v>
      </c>
      <c r="AN1146" s="151" t="n">
        <v>9299652.55494489</v>
      </c>
      <c r="AO1146" s="151" t="n">
        <v>1007638.50480468</v>
      </c>
      <c r="AP1146" s="151" t="n">
        <v>24000</v>
      </c>
      <c r="AQ1146" s="151" t="n">
        <v>718782.133427342</v>
      </c>
      <c r="AR1146" s="128" t="n">
        <f aca="false" ca="false" dt2D="false" dtr="false" t="normal">COUNTIF(AC1146:AN1146, "&gt;0")</f>
        <v>4</v>
      </c>
      <c r="AS1146" s="128" t="n">
        <f aca="false" ca="false" dt2D="false" dtr="false" t="normal">COUNTIF(AO1146:AQ1146, "&gt;0")</f>
        <v>3</v>
      </c>
      <c r="AT1146" s="128" t="n">
        <f aca="false" ca="false" dt2D="false" dtr="false" t="normal">+AR1146+AS1146</f>
        <v>7</v>
      </c>
      <c r="AU1146" s="0" t="n"/>
    </row>
    <row customHeight="true" ht="15" outlineLevel="0" r="1147">
      <c r="A1147" s="115" t="n">
        <f aca="false" ca="false" dt2D="false" dtr="false" t="normal">A1146+1</f>
        <v>255</v>
      </c>
      <c r="B1147" s="115" t="s">
        <v>226</v>
      </c>
      <c r="C1147" s="116" t="s">
        <v>147</v>
      </c>
      <c r="D1147" s="115" t="s">
        <v>804</v>
      </c>
      <c r="E1147" s="119" t="s">
        <v>194</v>
      </c>
      <c r="F1147" s="118" t="s">
        <v>62</v>
      </c>
      <c r="G1147" s="118" t="n">
        <v>4</v>
      </c>
      <c r="H1147" s="118" t="n">
        <v>4</v>
      </c>
      <c r="I1147" s="119" t="n">
        <v>3445</v>
      </c>
      <c r="J1147" s="119" t="n">
        <v>3445</v>
      </c>
      <c r="K1147" s="119" t="n">
        <v>0</v>
      </c>
      <c r="L1147" s="117" t="n">
        <v>147</v>
      </c>
      <c r="M1147" s="120" t="n">
        <f aca="false" ca="false" dt2D="false" dtr="false" t="normal">SUM(N1147:S1147)</f>
        <v>58944466.93558876</v>
      </c>
      <c r="N1147" s="120" t="n"/>
      <c r="O1147" s="120" t="n"/>
      <c r="P1147" s="120" t="n"/>
      <c r="Q1147" s="120" t="n">
        <v>536593.2</v>
      </c>
      <c r="R1147" s="120" t="n"/>
      <c r="S1147" s="120" t="n">
        <f aca="false" ca="false" dt2D="false" dtr="false" t="normal">'Приложение 2'!E1147-'Приложение 1'!Q1147</f>
        <v>58407873.73558876</v>
      </c>
      <c r="T1147" s="191" t="n">
        <v>72.16</v>
      </c>
      <c r="U1147" s="192" t="n">
        <v>57.73</v>
      </c>
      <c r="V1147" s="192" t="n">
        <v>48.11</v>
      </c>
      <c r="W1147" s="192" t="n"/>
      <c r="X1147" s="192" t="n"/>
      <c r="Y1147" s="193" t="n">
        <v>2026</v>
      </c>
      <c r="Z1147" s="3" t="n"/>
      <c r="AA1147" s="3" t="n"/>
      <c r="AB1147" s="194" t="n">
        <f aca="false" ca="false" dt2D="false" dtr="false" t="normal">SUM(AC1147:AQ1147)</f>
        <v>58944466.93558876</v>
      </c>
      <c r="AC1147" s="151" t="n"/>
      <c r="AD1147" s="151" t="n"/>
      <c r="AE1147" s="151" t="n"/>
      <c r="AF1147" s="151" t="n"/>
      <c r="AG1147" s="151" t="n"/>
      <c r="AH1147" s="151" t="n"/>
      <c r="AI1147" s="151" t="n">
        <v>0</v>
      </c>
      <c r="AJ1147" s="151" t="n"/>
      <c r="AK1147" s="151" t="n">
        <v>19252199.5783315</v>
      </c>
      <c r="AL1147" s="151" t="n"/>
      <c r="AM1147" s="151" t="n">
        <v>25739179.85125</v>
      </c>
      <c r="AN1147" s="151" t="n">
        <v>10899341.905518</v>
      </c>
      <c r="AO1147" s="151" t="n">
        <v>1768334.00806766</v>
      </c>
      <c r="AP1147" s="151" t="n">
        <v>24000</v>
      </c>
      <c r="AQ1147" s="151" t="n">
        <v>1261411.5924216</v>
      </c>
      <c r="AR1147" s="128" t="n">
        <f aca="false" ca="false" dt2D="false" dtr="false" t="normal">COUNTIF(AC1147:AN1147, "&gt;0")</f>
        <v>3</v>
      </c>
      <c r="AS1147" s="128" t="n">
        <f aca="false" ca="false" dt2D="false" dtr="false" t="normal">COUNTIF(AO1147:AQ1147, "&gt;0")</f>
        <v>3</v>
      </c>
      <c r="AT1147" s="128" t="n">
        <f aca="false" ca="false" dt2D="false" dtr="false" t="normal">+AR1147+AS1147</f>
        <v>6</v>
      </c>
      <c r="AU1147" s="0" t="n"/>
    </row>
    <row customHeight="true" ht="15" outlineLevel="0" r="1148">
      <c r="A1148" s="115" t="n">
        <f aca="false" ca="false" dt2D="false" dtr="false" t="normal">A1147+1</f>
        <v>256</v>
      </c>
      <c r="B1148" s="115" t="s">
        <v>226</v>
      </c>
      <c r="C1148" s="116" t="s">
        <v>147</v>
      </c>
      <c r="D1148" s="115" t="s">
        <v>805</v>
      </c>
      <c r="E1148" s="119" t="s">
        <v>194</v>
      </c>
      <c r="F1148" s="118" t="s">
        <v>62</v>
      </c>
      <c r="G1148" s="118" t="n">
        <v>4</v>
      </c>
      <c r="H1148" s="118" t="n">
        <v>4</v>
      </c>
      <c r="I1148" s="119" t="n">
        <v>3440.2</v>
      </c>
      <c r="J1148" s="119" t="n">
        <v>3440.2</v>
      </c>
      <c r="K1148" s="119" t="n">
        <v>0</v>
      </c>
      <c r="L1148" s="117" t="n">
        <v>140</v>
      </c>
      <c r="M1148" s="120" t="n">
        <f aca="false" ca="false" dt2D="false" dtr="false" t="normal">SUM(N1148:S1148)</f>
        <v>58862338.21533027</v>
      </c>
      <c r="N1148" s="120" t="n"/>
      <c r="O1148" s="120" t="n"/>
      <c r="P1148" s="120" t="n"/>
      <c r="Q1148" s="120" t="n">
        <v>535845.552</v>
      </c>
      <c r="R1148" s="120" t="n"/>
      <c r="S1148" s="120" t="n">
        <f aca="false" ca="false" dt2D="false" dtr="false" t="normal">'Приложение 2'!E1148-'Приложение 1'!Q1148</f>
        <v>58326492.66333027</v>
      </c>
      <c r="T1148" s="191" t="n">
        <v>72.16</v>
      </c>
      <c r="U1148" s="192" t="n">
        <v>57.73</v>
      </c>
      <c r="V1148" s="192" t="n">
        <v>48.11</v>
      </c>
      <c r="W1148" s="192" t="n"/>
      <c r="X1148" s="192" t="n"/>
      <c r="Y1148" s="193" t="n">
        <v>2026</v>
      </c>
      <c r="Z1148" s="3" t="n"/>
      <c r="AA1148" s="3" t="n"/>
      <c r="AB1148" s="194" t="n">
        <f aca="false" ca="false" dt2D="false" dtr="false" t="normal">SUM(AC1148:AQ1148)</f>
        <v>58862338.21533027</v>
      </c>
      <c r="AC1148" s="151" t="n"/>
      <c r="AD1148" s="151" t="n"/>
      <c r="AE1148" s="151" t="n"/>
      <c r="AF1148" s="151" t="n"/>
      <c r="AG1148" s="151" t="n"/>
      <c r="AH1148" s="151" t="n"/>
      <c r="AI1148" s="151" t="n">
        <v>0</v>
      </c>
      <c r="AJ1148" s="151" t="n"/>
      <c r="AK1148" s="151" t="n">
        <v>19225363.8866114</v>
      </c>
      <c r="AL1148" s="151" t="n"/>
      <c r="AM1148" s="151" t="n">
        <v>25703305.69645</v>
      </c>
      <c r="AN1148" s="151" t="n">
        <v>10884144.4480009</v>
      </c>
      <c r="AO1148" s="151" t="n">
        <v>1765870.14645991</v>
      </c>
      <c r="AP1148" s="151" t="n">
        <v>24000</v>
      </c>
      <c r="AQ1148" s="151" t="n">
        <v>1259654.03780807</v>
      </c>
      <c r="AR1148" s="128" t="n">
        <f aca="false" ca="false" dt2D="false" dtr="false" t="normal">COUNTIF(AC1148:AN1148, "&gt;0")</f>
        <v>3</v>
      </c>
      <c r="AS1148" s="128" t="n">
        <f aca="false" ca="false" dt2D="false" dtr="false" t="normal">COUNTIF(AO1148:AQ1148, "&gt;0")</f>
        <v>3</v>
      </c>
      <c r="AT1148" s="128" t="n">
        <f aca="false" ca="false" dt2D="false" dtr="false" t="normal">+AR1148+AS1148</f>
        <v>6</v>
      </c>
      <c r="AU1148" s="0" t="n"/>
    </row>
    <row customHeight="true" ht="15" outlineLevel="0" r="1149">
      <c r="A1149" s="115" t="n">
        <f aca="false" ca="false" dt2D="false" dtr="false" t="normal">A1148+1</f>
        <v>257</v>
      </c>
      <c r="B1149" s="115" t="s">
        <v>226</v>
      </c>
      <c r="C1149" s="116" t="s">
        <v>147</v>
      </c>
      <c r="D1149" s="115" t="s">
        <v>807</v>
      </c>
      <c r="E1149" s="119" t="s">
        <v>194</v>
      </c>
      <c r="F1149" s="118" t="s">
        <v>62</v>
      </c>
      <c r="G1149" s="118" t="n">
        <v>4</v>
      </c>
      <c r="H1149" s="118" t="n">
        <v>4</v>
      </c>
      <c r="I1149" s="119" t="n">
        <v>3453.7</v>
      </c>
      <c r="J1149" s="119" t="n">
        <v>3453.7</v>
      </c>
      <c r="K1149" s="119" t="n">
        <v>0</v>
      </c>
      <c r="L1149" s="117" t="n">
        <v>154</v>
      </c>
      <c r="M1149" s="120" t="n">
        <f aca="false" ca="false" dt2D="false" dtr="false" t="normal">SUM(N1149:S1149)</f>
        <v>59093325.241057456</v>
      </c>
      <c r="N1149" s="120" t="n"/>
      <c r="O1149" s="120" t="n"/>
      <c r="P1149" s="120" t="n"/>
      <c r="Q1149" s="120" t="n">
        <v>537948.312</v>
      </c>
      <c r="R1149" s="120" t="n"/>
      <c r="S1149" s="120" t="n">
        <f aca="false" ca="false" dt2D="false" dtr="false" t="normal">'Приложение 2'!E1149-'Приложение 1'!Q1149</f>
        <v>58555376.92905746</v>
      </c>
      <c r="T1149" s="191" t="n">
        <v>72.16</v>
      </c>
      <c r="U1149" s="192" t="n">
        <v>57.73</v>
      </c>
      <c r="V1149" s="192" t="n">
        <v>48.11</v>
      </c>
      <c r="W1149" s="192" t="n"/>
      <c r="X1149" s="192" t="n"/>
      <c r="Y1149" s="193" t="n">
        <v>2026</v>
      </c>
      <c r="Z1149" s="3" t="n"/>
      <c r="AA1149" s="3" t="n"/>
      <c r="AB1149" s="194" t="n">
        <f aca="false" ca="false" dt2D="false" dtr="false" t="normal">SUM(AC1149:AQ1149)</f>
        <v>59093325.241057456</v>
      </c>
      <c r="AC1149" s="151" t="n"/>
      <c r="AD1149" s="151" t="n"/>
      <c r="AE1149" s="151" t="n"/>
      <c r="AF1149" s="151" t="n"/>
      <c r="AG1149" s="151" t="n"/>
      <c r="AH1149" s="151" t="n"/>
      <c r="AI1149" s="151" t="n">
        <v>0</v>
      </c>
      <c r="AJ1149" s="151" t="n"/>
      <c r="AK1149" s="151" t="n">
        <v>19300839.2695743</v>
      </c>
      <c r="AL1149" s="151" t="n"/>
      <c r="AM1149" s="151" t="n">
        <v>25804201.756825</v>
      </c>
      <c r="AN1149" s="151" t="n">
        <v>10926887.2972678</v>
      </c>
      <c r="AO1149" s="151" t="n">
        <v>1772799.75723173</v>
      </c>
      <c r="AP1149" s="151" t="n">
        <v>24000</v>
      </c>
      <c r="AQ1149" s="151" t="n">
        <v>1264597.16015863</v>
      </c>
      <c r="AR1149" s="128" t="n">
        <f aca="false" ca="false" dt2D="false" dtr="false" t="normal">COUNTIF(AC1149:AN1149, "&gt;0")</f>
        <v>3</v>
      </c>
      <c r="AS1149" s="128" t="n">
        <f aca="false" ca="false" dt2D="false" dtr="false" t="normal">COUNTIF(AO1149:AQ1149, "&gt;0")</f>
        <v>3</v>
      </c>
      <c r="AT1149" s="128" t="n">
        <f aca="false" ca="false" dt2D="false" dtr="false" t="normal">+AR1149+AS1149</f>
        <v>6</v>
      </c>
      <c r="AU1149" s="0" t="n"/>
    </row>
    <row customHeight="true" ht="15" outlineLevel="0" r="1150">
      <c r="A1150" s="115" t="n">
        <f aca="false" ca="false" dt2D="false" dtr="false" t="normal">A1149+1</f>
        <v>258</v>
      </c>
      <c r="B1150" s="115" t="s">
        <v>226</v>
      </c>
      <c r="C1150" s="116" t="s">
        <v>147</v>
      </c>
      <c r="D1150" s="115" t="s">
        <v>301</v>
      </c>
      <c r="E1150" s="119" t="s">
        <v>302</v>
      </c>
      <c r="F1150" s="118" t="s">
        <v>62</v>
      </c>
      <c r="G1150" s="118" t="n">
        <v>4</v>
      </c>
      <c r="H1150" s="118" t="n">
        <v>3</v>
      </c>
      <c r="I1150" s="119" t="n">
        <v>2004.5</v>
      </c>
      <c r="J1150" s="119" t="n">
        <v>1497.6</v>
      </c>
      <c r="K1150" s="119" t="n">
        <v>506.9</v>
      </c>
      <c r="L1150" s="117" t="n">
        <v>71</v>
      </c>
      <c r="M1150" s="120" t="n">
        <f aca="false" ca="false" dt2D="false" dtr="false" t="normal">SUM(N1150:S1150)</f>
        <v>35499333.54923562</v>
      </c>
      <c r="N1150" s="120" t="n"/>
      <c r="O1150" s="120" t="n"/>
      <c r="P1150" s="120" t="n"/>
      <c r="Q1150" s="120" t="n">
        <v>391236.492</v>
      </c>
      <c r="R1150" s="120" t="n"/>
      <c r="S1150" s="120" t="n">
        <f aca="false" ca="false" dt2D="false" dtr="false" t="normal">'Приложение 2'!E1150-'Приложение 1'!Q1150</f>
        <v>35108097.05723562</v>
      </c>
      <c r="T1150" s="191" t="n">
        <v>76.62</v>
      </c>
      <c r="U1150" s="192" t="n">
        <v>61.29</v>
      </c>
      <c r="V1150" s="192" t="n">
        <v>51.08</v>
      </c>
      <c r="W1150" s="192" t="n"/>
      <c r="X1150" s="192" t="n"/>
      <c r="Y1150" s="193" t="n">
        <v>2027</v>
      </c>
      <c r="Z1150" s="3" t="n"/>
      <c r="AA1150" s="3" t="n"/>
      <c r="AB1150" s="194" t="n">
        <f aca="false" ca="false" dt2D="false" dtr="false" t="normal">SUM(AC1150:AQ1150)</f>
        <v>35499333.54923562</v>
      </c>
      <c r="AC1150" s="151" t="n"/>
      <c r="AD1150" s="151" t="n"/>
      <c r="AE1150" s="151" t="n"/>
      <c r="AF1150" s="151" t="n"/>
      <c r="AG1150" s="151" t="n">
        <v>1134253.02506406</v>
      </c>
      <c r="AH1150" s="151" t="n"/>
      <c r="AI1150" s="151" t="n">
        <v>0</v>
      </c>
      <c r="AJ1150" s="151" t="n"/>
      <c r="AK1150" s="151" t="n">
        <v>11200696.6777259</v>
      </c>
      <c r="AL1150" s="151" t="n"/>
      <c r="AM1150" s="151" t="n">
        <v>14975196.520125</v>
      </c>
      <c r="AN1150" s="151" t="n">
        <v>6340521.58188995</v>
      </c>
      <c r="AO1150" s="151" t="n">
        <v>1064980.00647707</v>
      </c>
      <c r="AP1150" s="151" t="n">
        <v>24000</v>
      </c>
      <c r="AQ1150" s="151" t="n">
        <v>759685.737953641</v>
      </c>
      <c r="AR1150" s="128" t="n">
        <f aca="false" ca="false" dt2D="false" dtr="false" t="normal">COUNTIF(AC1150:AN1150, "&gt;0")</f>
        <v>4</v>
      </c>
      <c r="AS1150" s="128" t="n">
        <f aca="false" ca="false" dt2D="false" dtr="false" t="normal">COUNTIF(AO1150:AQ1150, "&gt;0")</f>
        <v>3</v>
      </c>
      <c r="AT1150" s="128" t="n">
        <f aca="false" ca="false" dt2D="false" dtr="false" t="normal">+AR1150+AS1150</f>
        <v>7</v>
      </c>
      <c r="AU1150" s="0" t="n"/>
    </row>
    <row customHeight="true" ht="15" outlineLevel="0" r="1151">
      <c r="A1151" s="115" t="n">
        <f aca="false" ca="false" dt2D="false" dtr="false" t="normal">A1150+1</f>
        <v>259</v>
      </c>
      <c r="B1151" s="115" t="s">
        <v>226</v>
      </c>
      <c r="C1151" s="116" t="s">
        <v>147</v>
      </c>
      <c r="D1151" s="115" t="s">
        <v>810</v>
      </c>
      <c r="E1151" s="119" t="s">
        <v>228</v>
      </c>
      <c r="F1151" s="118" t="s">
        <v>62</v>
      </c>
      <c r="G1151" s="118" t="n">
        <v>4</v>
      </c>
      <c r="H1151" s="118" t="n">
        <v>4</v>
      </c>
      <c r="I1151" s="119" t="n">
        <v>1940.1</v>
      </c>
      <c r="J1151" s="119" t="n">
        <v>1500.8</v>
      </c>
      <c r="K1151" s="119" t="n">
        <v>439.3</v>
      </c>
      <c r="L1151" s="117" t="n">
        <v>74</v>
      </c>
      <c r="M1151" s="120" t="n">
        <f aca="false" ca="false" dt2D="false" dtr="false" t="normal">SUM(N1151:S1151)</f>
        <v>21761023.933614686</v>
      </c>
      <c r="N1151" s="120" t="n"/>
      <c r="O1151" s="120" t="n"/>
      <c r="P1151" s="120" t="n"/>
      <c r="Q1151" s="120" t="n">
        <v>370668.06</v>
      </c>
      <c r="R1151" s="120" t="n"/>
      <c r="S1151" s="120" t="n">
        <f aca="false" ca="false" dt2D="false" dtr="false" t="normal">'Приложение 2'!E1151-'Приложение 1'!Q1151</f>
        <v>21390355.873614687</v>
      </c>
      <c r="T1151" s="191" t="n">
        <v>46.75</v>
      </c>
      <c r="U1151" s="192" t="n">
        <v>37.4</v>
      </c>
      <c r="V1151" s="192" t="n">
        <v>31.17</v>
      </c>
      <c r="W1151" s="192" t="n"/>
      <c r="X1151" s="192" t="n"/>
      <c r="Y1151" s="193" t="n">
        <v>2026</v>
      </c>
      <c r="Z1151" s="3" t="n"/>
      <c r="AA1151" s="3" t="n"/>
      <c r="AB1151" s="194" t="n">
        <f aca="false" ca="false" dt2D="false" dtr="false" t="normal">SUM(AC1151:AQ1151)</f>
        <v>21761023.933614686</v>
      </c>
      <c r="AC1151" s="151" t="n"/>
      <c r="AD1151" s="151" t="n"/>
      <c r="AE1151" s="151" t="n"/>
      <c r="AF1151" s="151" t="n"/>
      <c r="AG1151" s="151" t="n"/>
      <c r="AH1151" s="151" t="n"/>
      <c r="AI1151" s="151" t="n">
        <v>0</v>
      </c>
      <c r="AJ1151" s="151" t="n"/>
      <c r="AK1151" s="151" t="n"/>
      <c r="AL1151" s="151" t="n"/>
      <c r="AM1151" s="151" t="n">
        <v>14487884.943225</v>
      </c>
      <c r="AN1151" s="151" t="n">
        <v>6130622.36020189</v>
      </c>
      <c r="AO1151" s="151" t="n">
        <v>652830.718008441</v>
      </c>
      <c r="AP1151" s="151" t="n">
        <v>24000</v>
      </c>
      <c r="AQ1151" s="151" t="n">
        <v>465685.912179354</v>
      </c>
      <c r="AR1151" s="128" t="n">
        <f aca="false" ca="false" dt2D="false" dtr="false" t="normal">COUNTIF(AC1151:AN1151, "&gt;0")</f>
        <v>2</v>
      </c>
      <c r="AS1151" s="128" t="n">
        <f aca="false" ca="false" dt2D="false" dtr="false" t="normal">COUNTIF(AO1151:AQ1151, "&gt;0")</f>
        <v>3</v>
      </c>
      <c r="AT1151" s="128" t="n">
        <f aca="false" ca="false" dt2D="false" dtr="false" t="normal">+AR1151+AS1151</f>
        <v>5</v>
      </c>
      <c r="AU1151" s="0" t="n"/>
    </row>
    <row customHeight="true" ht="15" outlineLevel="0" r="1152">
      <c r="A1152" s="115" t="n">
        <f aca="false" ca="false" dt2D="false" dtr="false" t="normal">A1151+1</f>
        <v>260</v>
      </c>
      <c r="B1152" s="115" t="s">
        <v>226</v>
      </c>
      <c r="C1152" s="116" t="s">
        <v>147</v>
      </c>
      <c r="D1152" s="115" t="s">
        <v>811</v>
      </c>
      <c r="E1152" s="119" t="s">
        <v>252</v>
      </c>
      <c r="F1152" s="118" t="s">
        <v>62</v>
      </c>
      <c r="G1152" s="118" t="n">
        <v>4</v>
      </c>
      <c r="H1152" s="118" t="n">
        <v>4</v>
      </c>
      <c r="I1152" s="119" t="n">
        <v>3440.3</v>
      </c>
      <c r="J1152" s="119" t="n">
        <v>3440.3</v>
      </c>
      <c r="K1152" s="119" t="n">
        <v>0</v>
      </c>
      <c r="L1152" s="117" t="n">
        <v>163</v>
      </c>
      <c r="M1152" s="120" t="n">
        <f aca="false" ca="false" dt2D="false" dtr="false" t="normal">SUM(N1152:S1152)</f>
        <v>2063043.4159278518</v>
      </c>
      <c r="N1152" s="120" t="n"/>
      <c r="O1152" s="120" t="n"/>
      <c r="P1152" s="120" t="n"/>
      <c r="Q1152" s="120" t="n">
        <v>535861.128</v>
      </c>
      <c r="R1152" s="120" t="n"/>
      <c r="S1152" s="120" t="n">
        <f aca="false" ca="false" dt2D="false" dtr="false" t="normal">'Приложение 2'!E1152-'Приложение 1'!Q1152</f>
        <v>1527182.2879278518</v>
      </c>
      <c r="T1152" s="191" t="n">
        <v>2.56</v>
      </c>
      <c r="U1152" s="192" t="n">
        <v>2.05</v>
      </c>
      <c r="V1152" s="192" t="n">
        <v>1.71</v>
      </c>
      <c r="W1152" s="192" t="n"/>
      <c r="X1152" s="192" t="n"/>
      <c r="Y1152" s="193" t="n">
        <v>2026</v>
      </c>
      <c r="Z1152" s="3" t="n"/>
      <c r="AA1152" s="3" t="n"/>
      <c r="AB1152" s="194" t="n">
        <f aca="false" ca="false" dt2D="false" dtr="false" t="normal">SUM(AC1152:AQ1152)</f>
        <v>2063043.4159278518</v>
      </c>
      <c r="AC1152" s="151" t="n"/>
      <c r="AD1152" s="151" t="n"/>
      <c r="AE1152" s="151" t="n"/>
      <c r="AF1152" s="151" t="n"/>
      <c r="AG1152" s="151" t="n">
        <v>1933002.98434916</v>
      </c>
      <c r="AH1152" s="151" t="n"/>
      <c r="AI1152" s="151" t="n">
        <v>0</v>
      </c>
      <c r="AJ1152" s="151" t="n"/>
      <c r="AK1152" s="151" t="n"/>
      <c r="AL1152" s="151" t="n"/>
      <c r="AM1152" s="151" t="n"/>
      <c r="AN1152" s="151" t="n"/>
      <c r="AO1152" s="151" t="n">
        <v>61891.3024778356</v>
      </c>
      <c r="AP1152" s="151" t="n">
        <v>24000</v>
      </c>
      <c r="AQ1152" s="151" t="n">
        <v>44149.1291008561</v>
      </c>
      <c r="AR1152" s="128" t="n">
        <f aca="false" ca="false" dt2D="false" dtr="false" t="normal">COUNTIF(AC1152:AN1152, "&gt;0")</f>
        <v>1</v>
      </c>
      <c r="AS1152" s="128" t="n">
        <f aca="false" ca="false" dt2D="false" dtr="false" t="normal">COUNTIF(AO1152:AQ1152, "&gt;0")</f>
        <v>3</v>
      </c>
      <c r="AT1152" s="128" t="n">
        <f aca="false" ca="false" dt2D="false" dtr="false" t="normal">+AR1152+AS1152</f>
        <v>4</v>
      </c>
      <c r="AU1152" s="0" t="n"/>
    </row>
    <row customHeight="true" ht="15" outlineLevel="0" r="1153">
      <c r="A1153" s="115" t="n">
        <f aca="false" ca="false" dt2D="false" dtr="false" t="normal">A1152+1</f>
        <v>261</v>
      </c>
      <c r="B1153" s="115" t="s">
        <v>226</v>
      </c>
      <c r="C1153" s="116" t="s">
        <v>147</v>
      </c>
      <c r="D1153" s="115" t="s">
        <v>308</v>
      </c>
      <c r="E1153" s="119" t="s">
        <v>106</v>
      </c>
      <c r="F1153" s="118" t="s">
        <v>62</v>
      </c>
      <c r="G1153" s="118" t="n">
        <v>3</v>
      </c>
      <c r="H1153" s="118" t="n"/>
      <c r="I1153" s="119" t="n">
        <v>1326.4</v>
      </c>
      <c r="J1153" s="119" t="n">
        <v>1326.4</v>
      </c>
      <c r="K1153" s="119" t="n">
        <v>0</v>
      </c>
      <c r="L1153" s="117" t="n">
        <v>2</v>
      </c>
      <c r="M1153" s="120" t="n">
        <f aca="false" ca="false" dt2D="false" dtr="false" t="normal">SUM(N1153:S1153)</f>
        <v>46802313.51714124</v>
      </c>
      <c r="N1153" s="120" t="n"/>
      <c r="O1153" s="120" t="n"/>
      <c r="P1153" s="120" t="n"/>
      <c r="Q1153" s="120" t="n">
        <v>202302.528</v>
      </c>
      <c r="R1153" s="120" t="n"/>
      <c r="S1153" s="120" t="n">
        <f aca="false" ca="false" dt2D="false" dtr="false" t="normal">'Приложение 2'!E1153-'Приложение 1'!Q1153</f>
        <v>46600010.98914124</v>
      </c>
      <c r="T1153" s="191" t="n">
        <v>133.91</v>
      </c>
      <c r="U1153" s="192" t="n">
        <v>107.13</v>
      </c>
      <c r="V1153" s="192" t="n">
        <v>89.27</v>
      </c>
      <c r="W1153" s="192" t="n"/>
      <c r="X1153" s="192" t="n"/>
      <c r="Y1153" s="193" t="n">
        <v>2027</v>
      </c>
      <c r="Z1153" s="3" t="n"/>
      <c r="AA1153" s="3" t="n"/>
      <c r="AB1153" s="194" t="n">
        <f aca="false" ca="false" dt2D="false" dtr="false" t="normal">SUM(AC1153:AQ1153)</f>
        <v>46802313.51714124</v>
      </c>
      <c r="AC1153" s="151" t="n">
        <v>5144747.83089497</v>
      </c>
      <c r="AD1153" s="151" t="n"/>
      <c r="AE1153" s="151" t="n"/>
      <c r="AF1153" s="151" t="n"/>
      <c r="AG1153" s="151" t="n"/>
      <c r="AH1153" s="151" t="n"/>
      <c r="AI1153" s="151" t="n">
        <v>0</v>
      </c>
      <c r="AJ1153" s="151" t="n"/>
      <c r="AK1153" s="151" t="n">
        <v>15059834.0758736</v>
      </c>
      <c r="AL1153" s="151" t="n"/>
      <c r="AM1153" s="151" t="n">
        <v>12451215.3578778</v>
      </c>
      <c r="AN1153" s="151" t="n">
        <v>11716877.3377138</v>
      </c>
      <c r="AO1153" s="151" t="n">
        <v>1404069.40551424</v>
      </c>
      <c r="AP1153" s="151" t="n">
        <v>24000</v>
      </c>
      <c r="AQ1153" s="151" t="n">
        <v>1001569.50926682</v>
      </c>
      <c r="AR1153" s="128" t="n">
        <f aca="false" ca="false" dt2D="false" dtr="false" t="normal">COUNTIF(AC1153:AN1153, "&gt;0")</f>
        <v>4</v>
      </c>
      <c r="AS1153" s="128" t="n">
        <f aca="false" ca="false" dt2D="false" dtr="false" t="normal">COUNTIF(AO1153:AQ1153, "&gt;0")</f>
        <v>3</v>
      </c>
      <c r="AT1153" s="128" t="n">
        <f aca="false" ca="false" dt2D="false" dtr="false" t="normal">+AR1153+AS1153</f>
        <v>7</v>
      </c>
      <c r="AU1153" s="0" t="n"/>
    </row>
    <row customHeight="true" ht="15" outlineLevel="0" r="1154">
      <c r="A1154" s="115" t="n">
        <f aca="false" ca="false" dt2D="false" dtr="false" t="normal">A1153+1</f>
        <v>262</v>
      </c>
      <c r="B1154" s="115" t="s">
        <v>226</v>
      </c>
      <c r="C1154" s="116" t="s">
        <v>147</v>
      </c>
      <c r="D1154" s="115" t="s">
        <v>304</v>
      </c>
      <c r="E1154" s="119" t="s">
        <v>83</v>
      </c>
      <c r="F1154" s="118" t="s">
        <v>62</v>
      </c>
      <c r="G1154" s="118" t="n">
        <v>2</v>
      </c>
      <c r="H1154" s="118" t="n">
        <v>2</v>
      </c>
      <c r="I1154" s="119" t="n">
        <v>874.3</v>
      </c>
      <c r="J1154" s="119" t="n">
        <v>874.3</v>
      </c>
      <c r="K1154" s="119" t="n">
        <v>0</v>
      </c>
      <c r="L1154" s="117" t="n">
        <v>44</v>
      </c>
      <c r="M1154" s="120" t="n">
        <f aca="false" ca="false" dt2D="false" dtr="false" t="normal">SUM(N1154:S1154)</f>
        <v>27270772.101178538</v>
      </c>
      <c r="N1154" s="120" t="n"/>
      <c r="O1154" s="120" t="n"/>
      <c r="P1154" s="120" t="n"/>
      <c r="Q1154" s="120" t="n">
        <v>133348.236</v>
      </c>
      <c r="R1154" s="120" t="n"/>
      <c r="S1154" s="120" t="n">
        <f aca="false" ca="false" dt2D="false" dtr="false" t="normal">'Приложение 2'!E1154-'Приложение 1'!Q1154</f>
        <v>27137423.865178537</v>
      </c>
      <c r="T1154" s="191" t="n">
        <v>133.91</v>
      </c>
      <c r="U1154" s="192" t="n">
        <v>107.13</v>
      </c>
      <c r="V1154" s="192" t="n">
        <v>89.27</v>
      </c>
      <c r="W1154" s="192" t="n"/>
      <c r="X1154" s="192" t="n"/>
      <c r="Y1154" s="193" t="n">
        <v>2027</v>
      </c>
      <c r="Z1154" s="3" t="n"/>
      <c r="AA1154" s="3" t="n"/>
      <c r="AB1154" s="194" t="n">
        <f aca="false" ca="false" dt2D="false" dtr="false" t="normal">SUM(AC1154:AQ1154)</f>
        <v>27270772.101178538</v>
      </c>
      <c r="AC1154" s="151" t="n"/>
      <c r="AD1154" s="151" t="n"/>
      <c r="AE1154" s="151" t="n"/>
      <c r="AF1154" s="151" t="n"/>
      <c r="AG1154" s="151" t="n"/>
      <c r="AH1154" s="151" t="n"/>
      <c r="AI1154" s="151" t="n">
        <v>0</v>
      </c>
      <c r="AJ1154" s="151" t="n"/>
      <c r="AK1154" s="151" t="n">
        <v>9922683.60414375</v>
      </c>
      <c r="AL1154" s="151" t="n"/>
      <c r="AM1154" s="151" t="n">
        <v>8203205.81076038</v>
      </c>
      <c r="AN1154" s="151" t="n">
        <v>7719165.00027383</v>
      </c>
      <c r="AO1154" s="151" t="n">
        <v>818123.163035356</v>
      </c>
      <c r="AP1154" s="151" t="n">
        <v>24000</v>
      </c>
      <c r="AQ1154" s="151" t="n">
        <v>583594.522965221</v>
      </c>
      <c r="AR1154" s="128" t="n">
        <f aca="false" ca="false" dt2D="false" dtr="false" t="normal">COUNTIF(AC1154:AN1154, "&gt;0")</f>
        <v>3</v>
      </c>
      <c r="AS1154" s="128" t="n">
        <f aca="false" ca="false" dt2D="false" dtr="false" t="normal">COUNTIF(AO1154:AQ1154, "&gt;0")</f>
        <v>3</v>
      </c>
      <c r="AT1154" s="128" t="n">
        <f aca="false" ca="false" dt2D="false" dtr="false" t="normal">+AR1154+AS1154</f>
        <v>6</v>
      </c>
      <c r="AU1154" s="0" t="n"/>
    </row>
    <row customHeight="true" ht="15" outlineLevel="0" r="1155">
      <c r="A1155" s="115" t="n">
        <f aca="false" ca="false" dt2D="false" dtr="false" t="normal">A1154+1</f>
        <v>263</v>
      </c>
      <c r="B1155" s="115" t="s">
        <v>226</v>
      </c>
      <c r="C1155" s="116" t="s">
        <v>147</v>
      </c>
      <c r="D1155" s="115" t="s">
        <v>310</v>
      </c>
      <c r="E1155" s="119" t="s">
        <v>194</v>
      </c>
      <c r="F1155" s="118" t="s">
        <v>62</v>
      </c>
      <c r="G1155" s="118" t="n">
        <v>4</v>
      </c>
      <c r="H1155" s="118" t="n">
        <v>4</v>
      </c>
      <c r="I1155" s="119" t="n">
        <v>2529.4</v>
      </c>
      <c r="J1155" s="119" t="n">
        <v>2374</v>
      </c>
      <c r="K1155" s="119" t="n">
        <v>155.4</v>
      </c>
      <c r="L1155" s="117" t="n">
        <v>88</v>
      </c>
      <c r="M1155" s="120" t="n">
        <f aca="false" ca="false" dt2D="false" dtr="false" t="normal">SUM(N1155:S1155)</f>
        <v>43278413.546263695</v>
      </c>
      <c r="N1155" s="120" t="n"/>
      <c r="O1155" s="120" t="n"/>
      <c r="P1155" s="120" t="n"/>
      <c r="Q1155" s="120" t="n">
        <v>418203.096</v>
      </c>
      <c r="R1155" s="120" t="n"/>
      <c r="S1155" s="120" t="n">
        <f aca="false" ca="false" dt2D="false" dtr="false" t="normal">'Приложение 2'!E1155-'Приложение 1'!Q1155</f>
        <v>42860210.450263694</v>
      </c>
      <c r="T1155" s="191" t="n">
        <v>74.24</v>
      </c>
      <c r="U1155" s="192" t="n">
        <v>59.39</v>
      </c>
      <c r="V1155" s="192" t="n">
        <v>49.49</v>
      </c>
      <c r="W1155" s="192" t="n"/>
      <c r="X1155" s="192" t="n"/>
      <c r="Y1155" s="193" t="n">
        <v>2027</v>
      </c>
      <c r="Z1155" s="3" t="n"/>
      <c r="AA1155" s="3" t="n"/>
      <c r="AB1155" s="194" t="n">
        <f aca="false" ca="false" dt2D="false" dtr="false" t="normal">SUM(AC1155:AQ1155)</f>
        <v>43278413.546263695</v>
      </c>
      <c r="AC1155" s="151" t="n"/>
      <c r="AD1155" s="151" t="n"/>
      <c r="AE1155" s="151" t="n"/>
      <c r="AF1155" s="151" t="n"/>
      <c r="AG1155" s="151" t="n"/>
      <c r="AH1155" s="151" t="n"/>
      <c r="AI1155" s="151" t="n">
        <v>0</v>
      </c>
      <c r="AJ1155" s="151" t="n"/>
      <c r="AK1155" s="151" t="n">
        <v>14133291.3827088</v>
      </c>
      <c r="AL1155" s="151" t="n"/>
      <c r="AM1155" s="151" t="n">
        <v>18896184.82315</v>
      </c>
      <c r="AN1155" s="151" t="n">
        <v>8000426.88412694</v>
      </c>
      <c r="AO1155" s="151" t="n">
        <v>1298352.40638791</v>
      </c>
      <c r="AP1155" s="151" t="n">
        <v>24000</v>
      </c>
      <c r="AQ1155" s="151" t="n">
        <v>926158.049890043</v>
      </c>
      <c r="AR1155" s="128" t="n">
        <f aca="false" ca="false" dt2D="false" dtr="false" t="normal">COUNTIF(AC1155:AN1155, "&gt;0")</f>
        <v>3</v>
      </c>
      <c r="AS1155" s="128" t="n">
        <f aca="false" ca="false" dt2D="false" dtr="false" t="normal">COUNTIF(AO1155:AQ1155, "&gt;0")</f>
        <v>3</v>
      </c>
      <c r="AT1155" s="128" t="n">
        <f aca="false" ca="false" dt2D="false" dtr="false" t="normal">+AR1155+AS1155</f>
        <v>6</v>
      </c>
      <c r="AU1155" s="0" t="n"/>
    </row>
    <row customHeight="true" ht="15" outlineLevel="0" r="1156">
      <c r="A1156" s="115" t="n">
        <f aca="false" ca="false" dt2D="false" dtr="false" t="normal">A1155+1</f>
        <v>264</v>
      </c>
      <c r="B1156" s="115" t="n">
        <f aca="false" ca="false" dt2D="false" dtr="false" t="normal">B1139+1</f>
        <v>54</v>
      </c>
      <c r="C1156" s="116" t="s">
        <v>147</v>
      </c>
      <c r="D1156" s="115" t="s">
        <v>814</v>
      </c>
      <c r="E1156" s="117" t="s">
        <v>149</v>
      </c>
      <c r="F1156" s="118" t="s">
        <v>62</v>
      </c>
      <c r="G1156" s="118" t="n">
        <v>4</v>
      </c>
      <c r="H1156" s="118" t="n">
        <v>4</v>
      </c>
      <c r="I1156" s="119" t="n">
        <v>2738.8</v>
      </c>
      <c r="J1156" s="119" t="n">
        <v>2738.8</v>
      </c>
      <c r="K1156" s="119" t="n">
        <v>0</v>
      </c>
      <c r="L1156" s="117" t="n">
        <v>153</v>
      </c>
      <c r="M1156" s="120" t="n">
        <f aca="false" ca="false" dt2D="false" dtr="false" t="normal">SUM(N1156:S1156)</f>
        <v>22003151.9153723</v>
      </c>
      <c r="N1156" s="120" t="n"/>
      <c r="O1156" s="120" t="n"/>
      <c r="P1156" s="120" t="n"/>
      <c r="Q1156" s="120" t="n"/>
      <c r="R1156" s="120" t="n"/>
      <c r="S1156" s="120" t="n">
        <v>22003151.9153723</v>
      </c>
      <c r="T1156" s="191" t="n">
        <v>35.33</v>
      </c>
      <c r="U1156" s="192" t="n">
        <v>28.26</v>
      </c>
      <c r="V1156" s="192" t="n">
        <v>23.55</v>
      </c>
      <c r="W1156" s="192" t="n"/>
      <c r="X1156" s="192" t="n"/>
      <c r="Y1156" s="193" t="n">
        <v>2025</v>
      </c>
      <c r="Z1156" s="3" t="n"/>
      <c r="AA1156" s="3" t="n"/>
      <c r="AB1156" s="194" t="n">
        <f aca="false" ca="false" dt2D="false" dtr="false" t="normal">SUM(AC1156:AQ1156)</f>
        <v>22003151.91537232</v>
      </c>
      <c r="AC1156" s="151" t="n"/>
      <c r="AD1156" s="151" t="n"/>
      <c r="AE1156" s="151" t="n"/>
      <c r="AF1156" s="151" t="n"/>
      <c r="AG1156" s="151" t="n">
        <v>1545957.08907232</v>
      </c>
      <c r="AH1156" s="151" t="n"/>
      <c r="AI1156" s="151" t="n"/>
      <c r="AJ1156" s="151" t="n"/>
      <c r="AK1156" s="151" t="n"/>
      <c r="AL1156" s="151" t="n"/>
      <c r="AM1156" s="151" t="n">
        <v>20457194.8263</v>
      </c>
      <c r="AN1156" s="151" t="n"/>
      <c r="AO1156" s="151" t="n"/>
      <c r="AP1156" s="151" t="n"/>
      <c r="AQ1156" s="151" t="n"/>
      <c r="AR1156" s="128" t="n">
        <f aca="false" ca="false" dt2D="false" dtr="false" t="normal">COUNTIF(AC1156:AN1156, "&gt;0")</f>
        <v>2</v>
      </c>
      <c r="AS1156" s="128" t="n">
        <f aca="false" ca="false" dt2D="false" dtr="false" t="normal">COUNTIF(AO1156:AQ1156, "&gt;0")</f>
        <v>0</v>
      </c>
      <c r="AT1156" s="128" t="n">
        <f aca="false" ca="false" dt2D="false" dtr="false" t="normal">+AR1156+AS1156</f>
        <v>2</v>
      </c>
    </row>
    <row customHeight="true" ht="15" outlineLevel="0" r="1157">
      <c r="A1157" s="115" t="n">
        <f aca="false" ca="false" dt2D="false" dtr="false" t="normal">A1156+1</f>
        <v>265</v>
      </c>
      <c r="B1157" s="115" t="n">
        <f aca="false" ca="false" dt2D="false" dtr="false" t="normal">B1156+1</f>
        <v>55</v>
      </c>
      <c r="C1157" s="116" t="s">
        <v>147</v>
      </c>
      <c r="D1157" s="115" t="s">
        <v>816</v>
      </c>
      <c r="E1157" s="117" t="s">
        <v>719</v>
      </c>
      <c r="F1157" s="118" t="s">
        <v>62</v>
      </c>
      <c r="G1157" s="118" t="n">
        <v>5</v>
      </c>
      <c r="H1157" s="118" t="n">
        <v>1</v>
      </c>
      <c r="I1157" s="119" t="n">
        <v>1174.4</v>
      </c>
      <c r="J1157" s="119" t="n">
        <v>977.8</v>
      </c>
      <c r="K1157" s="119" t="n">
        <v>196.6</v>
      </c>
      <c r="L1157" s="117" t="n">
        <v>40</v>
      </c>
      <c r="M1157" s="120" t="n">
        <f aca="false" ca="false" dt2D="false" dtr="false" t="normal">SUM(N1157:S1157)</f>
        <v>8058766.66</v>
      </c>
      <c r="N1157" s="120" t="n"/>
      <c r="O1157" s="120" t="n"/>
      <c r="P1157" s="120" t="n"/>
      <c r="Q1157" s="120" t="n"/>
      <c r="R1157" s="120" t="n"/>
      <c r="S1157" s="120" t="n">
        <v>8058766.66</v>
      </c>
      <c r="T1157" s="191" t="n">
        <v>30.15</v>
      </c>
      <c r="U1157" s="192" t="n">
        <v>24.12</v>
      </c>
      <c r="V1157" s="192" t="n">
        <v>20.1</v>
      </c>
      <c r="W1157" s="192" t="n"/>
      <c r="X1157" s="192" t="n"/>
      <c r="Y1157" s="193" t="n">
        <v>2025</v>
      </c>
      <c r="Z1157" s="3" t="n"/>
      <c r="AA1157" s="3" t="n"/>
      <c r="AB1157" s="194" t="n">
        <f aca="false" ca="false" dt2D="false" dtr="false" t="normal">SUM(AC1157:AQ1157)</f>
        <v>8058766.66</v>
      </c>
      <c r="AC1157" s="151" t="n"/>
      <c r="AD1157" s="151" t="n"/>
      <c r="AE1157" s="151" t="n"/>
      <c r="AF1157" s="151" t="n"/>
      <c r="AG1157" s="151" t="n"/>
      <c r="AH1157" s="151" t="n"/>
      <c r="AI1157" s="151" t="n"/>
      <c r="AJ1157" s="151" t="n"/>
      <c r="AK1157" s="151" t="n"/>
      <c r="AL1157" s="151" t="n"/>
      <c r="AM1157" s="151" t="n">
        <v>8058766.66</v>
      </c>
      <c r="AN1157" s="151" t="n"/>
      <c r="AO1157" s="151" t="n"/>
      <c r="AP1157" s="151" t="n"/>
      <c r="AQ1157" s="151" t="n"/>
      <c r="AR1157" s="128" t="n">
        <f aca="false" ca="false" dt2D="false" dtr="false" t="normal">COUNTIF(AC1157:AN1157, "&gt;0")</f>
        <v>1</v>
      </c>
      <c r="AS1157" s="128" t="n">
        <f aca="false" ca="false" dt2D="false" dtr="false" t="normal">COUNTIF(AO1157:AQ1157, "&gt;0")</f>
        <v>0</v>
      </c>
      <c r="AT1157" s="128" t="n">
        <f aca="false" ca="false" dt2D="false" dtr="false" t="normal">+AR1157+AS1157</f>
        <v>1</v>
      </c>
    </row>
    <row customHeight="true" ht="15" outlineLevel="0" r="1158">
      <c r="A1158" s="115" t="n">
        <f aca="false" ca="false" dt2D="false" dtr="false" t="normal">A1157+1</f>
        <v>266</v>
      </c>
      <c r="B1158" s="115" t="s">
        <v>226</v>
      </c>
      <c r="C1158" s="116" t="s">
        <v>147</v>
      </c>
      <c r="D1158" s="115" t="s">
        <v>818</v>
      </c>
      <c r="E1158" s="119" t="s">
        <v>159</v>
      </c>
      <c r="F1158" s="118" t="s">
        <v>62</v>
      </c>
      <c r="G1158" s="118" t="n">
        <v>4</v>
      </c>
      <c r="H1158" s="118" t="n">
        <v>2</v>
      </c>
      <c r="I1158" s="119" t="n">
        <v>1782</v>
      </c>
      <c r="J1158" s="119" t="n">
        <v>1643.1</v>
      </c>
      <c r="K1158" s="119" t="n">
        <v>138.9</v>
      </c>
      <c r="L1158" s="117" t="n">
        <v>60</v>
      </c>
      <c r="M1158" s="120" t="n">
        <f aca="false" ca="false" dt2D="false" dtr="false" t="normal">SUM(N1158:S1158)</f>
        <v>18483010.919999998</v>
      </c>
      <c r="N1158" s="120" t="n"/>
      <c r="O1158" s="120" t="n"/>
      <c r="P1158" s="120" t="n"/>
      <c r="Q1158" s="120" t="n">
        <v>299216.052</v>
      </c>
      <c r="R1158" s="120" t="n"/>
      <c r="S1158" s="120" t="n">
        <f aca="false" ca="false" dt2D="false" dtr="false" t="normal">'Приложение 2'!E1158-'Приложение 1'!Q1158</f>
        <v>18183794.867999997</v>
      </c>
      <c r="T1158" s="191" t="n">
        <v>43.22</v>
      </c>
      <c r="U1158" s="192" t="n">
        <v>34.57</v>
      </c>
      <c r="V1158" s="192" t="n">
        <v>28.81</v>
      </c>
      <c r="W1158" s="192" t="n"/>
      <c r="X1158" s="192" t="n"/>
      <c r="Y1158" s="193" t="n">
        <v>2026</v>
      </c>
      <c r="Z1158" s="3" t="n"/>
      <c r="AA1158" s="3" t="n"/>
      <c r="AB1158" s="194" t="n">
        <f aca="false" ca="false" dt2D="false" dtr="false" t="normal">SUM(AC1158:AQ1158)</f>
        <v>18483010.919999998</v>
      </c>
      <c r="AC1158" s="151" t="n"/>
      <c r="AD1158" s="151" t="n"/>
      <c r="AE1158" s="151" t="n">
        <v>2347765.590772</v>
      </c>
      <c r="AF1158" s="124" t="n">
        <v>1850938.59844</v>
      </c>
      <c r="AG1158" s="151" t="n"/>
      <c r="AH1158" s="151" t="n"/>
      <c r="AI1158" s="151" t="n">
        <v>0</v>
      </c>
      <c r="AJ1158" s="151" t="n"/>
      <c r="AK1158" s="151" t="n"/>
      <c r="AL1158" s="151" t="n"/>
      <c r="AM1158" s="151" t="n">
        <v>13310279.9695</v>
      </c>
      <c r="AN1158" s="151" t="n"/>
      <c r="AO1158" s="151" t="n">
        <v>554490.3276</v>
      </c>
      <c r="AP1158" s="151" t="n">
        <v>24000</v>
      </c>
      <c r="AQ1158" s="151" t="n">
        <v>395536.433688</v>
      </c>
      <c r="AR1158" s="128" t="n">
        <f aca="false" ca="false" dt2D="false" dtr="false" t="normal">COUNTIF(AC1158:AN1158, "&gt;0")</f>
        <v>3</v>
      </c>
      <c r="AS1158" s="128" t="n">
        <f aca="false" ca="false" dt2D="false" dtr="false" t="normal">COUNTIF(AO1158:AQ1158, "&gt;0")</f>
        <v>3</v>
      </c>
      <c r="AT1158" s="128" t="n">
        <f aca="false" ca="false" dt2D="false" dtr="false" t="normal">+AR1158+AS1158</f>
        <v>6</v>
      </c>
      <c r="AU1158" s="0" t="n"/>
    </row>
    <row customHeight="true" ht="15" outlineLevel="0" r="1159">
      <c r="A1159" s="115" t="n">
        <f aca="false" ca="false" dt2D="false" dtr="false" t="normal">A1158+1</f>
        <v>267</v>
      </c>
      <c r="B1159" s="115" t="n">
        <f aca="false" ca="false" dt2D="false" dtr="false" t="normal">B1157+1</f>
        <v>56</v>
      </c>
      <c r="C1159" s="116" t="s">
        <v>147</v>
      </c>
      <c r="D1159" s="115" t="s">
        <v>819</v>
      </c>
      <c r="E1159" s="119" t="s">
        <v>149</v>
      </c>
      <c r="F1159" s="118" t="s">
        <v>62</v>
      </c>
      <c r="G1159" s="118" t="n">
        <v>4</v>
      </c>
      <c r="H1159" s="118" t="n">
        <v>4</v>
      </c>
      <c r="I1159" s="119" t="n">
        <v>2718.2</v>
      </c>
      <c r="J1159" s="119" t="n">
        <v>2718.2</v>
      </c>
      <c r="K1159" s="119" t="n">
        <v>0</v>
      </c>
      <c r="L1159" s="117" t="n">
        <v>128</v>
      </c>
      <c r="M1159" s="120" t="n">
        <f aca="false" ca="false" dt2D="false" dtr="false" t="normal">SUM(N1159:S1159)</f>
        <v>21416018.25</v>
      </c>
      <c r="N1159" s="120" t="n"/>
      <c r="O1159" s="120" t="n"/>
      <c r="P1159" s="120" t="n"/>
      <c r="Q1159" s="120" t="n">
        <v>423386.832</v>
      </c>
      <c r="R1159" s="120" t="n"/>
      <c r="S1159" s="120" t="n">
        <f aca="false" ca="false" dt2D="false" dtr="false" t="normal">'Приложение 2'!E1159-'Приложение 1'!Q1159</f>
        <v>20992631.418</v>
      </c>
      <c r="T1159" s="191" t="n">
        <v>32.18</v>
      </c>
      <c r="U1159" s="192" t="n">
        <v>25.74</v>
      </c>
      <c r="V1159" s="192" t="n">
        <v>21.45</v>
      </c>
      <c r="W1159" s="192" t="n"/>
      <c r="X1159" s="192" t="n"/>
      <c r="Y1159" s="193" t="n">
        <v>2026</v>
      </c>
      <c r="Z1159" s="3" t="n"/>
      <c r="AA1159" s="3" t="n"/>
      <c r="AB1159" s="194" t="n">
        <f aca="false" ca="false" dt2D="false" dtr="false" t="normal">SUM(AC1159:AQ1159)</f>
        <v>21416018.25</v>
      </c>
      <c r="AC1159" s="151" t="n"/>
      <c r="AD1159" s="151" t="n"/>
      <c r="AE1159" s="151" t="n"/>
      <c r="AF1159" s="151" t="n"/>
      <c r="AG1159" s="151" t="n"/>
      <c r="AH1159" s="151" t="n"/>
      <c r="AI1159" s="151" t="n">
        <v>0</v>
      </c>
      <c r="AJ1159" s="151" t="n"/>
      <c r="AK1159" s="151" t="n"/>
      <c r="AL1159" s="151" t="n"/>
      <c r="AM1159" s="151" t="n">
        <v>20291234.91195</v>
      </c>
      <c r="AN1159" s="151" t="n"/>
      <c r="AO1159" s="151" t="n">
        <v>642480.5475</v>
      </c>
      <c r="AP1159" s="151" t="n">
        <v>24000</v>
      </c>
      <c r="AQ1159" s="151" t="n">
        <v>458302.79055</v>
      </c>
      <c r="AR1159" s="128" t="n">
        <f aca="false" ca="false" dt2D="false" dtr="false" t="normal">COUNTIF(AC1159:AN1159, "&gt;0")</f>
        <v>1</v>
      </c>
      <c r="AS1159" s="128" t="n">
        <f aca="false" ca="false" dt2D="false" dtr="false" t="normal">COUNTIF(AO1159:AQ1159, "&gt;0")</f>
        <v>3</v>
      </c>
      <c r="AT1159" s="128" t="n">
        <f aca="false" ca="false" dt2D="false" dtr="false" t="normal">+AR1159+AS1159</f>
        <v>4</v>
      </c>
      <c r="AU1159" s="0" t="n"/>
    </row>
    <row customHeight="true" ht="15" outlineLevel="0" r="1160">
      <c r="A1160" s="115" t="n">
        <f aca="false" ca="false" dt2D="false" dtr="false" t="normal">A1159+1</f>
        <v>268</v>
      </c>
      <c r="B1160" s="115" t="s">
        <v>226</v>
      </c>
      <c r="C1160" s="116" t="s">
        <v>147</v>
      </c>
      <c r="D1160" s="115" t="s">
        <v>314</v>
      </c>
      <c r="E1160" s="119" t="s">
        <v>315</v>
      </c>
      <c r="F1160" s="118" t="s">
        <v>62</v>
      </c>
      <c r="G1160" s="118" t="n">
        <v>4</v>
      </c>
      <c r="H1160" s="118" t="n">
        <v>4</v>
      </c>
      <c r="I1160" s="119" t="n">
        <v>3462.3</v>
      </c>
      <c r="J1160" s="119" t="n">
        <v>3462.3</v>
      </c>
      <c r="K1160" s="119" t="n">
        <v>0</v>
      </c>
      <c r="L1160" s="117" t="n">
        <v>145</v>
      </c>
      <c r="M1160" s="120" t="n">
        <f aca="false" ca="false" dt2D="false" dtr="false" t="normal">SUM(N1160:S1160)</f>
        <v>8372083.761</v>
      </c>
      <c r="N1160" s="120" t="n"/>
      <c r="O1160" s="120" t="n"/>
      <c r="P1160" s="120" t="n"/>
      <c r="Q1160" s="120" t="n">
        <v>539287.848</v>
      </c>
      <c r="R1160" s="120" t="n"/>
      <c r="S1160" s="120" t="n">
        <f aca="false" ca="false" dt2D="false" dtr="false" t="normal">'Приложение 2'!E1160-'Приложение 1'!Q1160</f>
        <v>7832795.913</v>
      </c>
      <c r="T1160" s="191" t="n">
        <v>11.63</v>
      </c>
      <c r="U1160" s="192" t="n">
        <v>9.3</v>
      </c>
      <c r="V1160" s="192" t="n">
        <v>7.75</v>
      </c>
      <c r="W1160" s="192" t="n"/>
      <c r="X1160" s="192" t="n"/>
      <c r="Y1160" s="193" t="n">
        <v>2027</v>
      </c>
      <c r="Z1160" s="3" t="n"/>
      <c r="AA1160" s="3" t="n"/>
      <c r="AB1160" s="194" t="n">
        <f aca="false" ca="false" dt2D="false" dtr="false" t="normal">SUM(AC1160:AQ1160)</f>
        <v>8372083.761</v>
      </c>
      <c r="AC1160" s="151" t="n"/>
      <c r="AD1160" s="151" t="n">
        <v>4317972.3990186</v>
      </c>
      <c r="AE1160" s="151" t="n"/>
      <c r="AF1160" s="151" t="n">
        <v>3599786.256666</v>
      </c>
      <c r="AG1160" s="151" t="n"/>
      <c r="AH1160" s="151" t="n"/>
      <c r="AI1160" s="151" t="n">
        <v>0</v>
      </c>
      <c r="AJ1160" s="151" t="n"/>
      <c r="AK1160" s="151" t="n"/>
      <c r="AL1160" s="151" t="n"/>
      <c r="AM1160" s="151" t="n"/>
      <c r="AN1160" s="151" t="n"/>
      <c r="AO1160" s="151" t="n">
        <v>251162.51283</v>
      </c>
      <c r="AP1160" s="151" t="n">
        <v>24000</v>
      </c>
      <c r="AQ1160" s="151" t="n">
        <v>179162.5924854</v>
      </c>
      <c r="AR1160" s="128" t="n">
        <f aca="false" ca="false" dt2D="false" dtr="false" t="normal">COUNTIF(AC1160:AN1160, "&gt;0")</f>
        <v>2</v>
      </c>
      <c r="AS1160" s="128" t="n">
        <f aca="false" ca="false" dt2D="false" dtr="false" t="normal">COUNTIF(AO1160:AQ1160, "&gt;0")</f>
        <v>3</v>
      </c>
      <c r="AT1160" s="128" t="n">
        <f aca="false" ca="false" dt2D="false" dtr="false" t="normal">+AR1160+AS1160</f>
        <v>5</v>
      </c>
      <c r="AU1160" s="0" t="n"/>
    </row>
    <row customHeight="true" ht="15" outlineLevel="0" r="1161">
      <c r="A1161" s="115" t="n">
        <f aca="false" ca="false" dt2D="false" dtr="false" t="normal">A1160+1</f>
        <v>269</v>
      </c>
      <c r="B1161" s="115" t="s">
        <v>226</v>
      </c>
      <c r="C1161" s="116" t="s">
        <v>147</v>
      </c>
      <c r="D1161" s="115" t="s">
        <v>821</v>
      </c>
      <c r="E1161" s="119" t="s">
        <v>243</v>
      </c>
      <c r="F1161" s="118" t="s">
        <v>62</v>
      </c>
      <c r="G1161" s="118" t="n">
        <v>4</v>
      </c>
      <c r="H1161" s="118" t="n">
        <v>4</v>
      </c>
      <c r="I1161" s="119" t="n">
        <v>3488.5</v>
      </c>
      <c r="J1161" s="119" t="n">
        <v>3488.5</v>
      </c>
      <c r="K1161" s="119" t="n">
        <v>0</v>
      </c>
      <c r="L1161" s="117" t="n">
        <v>131</v>
      </c>
      <c r="M1161" s="120" t="n">
        <f aca="false" ca="false" dt2D="false" dtr="false" t="normal">SUM(N1161:S1161)</f>
        <v>20078984.384823848</v>
      </c>
      <c r="N1161" s="120" t="n"/>
      <c r="O1161" s="120" t="n"/>
      <c r="P1161" s="120" t="n"/>
      <c r="Q1161" s="120" t="n">
        <v>543368.76</v>
      </c>
      <c r="R1161" s="120" t="n"/>
      <c r="S1161" s="120" t="n">
        <f aca="false" ca="false" dt2D="false" dtr="false" t="normal">'Приложение 2'!E1161-'Приложение 1'!Q1161</f>
        <v>19535615.624823846</v>
      </c>
      <c r="T1161" s="191" t="n">
        <v>25.54</v>
      </c>
      <c r="U1161" s="192" t="n">
        <v>20.43</v>
      </c>
      <c r="V1161" s="192" t="n">
        <v>17.02</v>
      </c>
      <c r="W1161" s="192" t="n"/>
      <c r="X1161" s="192" t="n"/>
      <c r="Y1161" s="193" t="n">
        <v>2026</v>
      </c>
      <c r="Z1161" s="3" t="n"/>
      <c r="AA1161" s="3" t="n"/>
      <c r="AB1161" s="194" t="n">
        <f aca="false" ca="false" dt2D="false" dtr="false" t="normal">SUM(AC1161:AQ1161)</f>
        <v>20078984.384823848</v>
      </c>
      <c r="AC1161" s="151" t="n"/>
      <c r="AD1161" s="151" t="n">
        <v>4354738.270507</v>
      </c>
      <c r="AE1161" s="151" t="n"/>
      <c r="AF1161" s="151" t="n">
        <v>3631117.45267</v>
      </c>
      <c r="AG1161" s="151" t="n"/>
      <c r="AH1161" s="151" t="n"/>
      <c r="AI1161" s="151" t="n">
        <v>0</v>
      </c>
      <c r="AJ1161" s="151" t="n"/>
      <c r="AK1161" s="151" t="n"/>
      <c r="AL1161" s="151" t="n"/>
      <c r="AM1161" s="151" t="n"/>
      <c r="AN1161" s="151" t="n">
        <v>11037068.8642669</v>
      </c>
      <c r="AO1161" s="151" t="n">
        <v>602369.531544717</v>
      </c>
      <c r="AP1161" s="151" t="n">
        <v>24000</v>
      </c>
      <c r="AQ1161" s="151" t="n">
        <v>429690.265835231</v>
      </c>
      <c r="AR1161" s="128" t="n">
        <f aca="false" ca="false" dt2D="false" dtr="false" t="normal">COUNTIF(AC1161:AN1161, "&gt;0")</f>
        <v>3</v>
      </c>
      <c r="AS1161" s="128" t="n">
        <f aca="false" ca="false" dt2D="false" dtr="false" t="normal">COUNTIF(AO1161:AQ1161, "&gt;0")</f>
        <v>3</v>
      </c>
      <c r="AT1161" s="128" t="n">
        <f aca="false" ca="false" dt2D="false" dtr="false" t="normal">+AR1161+AS1161</f>
        <v>6</v>
      </c>
      <c r="AU1161" s="0" t="n"/>
    </row>
    <row customHeight="true" ht="15" outlineLevel="0" r="1162">
      <c r="A1162" s="115" t="n">
        <f aca="false" ca="false" dt2D="false" dtr="false" t="normal">A1161+1</f>
        <v>270</v>
      </c>
      <c r="B1162" s="115" t="s">
        <v>226</v>
      </c>
      <c r="C1162" s="116" t="s">
        <v>147</v>
      </c>
      <c r="D1162" s="115" t="s">
        <v>318</v>
      </c>
      <c r="E1162" s="119" t="s">
        <v>243</v>
      </c>
      <c r="F1162" s="118" t="s">
        <v>62</v>
      </c>
      <c r="G1162" s="118" t="n">
        <v>4</v>
      </c>
      <c r="H1162" s="118" t="n">
        <v>4</v>
      </c>
      <c r="I1162" s="119" t="n">
        <v>3441.2</v>
      </c>
      <c r="J1162" s="119" t="n">
        <v>3441.2</v>
      </c>
      <c r="K1162" s="119" t="n">
        <v>0</v>
      </c>
      <c r="L1162" s="117" t="n">
        <v>142</v>
      </c>
      <c r="M1162" s="120" t="n">
        <f aca="false" ca="false" dt2D="false" dtr="false" t="normal">SUM(N1162:S1162)</f>
        <v>8321062.483999999</v>
      </c>
      <c r="N1162" s="120" t="n"/>
      <c r="O1162" s="120" t="n"/>
      <c r="P1162" s="120" t="n"/>
      <c r="Q1162" s="120" t="n">
        <v>536001.312</v>
      </c>
      <c r="R1162" s="120" t="n"/>
      <c r="S1162" s="120" t="n">
        <f aca="false" ca="false" dt2D="false" dtr="false" t="normal">'Приложение 2'!E1162-'Приложение 1'!Q1162</f>
        <v>7785061.171999999</v>
      </c>
      <c r="T1162" s="191" t="n">
        <v>11.63</v>
      </c>
      <c r="U1162" s="192" t="n">
        <v>9.3</v>
      </c>
      <c r="V1162" s="192" t="n">
        <v>7.75</v>
      </c>
      <c r="W1162" s="192" t="n"/>
      <c r="X1162" s="192" t="n"/>
      <c r="Y1162" s="193" t="n">
        <v>2027</v>
      </c>
      <c r="Z1162" s="3" t="n"/>
      <c r="AA1162" s="3" t="n"/>
      <c r="AB1162" s="194" t="n">
        <f aca="false" ca="false" dt2D="false" dtr="false" t="normal">SUM(AC1162:AQ1162)</f>
        <v>8321062.483999999</v>
      </c>
      <c r="AC1162" s="151" t="n"/>
      <c r="AD1162" s="151" t="n">
        <v>4291584.6170184</v>
      </c>
      <c r="AE1162" s="151" t="n"/>
      <c r="AF1162" s="151" t="n">
        <v>3577775.255304</v>
      </c>
      <c r="AG1162" s="151" t="n"/>
      <c r="AH1162" s="151" t="n"/>
      <c r="AI1162" s="151" t="n">
        <v>0</v>
      </c>
      <c r="AJ1162" s="151" t="n"/>
      <c r="AK1162" s="151" t="n"/>
      <c r="AL1162" s="151" t="n"/>
      <c r="AM1162" s="151" t="n"/>
      <c r="AN1162" s="151" t="n"/>
      <c r="AO1162" s="151" t="n">
        <v>249631.87452</v>
      </c>
      <c r="AP1162" s="151" t="n">
        <v>24000</v>
      </c>
      <c r="AQ1162" s="151" t="n">
        <v>178070.7371576</v>
      </c>
      <c r="AR1162" s="128" t="n">
        <f aca="false" ca="false" dt2D="false" dtr="false" t="normal">COUNTIF(AC1162:AN1162, "&gt;0")</f>
        <v>2</v>
      </c>
      <c r="AS1162" s="128" t="n">
        <f aca="false" ca="false" dt2D="false" dtr="false" t="normal">COUNTIF(AO1162:AQ1162, "&gt;0")</f>
        <v>3</v>
      </c>
      <c r="AT1162" s="128" t="n">
        <f aca="false" ca="false" dt2D="false" dtr="false" t="normal">+AR1162+AS1162</f>
        <v>5</v>
      </c>
      <c r="AU1162" s="0" t="n"/>
    </row>
    <row customHeight="true" ht="15" outlineLevel="0" r="1163">
      <c r="A1163" s="115" t="n">
        <f aca="false" ca="false" dt2D="false" dtr="false" t="normal">A1162+1</f>
        <v>271</v>
      </c>
      <c r="B1163" s="115" t="n">
        <f aca="false" ca="false" dt2D="false" dtr="false" t="normal">B1159+1</f>
        <v>57</v>
      </c>
      <c r="C1163" s="116" t="s">
        <v>147</v>
      </c>
      <c r="D1163" s="115" t="s">
        <v>823</v>
      </c>
      <c r="E1163" s="119" t="s">
        <v>131</v>
      </c>
      <c r="F1163" s="118" t="s">
        <v>62</v>
      </c>
      <c r="G1163" s="118" t="n">
        <v>5</v>
      </c>
      <c r="H1163" s="118" t="n">
        <v>3</v>
      </c>
      <c r="I1163" s="119" t="n">
        <v>5170.7</v>
      </c>
      <c r="J1163" s="119" t="n">
        <v>2871.7</v>
      </c>
      <c r="K1163" s="119" t="n">
        <v>2299</v>
      </c>
      <c r="L1163" s="117" t="n">
        <v>334</v>
      </c>
      <c r="M1163" s="120" t="n">
        <f aca="false" ca="false" dt2D="false" dtr="false" t="normal">SUM(N1163:S1163)</f>
        <v>40738652.625</v>
      </c>
      <c r="N1163" s="120" t="n"/>
      <c r="O1163" s="120" t="n"/>
      <c r="P1163" s="120" t="n"/>
      <c r="Q1163" s="120" t="n">
        <v>1139002.764</v>
      </c>
      <c r="R1163" s="120" t="n"/>
      <c r="S1163" s="120" t="n">
        <f aca="false" ca="false" dt2D="false" dtr="false" t="normal">'Приложение 2'!E1163-'Приложение 1'!Q1163</f>
        <v>39599649.861</v>
      </c>
      <c r="T1163" s="191" t="n">
        <v>31.91</v>
      </c>
      <c r="U1163" s="192" t="n">
        <v>25.53</v>
      </c>
      <c r="V1163" s="192" t="n">
        <v>21.27</v>
      </c>
      <c r="W1163" s="192" t="n"/>
      <c r="X1163" s="192" t="n"/>
      <c r="Y1163" s="193" t="n">
        <v>2027</v>
      </c>
      <c r="Z1163" s="3" t="n"/>
      <c r="AA1163" s="3" t="n"/>
      <c r="AB1163" s="194" t="n">
        <f aca="false" ca="false" dt2D="false" dtr="false" t="normal">SUM(AC1163:AQ1163)</f>
        <v>40738652.625</v>
      </c>
      <c r="AC1163" s="151" t="n"/>
      <c r="AD1163" s="151" t="n"/>
      <c r="AE1163" s="151" t="n"/>
      <c r="AF1163" s="151" t="n"/>
      <c r="AG1163" s="151" t="n"/>
      <c r="AH1163" s="151" t="n"/>
      <c r="AI1163" s="151" t="n">
        <v>0</v>
      </c>
      <c r="AJ1163" s="151" t="n"/>
      <c r="AK1163" s="151" t="n"/>
      <c r="AL1163" s="151" t="n"/>
      <c r="AM1163" s="151" t="n">
        <v>38620685.880075</v>
      </c>
      <c r="AN1163" s="151" t="n"/>
      <c r="AO1163" s="151" t="n">
        <v>1222159.57875</v>
      </c>
      <c r="AP1163" s="151" t="n">
        <v>24000</v>
      </c>
      <c r="AQ1163" s="151" t="n">
        <v>871807.166175</v>
      </c>
      <c r="AR1163" s="128" t="n">
        <f aca="false" ca="false" dt2D="false" dtr="false" t="normal">COUNTIF(AC1163:AN1163, "&gt;0")</f>
        <v>1</v>
      </c>
      <c r="AS1163" s="128" t="n">
        <f aca="false" ca="false" dt2D="false" dtr="false" t="normal">COUNTIF(AO1163:AQ1163, "&gt;0")</f>
        <v>3</v>
      </c>
      <c r="AT1163" s="128" t="n">
        <f aca="false" ca="false" dt2D="false" dtr="false" t="normal">+AR1163+AS1163</f>
        <v>4</v>
      </c>
      <c r="AU1163" s="0" t="n"/>
    </row>
    <row customHeight="true" ht="15" outlineLevel="0" r="1164">
      <c r="A1164" s="115" t="n">
        <f aca="false" ca="false" dt2D="false" dtr="false" t="normal">A1163+1</f>
        <v>272</v>
      </c>
      <c r="B1164" s="115" t="s">
        <v>226</v>
      </c>
      <c r="C1164" s="116" t="s">
        <v>147</v>
      </c>
      <c r="D1164" s="115" t="s">
        <v>326</v>
      </c>
      <c r="E1164" s="119" t="s">
        <v>194</v>
      </c>
      <c r="F1164" s="118" t="s">
        <v>62</v>
      </c>
      <c r="G1164" s="118" t="n">
        <v>4</v>
      </c>
      <c r="H1164" s="118" t="n">
        <v>4</v>
      </c>
      <c r="I1164" s="119" t="n">
        <v>3470.2</v>
      </c>
      <c r="J1164" s="119" t="n">
        <v>3470.2</v>
      </c>
      <c r="K1164" s="119" t="n">
        <v>0</v>
      </c>
      <c r="L1164" s="117" t="n">
        <v>175</v>
      </c>
      <c r="M1164" s="120" t="n">
        <f aca="false" ca="false" dt2D="false" dtr="false" t="normal">SUM(N1164:S1164)</f>
        <v>61456616.25470551</v>
      </c>
      <c r="N1164" s="120" t="n"/>
      <c r="O1164" s="120" t="n"/>
      <c r="P1164" s="120" t="n"/>
      <c r="Q1164" s="120" t="n">
        <v>540518.352</v>
      </c>
      <c r="R1164" s="120" t="n"/>
      <c r="S1164" s="120" t="n">
        <f aca="false" ca="false" dt2D="false" dtr="false" t="normal">'Приложение 2'!E1164-'Приложение 1'!Q1164</f>
        <v>60916097.90270551</v>
      </c>
      <c r="T1164" s="191" t="n">
        <v>76.78</v>
      </c>
      <c r="U1164" s="192" t="n">
        <v>61.42</v>
      </c>
      <c r="V1164" s="192" t="n">
        <v>51.19</v>
      </c>
      <c r="W1164" s="192" t="n"/>
      <c r="X1164" s="192" t="n"/>
      <c r="Y1164" s="193" t="n">
        <v>2027</v>
      </c>
      <c r="Z1164" s="3" t="n"/>
      <c r="AA1164" s="3" t="n"/>
      <c r="AB1164" s="194" t="n">
        <f aca="false" ca="false" dt2D="false" dtr="false" t="normal">SUM(AC1164:AQ1164)</f>
        <v>61456616.25470551</v>
      </c>
      <c r="AC1164" s="151" t="n"/>
      <c r="AD1164" s="151" t="n"/>
      <c r="AE1164" s="151" t="n"/>
      <c r="AF1164" s="151" t="n"/>
      <c r="AG1164" s="151" t="n">
        <v>1968011.49791834</v>
      </c>
      <c r="AH1164" s="151" t="n"/>
      <c r="AI1164" s="151" t="n">
        <v>0</v>
      </c>
      <c r="AJ1164" s="151" t="n"/>
      <c r="AK1164" s="151" t="n">
        <v>19395086.9598624</v>
      </c>
      <c r="AL1164" s="151" t="n"/>
      <c r="AM1164" s="151" t="n">
        <v>25929519.16395</v>
      </c>
      <c r="AN1164" s="151" t="n">
        <v>10981128.5574829</v>
      </c>
      <c r="AO1164" s="151" t="n">
        <v>1843698.48764117</v>
      </c>
      <c r="AP1164" s="151" t="n">
        <v>24000</v>
      </c>
      <c r="AQ1164" s="151" t="n">
        <v>1315171.5878507</v>
      </c>
      <c r="AR1164" s="128" t="n">
        <f aca="false" ca="false" dt2D="false" dtr="false" t="normal">COUNTIF(AC1164:AN1164, "&gt;0")</f>
        <v>4</v>
      </c>
      <c r="AS1164" s="128" t="n">
        <f aca="false" ca="false" dt2D="false" dtr="false" t="normal">COUNTIF(AO1164:AQ1164, "&gt;0")</f>
        <v>3</v>
      </c>
      <c r="AT1164" s="128" t="n">
        <f aca="false" ca="false" dt2D="false" dtr="false" t="normal">+AR1164+AS1164</f>
        <v>7</v>
      </c>
      <c r="AU1164" s="0" t="n"/>
    </row>
    <row customHeight="true" ht="15" outlineLevel="0" r="1165">
      <c r="A1165" s="115" t="n">
        <f aca="false" ca="false" dt2D="false" dtr="false" t="normal">A1164+1</f>
        <v>273</v>
      </c>
      <c r="B1165" s="115" t="s">
        <v>226</v>
      </c>
      <c r="C1165" s="116" t="s">
        <v>147</v>
      </c>
      <c r="D1165" s="115" t="s">
        <v>824</v>
      </c>
      <c r="E1165" s="117" t="s">
        <v>177</v>
      </c>
      <c r="F1165" s="118" t="s">
        <v>62</v>
      </c>
      <c r="G1165" s="118" t="n">
        <v>5</v>
      </c>
      <c r="H1165" s="118" t="n">
        <v>6</v>
      </c>
      <c r="I1165" s="119" t="n">
        <v>6274.92</v>
      </c>
      <c r="J1165" s="119" t="n">
        <v>6274.92</v>
      </c>
      <c r="K1165" s="119" t="n">
        <v>0</v>
      </c>
      <c r="L1165" s="117" t="n">
        <v>326</v>
      </c>
      <c r="M1165" s="120" t="n">
        <f aca="false" ca="false" dt2D="false" dtr="false" t="normal">SUM(N1165:S1165)</f>
        <v>82053756.97</v>
      </c>
      <c r="N1165" s="120" t="n"/>
      <c r="O1165" s="120" t="n"/>
      <c r="P1165" s="120" t="n"/>
      <c r="Q1165" s="120" t="n"/>
      <c r="R1165" s="120" t="n"/>
      <c r="S1165" s="120" t="n">
        <v>82053756.97</v>
      </c>
      <c r="T1165" s="191" t="n">
        <v>57.3</v>
      </c>
      <c r="U1165" s="192" t="n">
        <v>45.84</v>
      </c>
      <c r="V1165" s="192" t="n">
        <v>38.2</v>
      </c>
      <c r="W1165" s="192" t="n"/>
      <c r="X1165" s="192" t="n"/>
      <c r="Y1165" s="193" t="n">
        <v>2025</v>
      </c>
      <c r="Z1165" s="3" t="n"/>
      <c r="AA1165" s="3" t="n"/>
      <c r="AB1165" s="194" t="n">
        <f aca="false" ca="false" dt2D="false" dtr="false" t="normal">SUM(AC1165:AQ1165)</f>
        <v>82053756.97</v>
      </c>
      <c r="AC1165" s="151" t="n">
        <v>17816937.06</v>
      </c>
      <c r="AD1165" s="151" t="n"/>
      <c r="AE1165" s="151" t="n">
        <v>7616310.93</v>
      </c>
      <c r="AF1165" s="151" t="n">
        <v>5807458.04</v>
      </c>
      <c r="AG1165" s="151" t="n"/>
      <c r="AH1165" s="151" t="n"/>
      <c r="AI1165" s="151" t="n"/>
      <c r="AJ1165" s="151" t="n"/>
      <c r="AK1165" s="151" t="n">
        <v>32572018.79</v>
      </c>
      <c r="AL1165" s="151" t="n"/>
      <c r="AM1165" s="151" t="n"/>
      <c r="AN1165" s="151" t="n">
        <v>18241032.15</v>
      </c>
      <c r="AO1165" s="151" t="n"/>
      <c r="AP1165" s="151" t="n"/>
      <c r="AQ1165" s="151" t="n"/>
      <c r="AR1165" s="128" t="n">
        <f aca="false" ca="false" dt2D="false" dtr="false" t="normal">COUNTIF(AC1165:AN1165, "&gt;0")</f>
        <v>5</v>
      </c>
      <c r="AS1165" s="128" t="n">
        <f aca="false" ca="false" dt2D="false" dtr="false" t="normal">COUNTIF(AO1165:AQ1165, "&gt;0")</f>
        <v>0</v>
      </c>
      <c r="AT1165" s="128" t="n">
        <f aca="false" ca="false" dt2D="false" dtr="false" t="normal">+AR1165+AS1165</f>
        <v>5</v>
      </c>
    </row>
    <row customHeight="true" ht="15" outlineLevel="0" r="1166">
      <c r="A1166" s="115" t="n">
        <f aca="false" ca="false" dt2D="false" dtr="false" t="normal">A1165+1</f>
        <v>274</v>
      </c>
      <c r="B1166" s="115" t="s">
        <v>226</v>
      </c>
      <c r="C1166" s="116" t="s">
        <v>147</v>
      </c>
      <c r="D1166" s="115" t="s">
        <v>328</v>
      </c>
      <c r="E1166" s="117" t="s">
        <v>137</v>
      </c>
      <c r="F1166" s="118" t="s">
        <v>62</v>
      </c>
      <c r="G1166" s="118" t="n">
        <v>5</v>
      </c>
      <c r="H1166" s="118" t="n">
        <v>6</v>
      </c>
      <c r="I1166" s="119" t="n">
        <v>6223.8</v>
      </c>
      <c r="J1166" s="119" t="n">
        <v>6080.7</v>
      </c>
      <c r="K1166" s="119" t="n">
        <v>143.1</v>
      </c>
      <c r="L1166" s="117" t="n">
        <v>261</v>
      </c>
      <c r="M1166" s="120" t="n">
        <f aca="false" ca="false" dt2D="false" dtr="false" t="normal">SUM(N1166:S1166)</f>
        <v>82771555.68</v>
      </c>
      <c r="N1166" s="120" t="n"/>
      <c r="O1166" s="120" t="n"/>
      <c r="P1166" s="120" t="n"/>
      <c r="Q1166" s="120" t="n"/>
      <c r="R1166" s="120" t="n"/>
      <c r="S1166" s="120" t="n">
        <v>82771555.68</v>
      </c>
      <c r="T1166" s="191" t="n">
        <v>58.28</v>
      </c>
      <c r="U1166" s="192" t="n">
        <v>46.62</v>
      </c>
      <c r="V1166" s="192" t="n">
        <v>38.85</v>
      </c>
      <c r="W1166" s="192" t="n"/>
      <c r="X1166" s="192" t="n"/>
      <c r="Y1166" s="193" t="n">
        <v>2025</v>
      </c>
      <c r="Z1166" s="3" t="n"/>
      <c r="AA1166" s="3" t="n"/>
      <c r="AB1166" s="194" t="n">
        <f aca="false" ca="false" dt2D="false" dtr="false" t="normal">SUM(AC1166:AQ1166)</f>
        <v>82771555.68</v>
      </c>
      <c r="AC1166" s="151" t="n">
        <v>17671787.51</v>
      </c>
      <c r="AD1166" s="151" t="n">
        <v>7146413.78</v>
      </c>
      <c r="AE1166" s="151" t="n">
        <v>7554263</v>
      </c>
      <c r="AF1166" s="151" t="n"/>
      <c r="AG1166" s="151" t="n"/>
      <c r="AH1166" s="151" t="n"/>
      <c r="AI1166" s="151" t="n"/>
      <c r="AJ1166" s="151" t="n"/>
      <c r="AK1166" s="151" t="n">
        <v>32306663.77</v>
      </c>
      <c r="AL1166" s="151" t="n"/>
      <c r="AM1166" s="151" t="n"/>
      <c r="AN1166" s="151" t="n">
        <v>18092427.62</v>
      </c>
      <c r="AO1166" s="151" t="n"/>
      <c r="AP1166" s="151" t="n"/>
      <c r="AQ1166" s="151" t="n"/>
      <c r="AR1166" s="128" t="n">
        <f aca="false" ca="false" dt2D="false" dtr="false" t="normal">COUNTIF(AC1166:AN1166, "&gt;0")</f>
        <v>5</v>
      </c>
      <c r="AS1166" s="128" t="n">
        <f aca="false" ca="false" dt2D="false" dtr="false" t="normal">COUNTIF(AO1166:AQ1166, "&gt;0")</f>
        <v>0</v>
      </c>
      <c r="AT1166" s="128" t="n">
        <f aca="false" ca="false" dt2D="false" dtr="false" t="normal">+AR1166+AS1166</f>
        <v>5</v>
      </c>
    </row>
    <row customHeight="true" ht="12.75" outlineLevel="0" r="1167">
      <c r="A1167" s="115" t="n">
        <f aca="false" ca="false" dt2D="false" dtr="false" t="normal">A1166+1</f>
        <v>275</v>
      </c>
      <c r="B1167" s="115" t="n">
        <f aca="false" ca="false" dt2D="false" dtr="false" t="normal">B1163+1</f>
        <v>58</v>
      </c>
      <c r="C1167" s="116" t="s">
        <v>147</v>
      </c>
      <c r="D1167" s="115" t="s">
        <v>826</v>
      </c>
      <c r="E1167" s="119" t="s">
        <v>170</v>
      </c>
      <c r="F1167" s="118" t="s">
        <v>62</v>
      </c>
      <c r="G1167" s="118" t="n">
        <v>4</v>
      </c>
      <c r="H1167" s="118" t="n">
        <v>4</v>
      </c>
      <c r="I1167" s="119" t="n">
        <v>2912.6</v>
      </c>
      <c r="J1167" s="119" t="n">
        <v>2004.3</v>
      </c>
      <c r="K1167" s="119" t="n">
        <v>902.2</v>
      </c>
      <c r="L1167" s="117" t="n">
        <v>104</v>
      </c>
      <c r="M1167" s="120" t="n">
        <f aca="false" ca="false" dt2D="false" dtr="false" t="normal">SUM(N1167:S1167)</f>
        <v>29927707.33</v>
      </c>
      <c r="N1167" s="120" t="n"/>
      <c r="O1167" s="120" t="n"/>
      <c r="P1167" s="120" t="n"/>
      <c r="Q1167" s="120" t="n">
        <v>593351.38</v>
      </c>
      <c r="R1167" s="120" t="n"/>
      <c r="S1167" s="120" t="n">
        <v>29334355.95</v>
      </c>
      <c r="T1167" s="120" t="n">
        <v>42.05</v>
      </c>
      <c r="U1167" s="120" t="n">
        <v>33.64</v>
      </c>
      <c r="V1167" s="118" t="n">
        <v>28.04</v>
      </c>
      <c r="W1167" s="118" t="n"/>
      <c r="X1167" s="121" t="n"/>
      <c r="Y1167" s="127" t="n">
        <v>0</v>
      </c>
      <c r="Z1167" s="127" t="n">
        <f aca="false" ca="false" dt2D="false" dtr="false" t="normal">+(J1167*12.98+K1167*25.97)*12</f>
        <v>593351.376</v>
      </c>
      <c r="AA1167" s="127" t="n">
        <f aca="false" ca="false" dt2D="false" dtr="false" t="normal">+(J1167*12.98+K1167*25.97)*12*30-'[5]Лист1'!$AQ$720</f>
        <v>3505953.750000002</v>
      </c>
      <c r="AB1167" s="194" t="n">
        <f aca="false" ca="false" dt2D="false" dtr="false" t="normal">SUM(AC1167:AQ1167)</f>
        <v>29927707.330000002</v>
      </c>
      <c r="AC1167" s="124" t="n"/>
      <c r="AD1167" s="124" t="n">
        <v>3626885.705383</v>
      </c>
      <c r="AE1167" s="124" t="n"/>
      <c r="AF1167" s="124" t="n">
        <v>3023989.35823</v>
      </c>
      <c r="AG1167" s="124" t="n"/>
      <c r="AH1167" s="124" t="n"/>
      <c r="AI1167" s="124" t="n">
        <v>0</v>
      </c>
      <c r="AJ1167" s="124" t="n"/>
      <c r="AK1167" s="124" t="n"/>
      <c r="AL1167" s="124" t="n"/>
      <c r="AM1167" s="124" t="n">
        <v>21714548.109625</v>
      </c>
      <c r="AN1167" s="124" t="n"/>
      <c r="AO1167" s="124" t="n">
        <v>897831.2199</v>
      </c>
      <c r="AP1167" s="124" t="n">
        <v>24000</v>
      </c>
      <c r="AQ1167" s="124" t="n">
        <v>640452.936862</v>
      </c>
      <c r="AR1167" s="128" t="n">
        <f aca="false" ca="false" dt2D="false" dtr="false" t="normal">COUNTIF(AC1167:AN1167, "&gt;0")</f>
        <v>3</v>
      </c>
      <c r="AS1167" s="128" t="n">
        <f aca="false" ca="false" dt2D="false" dtr="false" t="normal">COUNTIF(AO1167:AQ1167, "&gt;0")</f>
        <v>3</v>
      </c>
      <c r="AT1167" s="128" t="n">
        <f aca="false" ca="false" dt2D="false" dtr="false" t="normal">+AR1167+AS1167</f>
        <v>6</v>
      </c>
      <c r="AU1167" s="0" t="n"/>
      <c r="AW1167" s="3" t="n"/>
      <c r="AY1167" s="129" t="n"/>
    </row>
    <row customHeight="true" ht="15" outlineLevel="0" r="1168">
      <c r="A1168" s="115" t="n">
        <f aca="false" ca="false" dt2D="false" dtr="false" t="normal">A1167+1</f>
        <v>276</v>
      </c>
      <c r="B1168" s="115" t="s">
        <v>226</v>
      </c>
      <c r="C1168" s="116" t="s">
        <v>147</v>
      </c>
      <c r="D1168" s="115" t="s">
        <v>329</v>
      </c>
      <c r="E1168" s="119" t="s">
        <v>187</v>
      </c>
      <c r="F1168" s="118" t="s">
        <v>62</v>
      </c>
      <c r="G1168" s="118" t="n">
        <v>4</v>
      </c>
      <c r="H1168" s="118" t="n">
        <v>4</v>
      </c>
      <c r="I1168" s="119" t="n">
        <v>3410.3</v>
      </c>
      <c r="J1168" s="119" t="n">
        <v>3410.3</v>
      </c>
      <c r="K1168" s="119" t="n">
        <v>0</v>
      </c>
      <c r="L1168" s="117" t="n">
        <v>150</v>
      </c>
      <c r="M1168" s="120" t="n">
        <f aca="false" ca="false" dt2D="false" dtr="false" t="normal">SUM(N1168:S1168)</f>
        <v>60395798.05585339</v>
      </c>
      <c r="N1168" s="120" t="n"/>
      <c r="O1168" s="120" t="n"/>
      <c r="P1168" s="120" t="n"/>
      <c r="Q1168" s="120" t="n">
        <v>531188.328</v>
      </c>
      <c r="R1168" s="120" t="n"/>
      <c r="S1168" s="120" t="n">
        <f aca="false" ca="false" dt2D="false" dtr="false" t="normal">'Приложение 2'!E1168-'Приложение 1'!Q1168</f>
        <v>59864609.72785339</v>
      </c>
      <c r="T1168" s="191" t="n">
        <v>76.78</v>
      </c>
      <c r="U1168" s="192" t="n">
        <v>61.42</v>
      </c>
      <c r="V1168" s="192" t="n">
        <v>51.19</v>
      </c>
      <c r="W1168" s="192" t="n"/>
      <c r="X1168" s="192" t="n"/>
      <c r="Y1168" s="193" t="n">
        <v>2027</v>
      </c>
      <c r="Z1168" s="3" t="n"/>
      <c r="AA1168" s="3" t="n"/>
      <c r="AB1168" s="194" t="n">
        <f aca="false" ca="false" dt2D="false" dtr="false" t="normal">SUM(AC1168:AQ1168)</f>
        <v>60395798.05585339</v>
      </c>
      <c r="AC1168" s="151" t="n"/>
      <c r="AD1168" s="151" t="n"/>
      <c r="AE1168" s="151" t="n"/>
      <c r="AF1168" s="151" t="n"/>
      <c r="AG1168" s="151" t="n">
        <v>1933937.58611922</v>
      </c>
      <c r="AH1168" s="151" t="n"/>
      <c r="AI1168" s="151" t="n">
        <v>0</v>
      </c>
      <c r="AJ1168" s="151" t="n"/>
      <c r="AK1168" s="151" t="n">
        <v>19060199.8902711</v>
      </c>
      <c r="AL1168" s="151" t="n"/>
      <c r="AM1168" s="151" t="n">
        <v>25481839.607175</v>
      </c>
      <c r="AN1168" s="151" t="n">
        <v>10791476.9522172</v>
      </c>
      <c r="AO1168" s="151" t="n">
        <v>1811873.9416756</v>
      </c>
      <c r="AP1168" s="151" t="n">
        <v>24000</v>
      </c>
      <c r="AQ1168" s="151" t="n">
        <v>1292470.07839526</v>
      </c>
      <c r="AR1168" s="128" t="n">
        <f aca="false" ca="false" dt2D="false" dtr="false" t="normal">COUNTIF(AC1168:AN1168, "&gt;0")</f>
        <v>4</v>
      </c>
      <c r="AS1168" s="128" t="n">
        <f aca="false" ca="false" dt2D="false" dtr="false" t="normal">COUNTIF(AO1168:AQ1168, "&gt;0")</f>
        <v>3</v>
      </c>
      <c r="AT1168" s="128" t="n">
        <f aca="false" ca="false" dt2D="false" dtr="false" t="normal">+AR1168+AS1168</f>
        <v>7</v>
      </c>
      <c r="AU1168" s="0" t="n"/>
    </row>
    <row customHeight="true" ht="15" outlineLevel="0" r="1169">
      <c r="A1169" s="115" t="n">
        <f aca="false" ca="false" dt2D="false" dtr="false" t="normal">A1168+1</f>
        <v>277</v>
      </c>
      <c r="B1169" s="115" t="s">
        <v>226</v>
      </c>
      <c r="C1169" s="116" t="s">
        <v>147</v>
      </c>
      <c r="D1169" s="115" t="s">
        <v>828</v>
      </c>
      <c r="E1169" s="119" t="s">
        <v>149</v>
      </c>
      <c r="F1169" s="118" t="s">
        <v>62</v>
      </c>
      <c r="G1169" s="118" t="n">
        <v>2</v>
      </c>
      <c r="H1169" s="118" t="n"/>
      <c r="I1169" s="119" t="n">
        <v>357.85</v>
      </c>
      <c r="J1169" s="119" t="n">
        <v>357.85</v>
      </c>
      <c r="K1169" s="119" t="n">
        <v>0</v>
      </c>
      <c r="L1169" s="117" t="n">
        <v>2</v>
      </c>
      <c r="M1169" s="120" t="n">
        <f aca="false" ca="false" dt2D="false" dtr="false" t="normal">SUM(N1169:S1169)</f>
        <v>12881538.080885883</v>
      </c>
      <c r="N1169" s="120" t="n"/>
      <c r="O1169" s="120" t="n"/>
      <c r="P1169" s="120" t="n"/>
      <c r="Q1169" s="120" t="n">
        <v>54579.282</v>
      </c>
      <c r="R1169" s="120" t="n"/>
      <c r="S1169" s="120" t="n">
        <f aca="false" ca="false" dt2D="false" dtr="false" t="normal">'Приложение 2'!E1169-'Приложение 1'!Q1169</f>
        <v>12826958.798885884</v>
      </c>
      <c r="T1169" s="191" t="n">
        <v>151.22</v>
      </c>
      <c r="U1169" s="192" t="n">
        <v>120.98</v>
      </c>
      <c r="V1169" s="192" t="n">
        <v>100.81</v>
      </c>
      <c r="W1169" s="192" t="n"/>
      <c r="X1169" s="192" t="n"/>
      <c r="Y1169" s="193" t="n">
        <v>2026</v>
      </c>
      <c r="Z1169" s="3" t="n"/>
      <c r="AA1169" s="3" t="n"/>
      <c r="AB1169" s="194" t="n">
        <f aca="false" ca="false" dt2D="false" dtr="false" t="normal">SUM(AC1169:AQ1169)</f>
        <v>12881538.080885883</v>
      </c>
      <c r="AC1169" s="151" t="n"/>
      <c r="AD1169" s="151" t="n">
        <v>860567.325947323</v>
      </c>
      <c r="AE1169" s="151" t="n">
        <v>403390.0171438</v>
      </c>
      <c r="AF1169" s="151" t="n">
        <v>355295.000726096</v>
      </c>
      <c r="AG1169" s="151" t="n"/>
      <c r="AH1169" s="151" t="n"/>
      <c r="AI1169" s="151" t="n">
        <v>0</v>
      </c>
      <c r="AJ1169" s="151" t="n"/>
      <c r="AK1169" s="151" t="n">
        <v>4060617.55432099</v>
      </c>
      <c r="AL1169" s="151" t="n"/>
      <c r="AM1169" s="151" t="n">
        <v>3356837.2405131</v>
      </c>
      <c r="AN1169" s="151" t="n">
        <v>3158719.88487704</v>
      </c>
      <c r="AO1169" s="151" t="n">
        <v>386446.142426576</v>
      </c>
      <c r="AP1169" s="151" t="n">
        <v>24000</v>
      </c>
      <c r="AQ1169" s="151" t="n">
        <v>275664.914930958</v>
      </c>
      <c r="AR1169" s="128" t="n">
        <f aca="false" ca="false" dt2D="false" dtr="false" t="normal">COUNTIF(AC1169:AN1169, "&gt;0")</f>
        <v>6</v>
      </c>
      <c r="AS1169" s="128" t="n">
        <f aca="false" ca="false" dt2D="false" dtr="false" t="normal">COUNTIF(AO1169:AQ1169, "&gt;0")</f>
        <v>3</v>
      </c>
      <c r="AT1169" s="128" t="n">
        <f aca="false" ca="false" dt2D="false" dtr="false" t="normal">+AR1169+AS1169</f>
        <v>9</v>
      </c>
      <c r="AU1169" s="0" t="n"/>
    </row>
    <row customHeight="true" ht="15" outlineLevel="0" r="1170">
      <c r="A1170" s="115" t="n">
        <f aca="false" ca="false" dt2D="false" dtr="false" t="normal">A1169+1</f>
        <v>278</v>
      </c>
      <c r="B1170" s="115" t="s">
        <v>226</v>
      </c>
      <c r="C1170" s="116" t="s">
        <v>147</v>
      </c>
      <c r="D1170" s="115" t="s">
        <v>330</v>
      </c>
      <c r="E1170" s="119" t="s">
        <v>228</v>
      </c>
      <c r="F1170" s="118" t="s">
        <v>62</v>
      </c>
      <c r="G1170" s="118" t="n">
        <v>3</v>
      </c>
      <c r="H1170" s="118" t="n">
        <v>2</v>
      </c>
      <c r="I1170" s="119" t="n">
        <v>1040.16</v>
      </c>
      <c r="J1170" s="119" t="n">
        <v>1040.16</v>
      </c>
      <c r="K1170" s="119" t="n">
        <v>0</v>
      </c>
      <c r="L1170" s="117" t="n">
        <v>84</v>
      </c>
      <c r="M1170" s="120" t="n">
        <f aca="false" ca="false" dt2D="false" dtr="false" t="normal">SUM(N1170:S1170)</f>
        <v>36931688.26492268</v>
      </c>
      <c r="N1170" s="120" t="n"/>
      <c r="O1170" s="120" t="n"/>
      <c r="P1170" s="120" t="n"/>
      <c r="Q1170" s="120" t="n">
        <v>162015.3216</v>
      </c>
      <c r="R1170" s="120" t="n"/>
      <c r="S1170" s="120" t="n">
        <f aca="false" ca="false" dt2D="false" dtr="false" t="normal">'Приложение 2'!E1170-'Приложение 1'!Q1170</f>
        <v>36769672.94332268</v>
      </c>
      <c r="T1170" s="191" t="n">
        <v>149.8</v>
      </c>
      <c r="U1170" s="192" t="n">
        <v>119.84</v>
      </c>
      <c r="V1170" s="192" t="n">
        <v>99.87</v>
      </c>
      <c r="W1170" s="192" t="n"/>
      <c r="X1170" s="192" t="n"/>
      <c r="Y1170" s="193" t="n">
        <v>2027</v>
      </c>
      <c r="Z1170" s="3" t="n"/>
      <c r="AA1170" s="3" t="n"/>
      <c r="AB1170" s="194" t="n">
        <f aca="false" ca="false" dt2D="false" dtr="false" t="normal">SUM(AC1170:AQ1170)</f>
        <v>36931688.26492268</v>
      </c>
      <c r="AC1170" s="151" t="n"/>
      <c r="AD1170" s="151" t="n">
        <v>2509031.57679857</v>
      </c>
      <c r="AE1170" s="151" t="n"/>
      <c r="AF1170" s="151" t="n">
        <v>1040360.17313192</v>
      </c>
      <c r="AG1170" s="151" t="n">
        <v>695437.178308363</v>
      </c>
      <c r="AH1170" s="151" t="n"/>
      <c r="AI1170" s="151" t="n">
        <v>0</v>
      </c>
      <c r="AJ1170" s="151" t="n"/>
      <c r="AK1170" s="151" t="n">
        <v>11810594.3699945</v>
      </c>
      <c r="AL1170" s="151" t="n"/>
      <c r="AM1170" s="151" t="n">
        <v>9764921.23541178</v>
      </c>
      <c r="AN1170" s="151" t="n">
        <v>9189054.95446052</v>
      </c>
      <c r="AO1170" s="151" t="n">
        <v>1107950.64794768</v>
      </c>
      <c r="AP1170" s="151" t="n">
        <v>24000</v>
      </c>
      <c r="AQ1170" s="151" t="n">
        <v>790338.128869345</v>
      </c>
      <c r="AR1170" s="128" t="n">
        <f aca="false" ca="false" dt2D="false" dtr="false" t="normal">COUNTIF(AC1170:AN1170, "&gt;0")</f>
        <v>6</v>
      </c>
      <c r="AS1170" s="128" t="n">
        <f aca="false" ca="false" dt2D="false" dtr="false" t="normal">COUNTIF(AO1170:AQ1170, "&gt;0")</f>
        <v>3</v>
      </c>
      <c r="AT1170" s="128" t="n">
        <f aca="false" ca="false" dt2D="false" dtr="false" t="normal">+AR1170+AS1170</f>
        <v>9</v>
      </c>
      <c r="AU1170" s="0" t="n"/>
    </row>
    <row customHeight="true" ht="15" outlineLevel="0" r="1171">
      <c r="A1171" s="115" t="n">
        <f aca="false" ca="false" dt2D="false" dtr="false" t="normal">A1170+1</f>
        <v>279</v>
      </c>
      <c r="B1171" s="115" t="s">
        <v>226</v>
      </c>
      <c r="C1171" s="116" t="s">
        <v>147</v>
      </c>
      <c r="D1171" s="115" t="s">
        <v>831</v>
      </c>
      <c r="E1171" s="119" t="s">
        <v>221</v>
      </c>
      <c r="F1171" s="118" t="s">
        <v>62</v>
      </c>
      <c r="G1171" s="118" t="n">
        <v>4</v>
      </c>
      <c r="H1171" s="118" t="n">
        <v>2</v>
      </c>
      <c r="I1171" s="119" t="n">
        <v>1250.1</v>
      </c>
      <c r="J1171" s="119" t="n">
        <v>1250.1</v>
      </c>
      <c r="K1171" s="119" t="n">
        <v>0</v>
      </c>
      <c r="L1171" s="117" t="n">
        <v>47</v>
      </c>
      <c r="M1171" s="120" t="n">
        <f aca="false" ca="false" dt2D="false" dtr="false" t="normal">SUM(N1171:S1171)</f>
        <v>21389398.582345307</v>
      </c>
      <c r="N1171" s="120" t="n"/>
      <c r="O1171" s="120" t="n"/>
      <c r="P1171" s="120" t="n"/>
      <c r="Q1171" s="120" t="n">
        <v>194715.576</v>
      </c>
      <c r="R1171" s="120" t="n"/>
      <c r="S1171" s="120" t="n">
        <f aca="false" ca="false" dt2D="false" dtr="false" t="normal">'Приложение 2'!E1171-'Приложение 1'!Q1171</f>
        <v>21194683.006345306</v>
      </c>
      <c r="T1171" s="191" t="n">
        <v>72.12</v>
      </c>
      <c r="U1171" s="192" t="n">
        <v>57.69</v>
      </c>
      <c r="V1171" s="192" t="n">
        <v>48.08</v>
      </c>
      <c r="W1171" s="192" t="n"/>
      <c r="X1171" s="192" t="n"/>
      <c r="Y1171" s="193" t="n">
        <v>2026</v>
      </c>
      <c r="Z1171" s="3" t="n"/>
      <c r="AA1171" s="3" t="n"/>
      <c r="AB1171" s="194" t="n">
        <f aca="false" ca="false" dt2D="false" dtr="false" t="normal">SUM(AC1171:AQ1171)</f>
        <v>21389398.582345307</v>
      </c>
      <c r="AC1171" s="151" t="n"/>
      <c r="AD1171" s="151" t="n"/>
      <c r="AE1171" s="151" t="n"/>
      <c r="AF1171" s="151" t="n"/>
      <c r="AG1171" s="151" t="n"/>
      <c r="AH1171" s="151" t="n"/>
      <c r="AI1171" s="151" t="n">
        <v>0</v>
      </c>
      <c r="AJ1171" s="151" t="n"/>
      <c r="AK1171" s="151" t="n">
        <v>6981020.46237221</v>
      </c>
      <c r="AL1171" s="151" t="n"/>
      <c r="AM1171" s="151" t="n">
        <v>9334975.190725</v>
      </c>
      <c r="AN1171" s="151" t="n">
        <v>3949987.84211555</v>
      </c>
      <c r="AO1171" s="151" t="n">
        <v>641681.957470359</v>
      </c>
      <c r="AP1171" s="151" t="n">
        <v>24000</v>
      </c>
      <c r="AQ1171" s="151" t="n">
        <v>457733.12966219</v>
      </c>
      <c r="AR1171" s="128" t="n">
        <f aca="false" ca="false" dt2D="false" dtr="false" t="normal">COUNTIF(AC1171:AN1171, "&gt;0")</f>
        <v>3</v>
      </c>
      <c r="AS1171" s="128" t="n">
        <f aca="false" ca="false" dt2D="false" dtr="false" t="normal">COUNTIF(AO1171:AQ1171, "&gt;0")</f>
        <v>3</v>
      </c>
      <c r="AT1171" s="128" t="n">
        <f aca="false" ca="false" dt2D="false" dtr="false" t="normal">+AR1171+AS1171</f>
        <v>6</v>
      </c>
      <c r="AU1171" s="0" t="n"/>
    </row>
    <row customHeight="true" ht="15" outlineLevel="0" r="1172">
      <c r="A1172" s="115" t="n">
        <f aca="false" ca="false" dt2D="false" dtr="false" t="normal">A1171+1</f>
        <v>280</v>
      </c>
      <c r="B1172" s="115" t="s">
        <v>226</v>
      </c>
      <c r="C1172" s="116" t="s">
        <v>147</v>
      </c>
      <c r="D1172" s="115" t="s">
        <v>336</v>
      </c>
      <c r="E1172" s="119" t="s">
        <v>258</v>
      </c>
      <c r="F1172" s="118" t="s">
        <v>62</v>
      </c>
      <c r="G1172" s="118" t="n">
        <v>5</v>
      </c>
      <c r="H1172" s="118" t="n">
        <v>1</v>
      </c>
      <c r="I1172" s="119" t="n">
        <v>2477.36</v>
      </c>
      <c r="J1172" s="119" t="n">
        <v>2477.36</v>
      </c>
      <c r="K1172" s="119" t="n">
        <v>0</v>
      </c>
      <c r="L1172" s="117" t="n">
        <v>115</v>
      </c>
      <c r="M1172" s="120" t="n">
        <f aca="false" ca="false" dt2D="false" dtr="false" t="normal">SUM(N1172:S1172)</f>
        <v>8268670.794376417</v>
      </c>
      <c r="N1172" s="120" t="n"/>
      <c r="O1172" s="120" t="n"/>
      <c r="P1172" s="120" t="n"/>
      <c r="Q1172" s="120" t="n">
        <v>385873.5936</v>
      </c>
      <c r="R1172" s="120" t="n"/>
      <c r="S1172" s="120" t="n">
        <f aca="false" ca="false" dt2D="false" dtr="false" t="normal">'Приложение 2'!E1172-'Приложение 1'!Q1172</f>
        <v>7882797.200776417</v>
      </c>
      <c r="T1172" s="191" t="n">
        <v>17.49</v>
      </c>
      <c r="U1172" s="192" t="n">
        <v>14</v>
      </c>
      <c r="V1172" s="192" t="n">
        <v>11.66</v>
      </c>
      <c r="W1172" s="192" t="n"/>
      <c r="X1172" s="192" t="n"/>
      <c r="Y1172" s="193" t="n">
        <v>2027</v>
      </c>
      <c r="Z1172" s="3" t="n"/>
      <c r="AA1172" s="3" t="n"/>
      <c r="AB1172" s="194" t="n">
        <f aca="false" ca="false" dt2D="false" dtr="false" t="normal">SUM(AC1172:AQ1172)</f>
        <v>8268670.794376417</v>
      </c>
      <c r="AC1172" s="151" t="n"/>
      <c r="AD1172" s="151" t="n"/>
      <c r="AE1172" s="151" t="n"/>
      <c r="AF1172" s="151" t="n"/>
      <c r="AG1172" s="151" t="n"/>
      <c r="AH1172" s="151" t="n"/>
      <c r="AI1172" s="151" t="n">
        <v>0</v>
      </c>
      <c r="AJ1172" s="151" t="n"/>
      <c r="AK1172" s="151" t="n"/>
      <c r="AL1172" s="151" t="n"/>
      <c r="AM1172" s="151" t="n"/>
      <c r="AN1172" s="151" t="n">
        <v>7819661.11554547</v>
      </c>
      <c r="AO1172" s="151" t="n">
        <v>248060.123831292</v>
      </c>
      <c r="AP1172" s="151" t="n">
        <v>24000</v>
      </c>
      <c r="AQ1172" s="151" t="n">
        <v>176949.554999655</v>
      </c>
      <c r="AR1172" s="128" t="n">
        <f aca="false" ca="false" dt2D="false" dtr="false" t="normal">COUNTIF(AC1172:AN1172, "&gt;0")</f>
        <v>1</v>
      </c>
      <c r="AS1172" s="128" t="n">
        <f aca="false" ca="false" dt2D="false" dtr="false" t="normal">COUNTIF(AO1172:AQ1172, "&gt;0")</f>
        <v>3</v>
      </c>
      <c r="AT1172" s="128" t="n">
        <f aca="false" ca="false" dt2D="false" dtr="false" t="normal">+AR1172+AS1172</f>
        <v>4</v>
      </c>
      <c r="AU1172" s="0" t="n"/>
    </row>
    <row customHeight="true" ht="15" outlineLevel="0" r="1173">
      <c r="A1173" s="115" t="n">
        <f aca="false" ca="false" dt2D="false" dtr="false" t="normal">A1172+1</f>
        <v>281</v>
      </c>
      <c r="B1173" s="115" t="s">
        <v>226</v>
      </c>
      <c r="C1173" s="116" t="s">
        <v>147</v>
      </c>
      <c r="D1173" s="115" t="s">
        <v>338</v>
      </c>
      <c r="E1173" s="119" t="s">
        <v>149</v>
      </c>
      <c r="F1173" s="118" t="s">
        <v>62</v>
      </c>
      <c r="G1173" s="118" t="n">
        <v>4</v>
      </c>
      <c r="H1173" s="118" t="n">
        <v>4</v>
      </c>
      <c r="I1173" s="119" t="n">
        <v>3172.3</v>
      </c>
      <c r="J1173" s="119" t="n">
        <v>2527.7</v>
      </c>
      <c r="K1173" s="119" t="n">
        <v>644.6</v>
      </c>
      <c r="L1173" s="117" t="n">
        <v>127</v>
      </c>
      <c r="M1173" s="120" t="n">
        <f aca="false" ca="false" dt2D="false" dtr="false" t="normal">SUM(N1173:S1173)</f>
        <v>24993758.624999996</v>
      </c>
      <c r="N1173" s="120" t="n"/>
      <c r="O1173" s="120" t="n"/>
      <c r="P1173" s="120" t="n"/>
      <c r="Q1173" s="120" t="n">
        <v>594597.696</v>
      </c>
      <c r="R1173" s="120" t="n"/>
      <c r="S1173" s="120" t="n">
        <f aca="false" ca="false" dt2D="false" dtr="false" t="normal">'Приложение 2'!E1173-'Приложение 1'!Q1173</f>
        <v>24399160.928999998</v>
      </c>
      <c r="T1173" s="191" t="n">
        <v>36.11</v>
      </c>
      <c r="U1173" s="192" t="n">
        <v>28.89</v>
      </c>
      <c r="V1173" s="192" t="n">
        <v>24.07</v>
      </c>
      <c r="W1173" s="192" t="n"/>
      <c r="X1173" s="192" t="n"/>
      <c r="Y1173" s="193" t="n">
        <v>2027</v>
      </c>
      <c r="Z1173" s="3" t="n"/>
      <c r="AA1173" s="3" t="n"/>
      <c r="AB1173" s="194" t="n">
        <f aca="false" ca="false" dt2D="false" dtr="false" t="normal">SUM(AC1173:AQ1173)</f>
        <v>24993758.624999996</v>
      </c>
      <c r="AC1173" s="151" t="n"/>
      <c r="AD1173" s="151" t="n"/>
      <c r="AE1173" s="151" t="n"/>
      <c r="AF1173" s="151" t="n"/>
      <c r="AG1173" s="151" t="n"/>
      <c r="AH1173" s="151" t="n"/>
      <c r="AI1173" s="151" t="n">
        <v>0</v>
      </c>
      <c r="AJ1173" s="151" t="n"/>
      <c r="AK1173" s="151" t="n"/>
      <c r="AL1173" s="151" t="n"/>
      <c r="AM1173" s="151" t="n">
        <v>23685079.431675</v>
      </c>
      <c r="AN1173" s="151" t="n"/>
      <c r="AO1173" s="151" t="n">
        <v>749812.75875</v>
      </c>
      <c r="AP1173" s="151" t="n">
        <v>24000</v>
      </c>
      <c r="AQ1173" s="151" t="n">
        <v>534866.434575</v>
      </c>
      <c r="AR1173" s="128" t="n">
        <f aca="false" ca="false" dt2D="false" dtr="false" t="normal">COUNTIF(AC1173:AN1173, "&gt;0")</f>
        <v>1</v>
      </c>
      <c r="AS1173" s="128" t="n">
        <f aca="false" ca="false" dt2D="false" dtr="false" t="normal">COUNTIF(AO1173:AQ1173, "&gt;0")</f>
        <v>3</v>
      </c>
      <c r="AT1173" s="128" t="n">
        <f aca="false" ca="false" dt2D="false" dtr="false" t="normal">+AR1173+AS1173</f>
        <v>4</v>
      </c>
      <c r="AU1173" s="0" t="n"/>
    </row>
    <row customHeight="true" ht="15" outlineLevel="0" r="1174">
      <c r="A1174" s="115" t="n">
        <f aca="false" ca="false" dt2D="false" dtr="false" t="normal">A1173+1</f>
        <v>282</v>
      </c>
      <c r="B1174" s="115" t="s">
        <v>226</v>
      </c>
      <c r="C1174" s="116" t="s">
        <v>147</v>
      </c>
      <c r="D1174" s="115" t="s">
        <v>834</v>
      </c>
      <c r="E1174" s="119" t="s">
        <v>221</v>
      </c>
      <c r="F1174" s="118" t="s">
        <v>62</v>
      </c>
      <c r="G1174" s="118" t="n">
        <v>4</v>
      </c>
      <c r="H1174" s="118" t="n">
        <v>4</v>
      </c>
      <c r="I1174" s="119" t="n">
        <v>2457.2</v>
      </c>
      <c r="J1174" s="119" t="n">
        <v>2457.2</v>
      </c>
      <c r="K1174" s="119" t="n">
        <v>0</v>
      </c>
      <c r="L1174" s="117" t="n">
        <v>113</v>
      </c>
      <c r="M1174" s="120" t="n">
        <f aca="false" ca="false" dt2D="false" dtr="false" t="normal">SUM(N1174:S1174)</f>
        <v>19359664.5</v>
      </c>
      <c r="N1174" s="120" t="n"/>
      <c r="O1174" s="120" t="n"/>
      <c r="P1174" s="120" t="n"/>
      <c r="Q1174" s="120" t="n">
        <v>382733.472</v>
      </c>
      <c r="R1174" s="120" t="n"/>
      <c r="S1174" s="120" t="n">
        <f aca="false" ca="false" dt2D="false" dtr="false" t="normal">'Приложение 2'!E1174-'Приложение 1'!Q1174</f>
        <v>18976931.028</v>
      </c>
      <c r="T1174" s="191" t="n">
        <v>34.79</v>
      </c>
      <c r="U1174" s="192" t="n">
        <v>27.83</v>
      </c>
      <c r="V1174" s="192" t="n">
        <v>23.19</v>
      </c>
      <c r="W1174" s="192" t="n"/>
      <c r="X1174" s="192" t="n"/>
      <c r="Y1174" s="193" t="n">
        <v>2026</v>
      </c>
      <c r="Z1174" s="3" t="n"/>
      <c r="AA1174" s="3" t="n"/>
      <c r="AB1174" s="194" t="n">
        <f aca="false" ca="false" dt2D="false" dtr="false" t="normal">SUM(AC1174:AQ1174)</f>
        <v>19359664.5</v>
      </c>
      <c r="AC1174" s="151" t="n"/>
      <c r="AD1174" s="151" t="n"/>
      <c r="AE1174" s="151" t="n"/>
      <c r="AF1174" s="151" t="n"/>
      <c r="AG1174" s="151" t="n"/>
      <c r="AH1174" s="151" t="n"/>
      <c r="AI1174" s="151" t="n">
        <v>0</v>
      </c>
      <c r="AJ1174" s="151" t="n"/>
      <c r="AK1174" s="151" t="n"/>
      <c r="AL1174" s="151" t="n"/>
      <c r="AM1174" s="151" t="n">
        <v>18340577.7447</v>
      </c>
      <c r="AN1174" s="151" t="n"/>
      <c r="AO1174" s="151" t="n">
        <v>580789.935</v>
      </c>
      <c r="AP1174" s="151" t="n">
        <v>24000</v>
      </c>
      <c r="AQ1174" s="151" t="n">
        <v>414296.8203</v>
      </c>
      <c r="AR1174" s="128" t="n">
        <f aca="false" ca="false" dt2D="false" dtr="false" t="normal">COUNTIF(AC1174:AN1174, "&gt;0")</f>
        <v>1</v>
      </c>
      <c r="AS1174" s="128" t="n">
        <f aca="false" ca="false" dt2D="false" dtr="false" t="normal">COUNTIF(AO1174:AQ1174, "&gt;0")</f>
        <v>3</v>
      </c>
      <c r="AT1174" s="128" t="n">
        <f aca="false" ca="false" dt2D="false" dtr="false" t="normal">+AR1174+AS1174</f>
        <v>4</v>
      </c>
      <c r="AU1174" s="0" t="n"/>
    </row>
    <row customHeight="true" ht="15" outlineLevel="0" r="1175">
      <c r="A1175" s="115" t="n">
        <f aca="false" ca="false" dt2D="false" dtr="false" t="normal">A1174+1</f>
        <v>283</v>
      </c>
      <c r="B1175" s="115" t="s">
        <v>226</v>
      </c>
      <c r="C1175" s="116" t="s">
        <v>147</v>
      </c>
      <c r="D1175" s="115" t="s">
        <v>340</v>
      </c>
      <c r="E1175" s="119" t="s">
        <v>170</v>
      </c>
      <c r="F1175" s="118" t="s">
        <v>62</v>
      </c>
      <c r="G1175" s="118" t="n">
        <v>3</v>
      </c>
      <c r="H1175" s="118" t="n">
        <v>2</v>
      </c>
      <c r="I1175" s="119" t="n">
        <v>340.2</v>
      </c>
      <c r="J1175" s="119" t="n">
        <v>340.2</v>
      </c>
      <c r="K1175" s="119" t="n">
        <v>0</v>
      </c>
      <c r="L1175" s="117" t="n">
        <v>21</v>
      </c>
      <c r="M1175" s="120" t="n">
        <f aca="false" ca="false" dt2D="false" dtr="false" t="normal">SUM(N1175:S1175)</f>
        <v>11837908.159640318</v>
      </c>
      <c r="N1175" s="120" t="n"/>
      <c r="O1175" s="120" t="n"/>
      <c r="P1175" s="120" t="n"/>
      <c r="Q1175" s="120" t="n">
        <v>51887.304</v>
      </c>
      <c r="R1175" s="120" t="n"/>
      <c r="S1175" s="120" t="n">
        <f aca="false" ca="false" dt2D="false" dtr="false" t="normal">'Приложение 2'!E1175-'Приложение 1'!Q1175</f>
        <v>11786020.855640318</v>
      </c>
      <c r="T1175" s="191" t="n">
        <v>146.86</v>
      </c>
      <c r="U1175" s="192" t="n">
        <v>117.49</v>
      </c>
      <c r="V1175" s="192" t="n">
        <v>97.91</v>
      </c>
      <c r="W1175" s="192" t="n"/>
      <c r="X1175" s="192" t="n"/>
      <c r="Y1175" s="193" t="n">
        <v>2027</v>
      </c>
      <c r="Z1175" s="3" t="n"/>
      <c r="AA1175" s="3" t="n"/>
      <c r="AB1175" s="194" t="n">
        <f aca="false" ca="false" dt2D="false" dtr="false" t="normal">SUM(AC1175:AQ1175)</f>
        <v>11837908.159640318</v>
      </c>
      <c r="AC1175" s="151" t="n"/>
      <c r="AD1175" s="151" t="n">
        <v>817124.840819559</v>
      </c>
      <c r="AE1175" s="151" t="n"/>
      <c r="AF1175" s="151" t="n">
        <v>336773.729906435</v>
      </c>
      <c r="AG1175" s="151" t="n"/>
      <c r="AH1175" s="151" t="n"/>
      <c r="AI1175" s="151" t="n">
        <v>0</v>
      </c>
      <c r="AJ1175" s="151" t="n"/>
      <c r="AK1175" s="151" t="n">
        <v>3859341.09816963</v>
      </c>
      <c r="AL1175" s="151" t="n"/>
      <c r="AM1175" s="151" t="n">
        <v>3190272.87752566</v>
      </c>
      <c r="AN1175" s="151" t="n">
        <v>3001927.13381352</v>
      </c>
      <c r="AO1175" s="151" t="n">
        <v>355137.244789209</v>
      </c>
      <c r="AP1175" s="151" t="n">
        <v>24000</v>
      </c>
      <c r="AQ1175" s="151" t="n">
        <v>253331.234616303</v>
      </c>
      <c r="AR1175" s="128" t="n">
        <f aca="false" ca="false" dt2D="false" dtr="false" t="normal">COUNTIF(AC1175:AN1175, "&gt;0")</f>
        <v>5</v>
      </c>
      <c r="AS1175" s="128" t="n">
        <f aca="false" ca="false" dt2D="false" dtr="false" t="normal">COUNTIF(AO1175:AQ1175, "&gt;0")</f>
        <v>3</v>
      </c>
      <c r="AT1175" s="128" t="n">
        <f aca="false" ca="false" dt2D="false" dtr="false" t="normal">+AR1175+AS1175</f>
        <v>8</v>
      </c>
      <c r="AU1175" s="0" t="n"/>
    </row>
    <row customHeight="true" ht="15" outlineLevel="0" r="1176">
      <c r="A1176" s="115" t="n">
        <f aca="false" ca="false" dt2D="false" dtr="false" t="normal">A1175+1</f>
        <v>284</v>
      </c>
      <c r="B1176" s="115" t="s">
        <v>226</v>
      </c>
      <c r="C1176" s="116" t="s">
        <v>147</v>
      </c>
      <c r="D1176" s="115" t="s">
        <v>343</v>
      </c>
      <c r="E1176" s="119" t="s">
        <v>87</v>
      </c>
      <c r="F1176" s="118" t="s">
        <v>62</v>
      </c>
      <c r="G1176" s="118" t="n">
        <v>5</v>
      </c>
      <c r="H1176" s="118" t="n">
        <v>4</v>
      </c>
      <c r="I1176" s="119" t="n">
        <v>3061.9</v>
      </c>
      <c r="J1176" s="119" t="n">
        <v>3061.9</v>
      </c>
      <c r="K1176" s="119" t="n">
        <v>0</v>
      </c>
      <c r="L1176" s="117" t="n">
        <v>160</v>
      </c>
      <c r="M1176" s="120" t="n">
        <f aca="false" ca="false" dt2D="false" dtr="false" t="normal">SUM(N1176:S1176)</f>
        <v>27491116.055</v>
      </c>
      <c r="N1176" s="120" t="n"/>
      <c r="O1176" s="120" t="n"/>
      <c r="P1176" s="120" t="n"/>
      <c r="Q1176" s="120" t="n">
        <v>467000.988</v>
      </c>
      <c r="R1176" s="120" t="n"/>
      <c r="S1176" s="120" t="n">
        <f aca="false" ca="false" dt2D="false" dtr="false" t="normal">'Приложение 2'!E1176-'Приложение 1'!Q1176</f>
        <v>27024115.066999998</v>
      </c>
      <c r="T1176" s="191" t="n">
        <v>38.23</v>
      </c>
      <c r="U1176" s="192" t="n">
        <v>30.58</v>
      </c>
      <c r="V1176" s="192" t="n">
        <v>25.49</v>
      </c>
      <c r="W1176" s="192" t="n"/>
      <c r="X1176" s="192" t="n"/>
      <c r="Y1176" s="193" t="n">
        <v>2027</v>
      </c>
      <c r="Z1176" s="3" t="n"/>
      <c r="AA1176" s="3" t="n"/>
      <c r="AB1176" s="194" t="n">
        <f aca="false" ca="false" dt2D="false" dtr="false" t="normal">SUM(AC1176:AQ1176)</f>
        <v>27491116.055</v>
      </c>
      <c r="AC1176" s="151" t="n"/>
      <c r="AD1176" s="151" t="n"/>
      <c r="AE1176" s="151" t="n"/>
      <c r="AF1176" s="151" t="n">
        <v>3182098.818498</v>
      </c>
      <c r="AG1176" s="151" t="n"/>
      <c r="AH1176" s="151" t="n"/>
      <c r="AI1176" s="151" t="n">
        <v>0</v>
      </c>
      <c r="AJ1176" s="151" t="n"/>
      <c r="AK1176" s="151" t="n"/>
      <c r="AL1176" s="151" t="n"/>
      <c r="AM1176" s="151" t="n">
        <v>22871973.871275</v>
      </c>
      <c r="AN1176" s="151" t="n"/>
      <c r="AO1176" s="151" t="n">
        <v>824733.48165</v>
      </c>
      <c r="AP1176" s="151" t="n">
        <v>24000</v>
      </c>
      <c r="AQ1176" s="151" t="n">
        <v>588309.883577</v>
      </c>
      <c r="AR1176" s="128" t="n">
        <f aca="false" ca="false" dt2D="false" dtr="false" t="normal">COUNTIF(AC1176:AN1176, "&gt;0")</f>
        <v>2</v>
      </c>
      <c r="AS1176" s="128" t="n">
        <f aca="false" ca="false" dt2D="false" dtr="false" t="normal">COUNTIF(AO1176:AQ1176, "&gt;0")</f>
        <v>3</v>
      </c>
      <c r="AT1176" s="128" t="n">
        <f aca="false" ca="false" dt2D="false" dtr="false" t="normal">+AR1176+AS1176</f>
        <v>5</v>
      </c>
      <c r="AU1176" s="0" t="n"/>
    </row>
    <row customHeight="true" ht="15" outlineLevel="0" r="1177">
      <c r="A1177" s="115" t="n">
        <f aca="false" ca="false" dt2D="false" dtr="false" t="normal">A1176+1</f>
        <v>285</v>
      </c>
      <c r="B1177" s="115" t="s">
        <v>226</v>
      </c>
      <c r="C1177" s="116" t="s">
        <v>147</v>
      </c>
      <c r="D1177" s="115" t="s">
        <v>347</v>
      </c>
      <c r="E1177" s="119" t="s">
        <v>187</v>
      </c>
      <c r="F1177" s="118" t="s">
        <v>62</v>
      </c>
      <c r="G1177" s="118" t="n">
        <v>4</v>
      </c>
      <c r="H1177" s="118" t="n">
        <v>4</v>
      </c>
      <c r="I1177" s="119" t="n">
        <v>3490.6</v>
      </c>
      <c r="J1177" s="119" t="n">
        <v>3490.6</v>
      </c>
      <c r="K1177" s="119" t="n">
        <v>0</v>
      </c>
      <c r="L1177" s="117" t="n">
        <v>166</v>
      </c>
      <c r="M1177" s="120" t="n">
        <f aca="false" ca="false" dt2D="false" dtr="false" t="normal">SUM(N1177:S1177)</f>
        <v>59724689.77804543</v>
      </c>
      <c r="N1177" s="120" t="n"/>
      <c r="O1177" s="120" t="n"/>
      <c r="P1177" s="120" t="n"/>
      <c r="Q1177" s="120" t="n">
        <v>532386.312</v>
      </c>
      <c r="R1177" s="120" t="n"/>
      <c r="S1177" s="120" t="n">
        <f aca="false" ca="false" dt2D="false" dtr="false" t="normal">'Приложение 2'!E1177-'Приложение 1'!Q1177</f>
        <v>59192303.46604543</v>
      </c>
      <c r="T1177" s="191" t="n">
        <v>74.3</v>
      </c>
      <c r="U1177" s="192" t="n">
        <v>59.44</v>
      </c>
      <c r="V1177" s="192" t="n">
        <v>49.53</v>
      </c>
      <c r="W1177" s="192" t="n"/>
      <c r="X1177" s="192" t="n"/>
      <c r="Y1177" s="193" t="n">
        <v>2027</v>
      </c>
      <c r="Z1177" s="3" t="n"/>
      <c r="AA1177" s="3" t="n"/>
      <c r="AB1177" s="194" t="n">
        <f aca="false" ca="false" dt2D="false" dtr="false" t="normal">SUM(AC1177:AQ1177)</f>
        <v>59724689.77804543</v>
      </c>
      <c r="AC1177" s="151" t="n"/>
      <c r="AD1177" s="151" t="n"/>
      <c r="AE1177" s="151" t="n"/>
      <c r="AF1177" s="151" t="n"/>
      <c r="AG1177" s="151" t="n"/>
      <c r="AH1177" s="151" t="n"/>
      <c r="AI1177" s="151" t="n">
        <v>0</v>
      </c>
      <c r="AJ1177" s="151" t="n"/>
      <c r="AK1177" s="151" t="n">
        <v>19507138.6496732</v>
      </c>
      <c r="AL1177" s="151" t="n"/>
      <c r="AM1177" s="151" t="n">
        <v>26079984.32185</v>
      </c>
      <c r="AN1177" s="151" t="n">
        <v>11043717.7519307</v>
      </c>
      <c r="AO1177" s="151" t="n">
        <v>1791740.69334136</v>
      </c>
      <c r="AP1177" s="151" t="n">
        <v>24000</v>
      </c>
      <c r="AQ1177" s="151" t="n">
        <v>1278108.36125017</v>
      </c>
      <c r="AR1177" s="128" t="n">
        <f aca="false" ca="false" dt2D="false" dtr="false" t="normal">COUNTIF(AC1177:AN1177, "&gt;0")</f>
        <v>3</v>
      </c>
      <c r="AS1177" s="128" t="n">
        <f aca="false" ca="false" dt2D="false" dtr="false" t="normal">COUNTIF(AO1177:AQ1177, "&gt;0")</f>
        <v>3</v>
      </c>
      <c r="AT1177" s="128" t="n">
        <f aca="false" ca="false" dt2D="false" dtr="false" t="normal">+AR1177+AS1177</f>
        <v>6</v>
      </c>
      <c r="AU1177" s="0" t="n"/>
    </row>
    <row customHeight="true" ht="15" outlineLevel="0" r="1178">
      <c r="A1178" s="115" t="n">
        <f aca="false" ca="false" dt2D="false" dtr="false" t="normal">A1177+1</f>
        <v>286</v>
      </c>
      <c r="B1178" s="115" t="s">
        <v>226</v>
      </c>
      <c r="C1178" s="116" t="s">
        <v>147</v>
      </c>
      <c r="D1178" s="115" t="s">
        <v>350</v>
      </c>
      <c r="E1178" s="119" t="s">
        <v>315</v>
      </c>
      <c r="F1178" s="118" t="s">
        <v>62</v>
      </c>
      <c r="G1178" s="118" t="n">
        <v>4</v>
      </c>
      <c r="H1178" s="118" t="n">
        <v>4</v>
      </c>
      <c r="I1178" s="119" t="n">
        <v>2693.7</v>
      </c>
      <c r="J1178" s="119" t="n">
        <v>2693.7</v>
      </c>
      <c r="K1178" s="119" t="n">
        <v>0</v>
      </c>
      <c r="L1178" s="117" t="n">
        <v>120</v>
      </c>
      <c r="M1178" s="120" t="n">
        <f aca="false" ca="false" dt2D="false" dtr="false" t="normal">SUM(N1178:S1178)</f>
        <v>45687559.36374561</v>
      </c>
      <c r="N1178" s="120" t="n"/>
      <c r="O1178" s="120" t="n"/>
      <c r="P1178" s="120" t="n"/>
      <c r="Q1178" s="120" t="n">
        <v>419570.712</v>
      </c>
      <c r="R1178" s="120" t="n"/>
      <c r="S1178" s="120" t="n">
        <f aca="false" ca="false" dt2D="false" dtr="false" t="normal">'Приложение 2'!E1178-'Приложение 1'!Q1178</f>
        <v>45267988.65174561</v>
      </c>
      <c r="T1178" s="191" t="n">
        <v>70.75</v>
      </c>
      <c r="U1178" s="192" t="n">
        <v>56.6</v>
      </c>
      <c r="V1178" s="192" t="n">
        <v>47.16</v>
      </c>
      <c r="W1178" s="192" t="n"/>
      <c r="X1178" s="192" t="n"/>
      <c r="Y1178" s="193" t="n">
        <v>2027</v>
      </c>
      <c r="Z1178" s="3" t="n"/>
      <c r="AA1178" s="3" t="n"/>
      <c r="AB1178" s="194" t="n">
        <f aca="false" ca="false" dt2D="false" dtr="false" t="normal">SUM(AC1178:AQ1178)</f>
        <v>45687559.36374561</v>
      </c>
      <c r="AC1178" s="151" t="n">
        <v>8139236.81841029</v>
      </c>
      <c r="AD1178" s="151" t="n"/>
      <c r="AE1178" s="151" t="n"/>
      <c r="AF1178" s="151" t="n"/>
      <c r="AG1178" s="151" t="n"/>
      <c r="AH1178" s="151" t="n"/>
      <c r="AI1178" s="151" t="n">
        <v>0</v>
      </c>
      <c r="AJ1178" s="151" t="n"/>
      <c r="AK1178" s="151" t="n">
        <v>15051854.7472138</v>
      </c>
      <c r="AL1178" s="151" t="n"/>
      <c r="AM1178" s="151" t="n">
        <v>20124127.246825</v>
      </c>
      <c r="AN1178" s="151" t="n"/>
      <c r="AO1178" s="151" t="n">
        <v>1370626.78091237</v>
      </c>
      <c r="AP1178" s="151" t="n">
        <v>24000</v>
      </c>
      <c r="AQ1178" s="151" t="n">
        <v>977713.770384157</v>
      </c>
      <c r="AR1178" s="128" t="n">
        <f aca="false" ca="false" dt2D="false" dtr="false" t="normal">COUNTIF(AC1178:AN1178, "&gt;0")</f>
        <v>3</v>
      </c>
      <c r="AS1178" s="128" t="n">
        <f aca="false" ca="false" dt2D="false" dtr="false" t="normal">COUNTIF(AO1178:AQ1178, "&gt;0")</f>
        <v>3</v>
      </c>
      <c r="AT1178" s="128" t="n">
        <f aca="false" ca="false" dt2D="false" dtr="false" t="normal">+AR1178+AS1178</f>
        <v>6</v>
      </c>
      <c r="AU1178" s="0" t="n"/>
    </row>
    <row customHeight="true" ht="15" outlineLevel="0" r="1179">
      <c r="A1179" s="115" t="n">
        <f aca="false" ca="false" dt2D="false" dtr="false" t="normal">A1178+1</f>
        <v>287</v>
      </c>
      <c r="B1179" s="115" t="s">
        <v>226</v>
      </c>
      <c r="C1179" s="116" t="s">
        <v>147</v>
      </c>
      <c r="D1179" s="115" t="s">
        <v>352</v>
      </c>
      <c r="E1179" s="119" t="s">
        <v>159</v>
      </c>
      <c r="F1179" s="118" t="s">
        <v>62</v>
      </c>
      <c r="G1179" s="118" t="n">
        <v>5</v>
      </c>
      <c r="H1179" s="118" t="n">
        <v>4</v>
      </c>
      <c r="I1179" s="119" t="n">
        <v>3155.6</v>
      </c>
      <c r="J1179" s="119" t="n">
        <v>2498.2</v>
      </c>
      <c r="K1179" s="119" t="n">
        <v>657.4</v>
      </c>
      <c r="L1179" s="117" t="n">
        <v>138</v>
      </c>
      <c r="M1179" s="120" t="n">
        <f aca="false" ca="false" dt2D="false" dtr="false" t="normal">SUM(N1179:S1179)</f>
        <v>10532428.697780794</v>
      </c>
      <c r="N1179" s="120" t="n"/>
      <c r="O1179" s="120" t="n"/>
      <c r="P1179" s="120" t="n"/>
      <c r="Q1179" s="120" t="n">
        <v>593991.768</v>
      </c>
      <c r="R1179" s="120" t="n"/>
      <c r="S1179" s="120" t="n">
        <f aca="false" ca="false" dt2D="false" dtr="false" t="normal">'Приложение 2'!E1179-'Приложение 1'!Q1179</f>
        <v>9938436.929780794</v>
      </c>
      <c r="T1179" s="191" t="n">
        <v>16.85</v>
      </c>
      <c r="U1179" s="192" t="n">
        <v>13.48</v>
      </c>
      <c r="V1179" s="192" t="n">
        <v>11.23</v>
      </c>
      <c r="W1179" s="192" t="n"/>
      <c r="X1179" s="192" t="n"/>
      <c r="Y1179" s="193" t="n">
        <v>2027</v>
      </c>
      <c r="Z1179" s="3" t="n"/>
      <c r="AA1179" s="3" t="n"/>
      <c r="AB1179" s="194" t="n">
        <f aca="false" ca="false" dt2D="false" dtr="false" t="normal">SUM(AC1179:AQ1179)</f>
        <v>10532428.697780794</v>
      </c>
      <c r="AC1179" s="151" t="n"/>
      <c r="AD1179" s="151" t="n"/>
      <c r="AE1179" s="151" t="n"/>
      <c r="AF1179" s="151" t="n"/>
      <c r="AG1179" s="151" t="n"/>
      <c r="AH1179" s="151" t="n"/>
      <c r="AI1179" s="151" t="n">
        <v>0</v>
      </c>
      <c r="AJ1179" s="151" t="n"/>
      <c r="AK1179" s="151" t="n"/>
      <c r="AL1179" s="151" t="n"/>
      <c r="AM1179" s="151" t="n"/>
      <c r="AN1179" s="151" t="n">
        <v>9967061.86271486</v>
      </c>
      <c r="AO1179" s="151" t="n">
        <v>315972.860933424</v>
      </c>
      <c r="AP1179" s="151" t="n">
        <v>24000</v>
      </c>
      <c r="AQ1179" s="151" t="n">
        <v>225393.974132509</v>
      </c>
      <c r="AR1179" s="128" t="n">
        <f aca="false" ca="false" dt2D="false" dtr="false" t="normal">COUNTIF(AC1179:AN1179, "&gt;0")</f>
        <v>1</v>
      </c>
      <c r="AS1179" s="128" t="n">
        <f aca="false" ca="false" dt2D="false" dtr="false" t="normal">COUNTIF(AO1179:AQ1179, "&gt;0")</f>
        <v>3</v>
      </c>
      <c r="AT1179" s="128" t="n">
        <f aca="false" ca="false" dt2D="false" dtr="false" t="normal">+AR1179+AS1179</f>
        <v>4</v>
      </c>
      <c r="AU1179" s="0" t="n"/>
    </row>
    <row customHeight="true" ht="15" outlineLevel="0" r="1180">
      <c r="A1180" s="115" t="n">
        <f aca="false" ca="false" dt2D="false" dtr="false" t="normal">A1179+1</f>
        <v>288</v>
      </c>
      <c r="B1180" s="115" t="s">
        <v>226</v>
      </c>
      <c r="C1180" s="116" t="s">
        <v>147</v>
      </c>
      <c r="D1180" s="115" t="s">
        <v>163</v>
      </c>
      <c r="E1180" s="119" t="s">
        <v>395</v>
      </c>
      <c r="F1180" s="118" t="s">
        <v>62</v>
      </c>
      <c r="G1180" s="118" t="n">
        <v>4</v>
      </c>
      <c r="H1180" s="118" t="n">
        <v>6</v>
      </c>
      <c r="I1180" s="119" t="n">
        <v>2768.4</v>
      </c>
      <c r="J1180" s="119" t="n">
        <v>2537.8</v>
      </c>
      <c r="K1180" s="119" t="n">
        <v>230.6</v>
      </c>
      <c r="L1180" s="117" t="n">
        <v>144</v>
      </c>
      <c r="M1180" s="120" t="n">
        <f aca="false" ca="false" dt2D="false" dtr="false" t="normal">SUM(N1180:S1180)</f>
        <v>3044409.4799999995</v>
      </c>
      <c r="N1180" s="120" t="n"/>
      <c r="O1180" s="120" t="n"/>
      <c r="P1180" s="120" t="n"/>
      <c r="Q1180" s="120" t="n">
        <v>467151.912</v>
      </c>
      <c r="R1180" s="120" t="n"/>
      <c r="S1180" s="120" t="n">
        <f aca="false" ca="false" dt2D="false" dtr="false" t="normal">'Приложение 2'!E1180-'Приложение 1'!Q1180</f>
        <v>2577257.5679999995</v>
      </c>
      <c r="T1180" s="191" t="n">
        <v>4.69</v>
      </c>
      <c r="U1180" s="192" t="n">
        <v>3.75</v>
      </c>
      <c r="V1180" s="192" t="n">
        <v>3.13</v>
      </c>
      <c r="W1180" s="192" t="n"/>
      <c r="X1180" s="192" t="n"/>
      <c r="Y1180" s="193" t="n">
        <v>2026</v>
      </c>
      <c r="Z1180" s="3" t="n"/>
      <c r="AA1180" s="3" t="n"/>
      <c r="AB1180" s="194" t="n">
        <f aca="false" ca="false" dt2D="false" dtr="false" t="normal">SUM(AC1180:AQ1180)</f>
        <v>3044409.4799999995</v>
      </c>
      <c r="AC1180" s="151" t="n"/>
      <c r="AD1180" s="151" t="n"/>
      <c r="AE1180" s="151" t="n"/>
      <c r="AF1180" s="151" t="n">
        <v>2863926.832728</v>
      </c>
      <c r="AG1180" s="151" t="n"/>
      <c r="AH1180" s="151" t="n"/>
      <c r="AI1180" s="151" t="n">
        <v>0</v>
      </c>
      <c r="AJ1180" s="151" t="n"/>
      <c r="AK1180" s="151" t="n"/>
      <c r="AL1180" s="151" t="n"/>
      <c r="AM1180" s="151" t="n"/>
      <c r="AN1180" s="151" t="n"/>
      <c r="AO1180" s="151" t="n">
        <v>91332.2844</v>
      </c>
      <c r="AP1180" s="151" t="n">
        <v>24000</v>
      </c>
      <c r="AQ1180" s="151" t="n">
        <v>65150.362872</v>
      </c>
      <c r="AR1180" s="128" t="n">
        <f aca="false" ca="false" dt2D="false" dtr="false" t="normal">COUNTIF(AC1180:AN1180, "&gt;0")</f>
        <v>1</v>
      </c>
      <c r="AS1180" s="128" t="n">
        <f aca="false" ca="false" dt2D="false" dtr="false" t="normal">COUNTIF(AO1180:AQ1180, "&gt;0")</f>
        <v>3</v>
      </c>
      <c r="AT1180" s="128" t="n">
        <f aca="false" ca="false" dt2D="false" dtr="false" t="normal">+AR1180+AS1180</f>
        <v>4</v>
      </c>
      <c r="AU1180" s="0" t="n"/>
    </row>
    <row customHeight="true" ht="15" outlineLevel="0" r="1181">
      <c r="A1181" s="115" t="n">
        <f aca="false" ca="false" dt2D="false" dtr="false" t="normal">A1180+1</f>
        <v>289</v>
      </c>
      <c r="B1181" s="115" t="s">
        <v>226</v>
      </c>
      <c r="C1181" s="116" t="s">
        <v>147</v>
      </c>
      <c r="D1181" s="115" t="s">
        <v>357</v>
      </c>
      <c r="E1181" s="119" t="s">
        <v>87</v>
      </c>
      <c r="F1181" s="118" t="s">
        <v>62</v>
      </c>
      <c r="G1181" s="118" t="n">
        <v>5</v>
      </c>
      <c r="H1181" s="118" t="n">
        <v>4</v>
      </c>
      <c r="I1181" s="119" t="n">
        <v>3187.3</v>
      </c>
      <c r="J1181" s="119" t="n">
        <v>2508.4</v>
      </c>
      <c r="K1181" s="119" t="n">
        <v>678.9</v>
      </c>
      <c r="L1181" s="117" t="n">
        <v>119</v>
      </c>
      <c r="M1181" s="120" t="n">
        <f aca="false" ca="false" dt2D="false" dtr="false" t="normal">SUM(N1181:S1181)</f>
        <v>54535181.26670599</v>
      </c>
      <c r="N1181" s="120" t="n"/>
      <c r="O1181" s="120" t="n"/>
      <c r="P1181" s="120" t="n"/>
      <c r="Q1181" s="120" t="n">
        <v>602280.78</v>
      </c>
      <c r="R1181" s="120" t="n"/>
      <c r="S1181" s="120" t="n">
        <f aca="false" ca="false" dt2D="false" dtr="false" t="normal">'Приложение 2'!E1181-'Приложение 1'!Q1181</f>
        <v>53932900.48670599</v>
      </c>
      <c r="T1181" s="191" t="n">
        <v>74.14</v>
      </c>
      <c r="U1181" s="192" t="n">
        <v>59.31</v>
      </c>
      <c r="V1181" s="192" t="n">
        <v>49.43</v>
      </c>
      <c r="W1181" s="192" t="n"/>
      <c r="X1181" s="192" t="n"/>
      <c r="Y1181" s="193" t="n">
        <v>2027</v>
      </c>
      <c r="Z1181" s="3" t="n"/>
      <c r="AA1181" s="3" t="n"/>
      <c r="AB1181" s="194" t="n">
        <f aca="false" ca="false" dt2D="false" dtr="false" t="normal">SUM(AC1181:AQ1181)</f>
        <v>54535181.26670599</v>
      </c>
      <c r="AC1181" s="151" t="n"/>
      <c r="AD1181" s="151" t="n"/>
      <c r="AE1181" s="151" t="n"/>
      <c r="AF1181" s="151" t="n"/>
      <c r="AG1181" s="151" t="n"/>
      <c r="AH1181" s="151" t="n"/>
      <c r="AI1181" s="151" t="n">
        <v>0</v>
      </c>
      <c r="AJ1181" s="151" t="n"/>
      <c r="AK1181" s="151" t="n">
        <v>17811458.3791048</v>
      </c>
      <c r="AL1181" s="151" t="n"/>
      <c r="AM1181" s="151" t="n">
        <v>23813186.165425</v>
      </c>
      <c r="AN1181" s="151" t="n">
        <v>10083428.4050675</v>
      </c>
      <c r="AO1181" s="151" t="n">
        <v>1636055.43800118</v>
      </c>
      <c r="AP1181" s="151" t="n">
        <v>24000</v>
      </c>
      <c r="AQ1181" s="151" t="n">
        <v>1167052.87910751</v>
      </c>
      <c r="AR1181" s="128" t="n">
        <f aca="false" ca="false" dt2D="false" dtr="false" t="normal">COUNTIF(AC1181:AN1181, "&gt;0")</f>
        <v>3</v>
      </c>
      <c r="AS1181" s="128" t="n">
        <f aca="false" ca="false" dt2D="false" dtr="false" t="normal">COUNTIF(AO1181:AQ1181, "&gt;0")</f>
        <v>3</v>
      </c>
      <c r="AT1181" s="128" t="n">
        <f aca="false" ca="false" dt2D="false" dtr="false" t="normal">+AR1181+AS1181</f>
        <v>6</v>
      </c>
      <c r="AU1181" s="0" t="n"/>
    </row>
    <row customHeight="true" ht="15" outlineLevel="0" r="1182">
      <c r="A1182" s="115" t="n">
        <f aca="false" ca="false" dt2D="false" dtr="false" t="normal">A1181+1</f>
        <v>290</v>
      </c>
      <c r="B1182" s="115" t="s">
        <v>226</v>
      </c>
      <c r="C1182" s="116" t="s">
        <v>147</v>
      </c>
      <c r="D1182" s="115" t="s">
        <v>358</v>
      </c>
      <c r="E1182" s="119" t="s">
        <v>252</v>
      </c>
      <c r="F1182" s="118" t="s">
        <v>62</v>
      </c>
      <c r="G1182" s="118" t="n">
        <v>4</v>
      </c>
      <c r="H1182" s="118" t="n">
        <v>4</v>
      </c>
      <c r="I1182" s="119" t="n">
        <v>3421.4</v>
      </c>
      <c r="J1182" s="119" t="n">
        <v>3421.4</v>
      </c>
      <c r="K1182" s="119" t="n">
        <v>0</v>
      </c>
      <c r="L1182" s="117" t="n">
        <v>129</v>
      </c>
      <c r="M1182" s="120" t="n">
        <f aca="false" ca="false" dt2D="false" dtr="false" t="normal">SUM(N1182:S1182)</f>
        <v>49172789.16401888</v>
      </c>
      <c r="N1182" s="120" t="n"/>
      <c r="O1182" s="120" t="n"/>
      <c r="P1182" s="120" t="n"/>
      <c r="Q1182" s="120" t="n">
        <v>532917.264</v>
      </c>
      <c r="R1182" s="120" t="n"/>
      <c r="S1182" s="120" t="n">
        <f aca="false" ca="false" dt2D="false" dtr="false" t="normal">'Приложение 2'!E1182-'Приложение 1'!Q1182</f>
        <v>48639871.90001888</v>
      </c>
      <c r="T1182" s="191" t="n">
        <v>62.87</v>
      </c>
      <c r="U1182" s="192" t="n">
        <v>50.3</v>
      </c>
      <c r="V1182" s="192" t="n">
        <v>41.92</v>
      </c>
      <c r="W1182" s="192" t="n"/>
      <c r="X1182" s="192" t="n"/>
      <c r="Y1182" s="193" t="n">
        <v>2027</v>
      </c>
      <c r="Z1182" s="3" t="n"/>
      <c r="AA1182" s="3" t="n"/>
      <c r="AB1182" s="194" t="n">
        <f aca="false" ca="false" dt2D="false" dtr="false" t="normal">SUM(AC1182:AQ1182)</f>
        <v>49172789.16401888</v>
      </c>
      <c r="AC1182" s="151" t="n"/>
      <c r="AD1182" s="151" t="n"/>
      <c r="AE1182" s="151" t="n"/>
      <c r="AF1182" s="151" t="n"/>
      <c r="AG1182" s="151" t="n">
        <v>1938251.7834643</v>
      </c>
      <c r="AH1182" s="151" t="n"/>
      <c r="AI1182" s="151" t="n">
        <v>0</v>
      </c>
      <c r="AJ1182" s="151" t="n"/>
      <c r="AK1182" s="151" t="n">
        <v>19120257.427374</v>
      </c>
      <c r="AL1182" s="151" t="n"/>
      <c r="AM1182" s="151" t="n">
        <v>25562798.59015</v>
      </c>
      <c r="AN1182" s="151" t="n"/>
      <c r="AO1182" s="151" t="n">
        <v>1475183.67492057</v>
      </c>
      <c r="AP1182" s="151" t="n">
        <v>24000</v>
      </c>
      <c r="AQ1182" s="151" t="n">
        <v>1052297.68811</v>
      </c>
      <c r="AR1182" s="128" t="n">
        <f aca="false" ca="false" dt2D="false" dtr="false" t="normal">COUNTIF(AC1182:AN1182, "&gt;0")</f>
        <v>3</v>
      </c>
      <c r="AS1182" s="128" t="n">
        <f aca="false" ca="false" dt2D="false" dtr="false" t="normal">COUNTIF(AO1182:AQ1182, "&gt;0")</f>
        <v>3</v>
      </c>
      <c r="AT1182" s="128" t="n">
        <f aca="false" ca="false" dt2D="false" dtr="false" t="normal">+AR1182+AS1182</f>
        <v>6</v>
      </c>
      <c r="AU1182" s="0" t="n"/>
    </row>
    <row customHeight="true" ht="15" outlineLevel="0" r="1183">
      <c r="A1183" s="115" t="n">
        <f aca="false" ca="false" dt2D="false" dtr="false" t="normal">A1182+1</f>
        <v>291</v>
      </c>
      <c r="B1183" s="115" t="s">
        <v>226</v>
      </c>
      <c r="C1183" s="116" t="s">
        <v>147</v>
      </c>
      <c r="D1183" s="115" t="s">
        <v>172</v>
      </c>
      <c r="E1183" s="119" t="s">
        <v>221</v>
      </c>
      <c r="F1183" s="118" t="s">
        <v>62</v>
      </c>
      <c r="G1183" s="118" t="n">
        <v>5</v>
      </c>
      <c r="H1183" s="118" t="n">
        <v>5</v>
      </c>
      <c r="I1183" s="119" t="n">
        <v>3177.3</v>
      </c>
      <c r="J1183" s="119" t="n">
        <v>2512.5</v>
      </c>
      <c r="K1183" s="119" t="n">
        <v>664.8</v>
      </c>
      <c r="L1183" s="117" t="n">
        <v>128</v>
      </c>
      <c r="M1183" s="120" t="n">
        <f aca="false" ca="false" dt2D="false" dtr="false" t="normal">SUM(N1183:S1183)</f>
        <v>54364079.76616731</v>
      </c>
      <c r="N1183" s="120" t="n"/>
      <c r="O1183" s="120" t="n"/>
      <c r="P1183" s="120" t="n"/>
      <c r="Q1183" s="120" t="n">
        <v>598525.272</v>
      </c>
      <c r="R1183" s="120" t="n"/>
      <c r="S1183" s="120" t="n">
        <f aca="false" ca="false" dt2D="false" dtr="false" t="normal">'Приложение 2'!E1183-'Приложение 1'!Q1183</f>
        <v>53765554.49416731</v>
      </c>
      <c r="T1183" s="191" t="n">
        <v>73.4</v>
      </c>
      <c r="U1183" s="192" t="n">
        <v>58.72</v>
      </c>
      <c r="V1183" s="192" t="n">
        <v>48.93</v>
      </c>
      <c r="W1183" s="192" t="n"/>
      <c r="X1183" s="192" t="n"/>
      <c r="Y1183" s="193" t="n">
        <v>2026</v>
      </c>
      <c r="Z1183" s="3" t="n"/>
      <c r="AA1183" s="3" t="n"/>
      <c r="AB1183" s="194" t="n">
        <f aca="false" ca="false" dt2D="false" dtr="false" t="normal">SUM(AC1183:AQ1183)</f>
        <v>54364079.76616731</v>
      </c>
      <c r="AC1183" s="151" t="n"/>
      <c r="AD1183" s="151" t="n"/>
      <c r="AE1183" s="151" t="n"/>
      <c r="AF1183" s="151" t="n"/>
      <c r="AG1183" s="151" t="n"/>
      <c r="AH1183" s="151" t="n"/>
      <c r="AI1183" s="151" t="n">
        <v>0</v>
      </c>
      <c r="AJ1183" s="151" t="n"/>
      <c r="AK1183" s="151" t="n">
        <v>17755550.6880211</v>
      </c>
      <c r="AL1183" s="151" t="n"/>
      <c r="AM1183" s="151" t="n">
        <v>23738448.342925</v>
      </c>
      <c r="AN1183" s="151" t="n">
        <v>10051767.0352402</v>
      </c>
      <c r="AO1183" s="151" t="n">
        <v>1630922.39298502</v>
      </c>
      <c r="AP1183" s="151" t="n">
        <v>24000</v>
      </c>
      <c r="AQ1183" s="151" t="n">
        <v>1163391.30699598</v>
      </c>
      <c r="AR1183" s="128" t="n">
        <f aca="false" ca="false" dt2D="false" dtr="false" t="normal">COUNTIF(AC1183:AN1183, "&gt;0")</f>
        <v>3</v>
      </c>
      <c r="AS1183" s="128" t="n">
        <f aca="false" ca="false" dt2D="false" dtr="false" t="normal">COUNTIF(AO1183:AQ1183, "&gt;0")</f>
        <v>3</v>
      </c>
      <c r="AT1183" s="128" t="n">
        <f aca="false" ca="false" dt2D="false" dtr="false" t="normal">+AR1183+AS1183</f>
        <v>6</v>
      </c>
      <c r="AU1183" s="0" t="n"/>
    </row>
    <row customHeight="true" ht="15" outlineLevel="0" r="1184">
      <c r="A1184" s="115" t="n">
        <f aca="false" ca="false" dt2D="false" dtr="false" t="normal">A1183+1</f>
        <v>292</v>
      </c>
      <c r="B1184" s="115" t="n">
        <f aca="false" ca="false" dt2D="false" dtr="false" t="normal">B1167+1</f>
        <v>59</v>
      </c>
      <c r="C1184" s="116" t="s">
        <v>147</v>
      </c>
      <c r="D1184" s="115" t="s">
        <v>840</v>
      </c>
      <c r="E1184" s="119" t="s">
        <v>117</v>
      </c>
      <c r="F1184" s="118" t="s">
        <v>62</v>
      </c>
      <c r="G1184" s="118" t="n">
        <v>4</v>
      </c>
      <c r="H1184" s="118" t="n">
        <v>4</v>
      </c>
      <c r="I1184" s="119" t="n">
        <v>2612.3</v>
      </c>
      <c r="J1184" s="119" t="n">
        <v>2612.3</v>
      </c>
      <c r="K1184" s="119" t="n">
        <v>0</v>
      </c>
      <c r="L1184" s="117" t="n">
        <v>135</v>
      </c>
      <c r="M1184" s="120" t="n">
        <f aca="false" ca="false" dt2D="false" dtr="false" t="normal">SUM(N1184:S1184)</f>
        <v>20581658.625</v>
      </c>
      <c r="N1184" s="120" t="n"/>
      <c r="O1184" s="120" t="n"/>
      <c r="P1184" s="120" t="n"/>
      <c r="Q1184" s="120" t="n">
        <v>406891.848</v>
      </c>
      <c r="R1184" s="120" t="n"/>
      <c r="S1184" s="120" t="n">
        <f aca="false" ca="false" dt2D="false" dtr="false" t="normal">'Приложение 2'!E1184-'Приложение 1'!Q1184</f>
        <v>20174766.777</v>
      </c>
      <c r="T1184" s="191" t="n">
        <v>32.18</v>
      </c>
      <c r="U1184" s="192" t="n">
        <v>25.74</v>
      </c>
      <c r="V1184" s="192" t="n">
        <v>21.45</v>
      </c>
      <c r="W1184" s="192" t="n"/>
      <c r="X1184" s="192" t="n"/>
      <c r="Y1184" s="193" t="n">
        <v>2027</v>
      </c>
      <c r="Z1184" s="3" t="n"/>
      <c r="AA1184" s="3" t="n"/>
      <c r="AB1184" s="194" t="n">
        <f aca="false" ca="false" dt2D="false" dtr="false" t="normal">SUM(AC1184:AQ1184)</f>
        <v>20581658.625</v>
      </c>
      <c r="AC1184" s="151" t="n"/>
      <c r="AD1184" s="151" t="n"/>
      <c r="AE1184" s="151" t="n"/>
      <c r="AF1184" s="151" t="n"/>
      <c r="AG1184" s="151" t="n"/>
      <c r="AH1184" s="151" t="n"/>
      <c r="AI1184" s="151" t="n">
        <v>0</v>
      </c>
      <c r="AJ1184" s="151" t="n"/>
      <c r="AK1184" s="151" t="n"/>
      <c r="AL1184" s="151" t="n"/>
      <c r="AM1184" s="151" t="n">
        <v>19499761.371675</v>
      </c>
      <c r="AN1184" s="151" t="n"/>
      <c r="AO1184" s="151" t="n">
        <v>617449.75875</v>
      </c>
      <c r="AP1184" s="151" t="n">
        <v>24000</v>
      </c>
      <c r="AQ1184" s="151" t="n">
        <v>440447.494575</v>
      </c>
      <c r="AR1184" s="128" t="n">
        <f aca="false" ca="false" dt2D="false" dtr="false" t="normal">COUNTIF(AC1184:AN1184, "&gt;0")</f>
        <v>1</v>
      </c>
      <c r="AS1184" s="128" t="n">
        <f aca="false" ca="false" dt2D="false" dtr="false" t="normal">COUNTIF(AO1184:AQ1184, "&gt;0")</f>
        <v>3</v>
      </c>
      <c r="AT1184" s="128" t="n">
        <f aca="false" ca="false" dt2D="false" dtr="false" t="normal">+AR1184+AS1184</f>
        <v>4</v>
      </c>
      <c r="AU1184" s="0" t="n"/>
    </row>
    <row customHeight="true" ht="15" outlineLevel="0" r="1185">
      <c r="A1185" s="115" t="n">
        <f aca="false" ca="false" dt2D="false" dtr="false" t="normal">A1184+1</f>
        <v>293</v>
      </c>
      <c r="B1185" s="115" t="s">
        <v>226</v>
      </c>
      <c r="C1185" s="116" t="s">
        <v>147</v>
      </c>
      <c r="D1185" s="115" t="s">
        <v>360</v>
      </c>
      <c r="E1185" s="119" t="s">
        <v>177</v>
      </c>
      <c r="F1185" s="118" t="s">
        <v>62</v>
      </c>
      <c r="G1185" s="118" t="n">
        <v>4</v>
      </c>
      <c r="H1185" s="118" t="n">
        <v>2</v>
      </c>
      <c r="I1185" s="119" t="n">
        <v>2372.8</v>
      </c>
      <c r="J1185" s="119" t="n">
        <v>2234.5</v>
      </c>
      <c r="K1185" s="119" t="n">
        <v>138.3</v>
      </c>
      <c r="L1185" s="117" t="n">
        <v>89</v>
      </c>
      <c r="M1185" s="120" t="n">
        <f aca="false" ca="false" dt2D="false" dtr="false" t="normal">SUM(N1185:S1185)</f>
        <v>40598964.04782735</v>
      </c>
      <c r="N1185" s="120" t="n"/>
      <c r="O1185" s="120" t="n"/>
      <c r="P1185" s="120" t="n"/>
      <c r="Q1185" s="120" t="n">
        <v>391145.532</v>
      </c>
      <c r="R1185" s="120" t="n"/>
      <c r="S1185" s="120" t="n">
        <f aca="false" ca="false" dt2D="false" dtr="false" t="normal">'Приложение 2'!E1185-'Приложение 1'!Q1185</f>
        <v>40207818.51582735</v>
      </c>
      <c r="T1185" s="191" t="n">
        <v>75.06</v>
      </c>
      <c r="U1185" s="192" t="n">
        <v>60.04</v>
      </c>
      <c r="V1185" s="192" t="n">
        <v>50.04</v>
      </c>
      <c r="W1185" s="192" t="n"/>
      <c r="X1185" s="192" t="n"/>
      <c r="Y1185" s="193" t="n">
        <v>2027</v>
      </c>
      <c r="Z1185" s="3" t="n"/>
      <c r="AA1185" s="3" t="n"/>
      <c r="AB1185" s="194" t="n">
        <f aca="false" ca="false" dt2D="false" dtr="false" t="normal">SUM(AC1185:AQ1185)</f>
        <v>40598964.04782735</v>
      </c>
      <c r="AC1185" s="151" t="n"/>
      <c r="AD1185" s="151" t="n"/>
      <c r="AE1185" s="151" t="n"/>
      <c r="AF1185" s="151" t="n"/>
      <c r="AG1185" s="151" t="n"/>
      <c r="AH1185" s="151" t="n"/>
      <c r="AI1185" s="151" t="n">
        <v>0</v>
      </c>
      <c r="AJ1185" s="151" t="n"/>
      <c r="AK1185" s="151" t="n">
        <v>13257776.9403382</v>
      </c>
      <c r="AL1185" s="151" t="n"/>
      <c r="AM1185" s="151" t="n">
        <v>17725790.5228</v>
      </c>
      <c r="AN1185" s="151" t="n">
        <v>7504609.83263082</v>
      </c>
      <c r="AO1185" s="151" t="n">
        <v>1217968.92143482</v>
      </c>
      <c r="AP1185" s="151" t="n">
        <v>24000</v>
      </c>
      <c r="AQ1185" s="151" t="n">
        <v>868817.830623505</v>
      </c>
      <c r="AR1185" s="128" t="n">
        <f aca="false" ca="false" dt2D="false" dtr="false" t="normal">COUNTIF(AC1185:AN1185, "&gt;0")</f>
        <v>3</v>
      </c>
      <c r="AS1185" s="128" t="n">
        <f aca="false" ca="false" dt2D="false" dtr="false" t="normal">COUNTIF(AO1185:AQ1185, "&gt;0")</f>
        <v>3</v>
      </c>
      <c r="AT1185" s="128" t="n">
        <f aca="false" ca="false" dt2D="false" dtr="false" t="normal">+AR1185+AS1185</f>
        <v>6</v>
      </c>
      <c r="AU1185" s="0" t="n"/>
    </row>
    <row customHeight="true" ht="15" outlineLevel="0" r="1186">
      <c r="A1186" s="115" t="n">
        <f aca="false" ca="false" dt2D="false" dtr="false" t="normal">A1185+1</f>
        <v>294</v>
      </c>
      <c r="B1186" s="115" t="n">
        <f aca="false" ca="false" dt2D="false" dtr="false" t="normal">B1184+1</f>
        <v>60</v>
      </c>
      <c r="C1186" s="116" t="s">
        <v>147</v>
      </c>
      <c r="D1186" s="115" t="s">
        <v>843</v>
      </c>
      <c r="E1186" s="117" t="n">
        <v>1986</v>
      </c>
      <c r="F1186" s="118" t="s">
        <v>62</v>
      </c>
      <c r="G1186" s="118" t="n">
        <v>12</v>
      </c>
      <c r="H1186" s="118" t="n">
        <v>1</v>
      </c>
      <c r="I1186" s="119" t="n">
        <v>5358.08</v>
      </c>
      <c r="J1186" s="119" t="n">
        <v>4351.1</v>
      </c>
      <c r="K1186" s="119" t="n">
        <v>75.1</v>
      </c>
      <c r="L1186" s="117" t="n">
        <v>175</v>
      </c>
      <c r="M1186" s="120" t="n">
        <f aca="false" ca="false" dt2D="false" dtr="false" t="normal">SUM(N1186:S1186)</f>
        <v>1963894.27650281</v>
      </c>
      <c r="N1186" s="120" t="n"/>
      <c r="O1186" s="120" t="n"/>
      <c r="P1186" s="120" t="n"/>
      <c r="Q1186" s="120" t="n"/>
      <c r="R1186" s="120" t="n"/>
      <c r="S1186" s="120" t="n">
        <v>1963894.27650281</v>
      </c>
      <c r="T1186" s="191" t="n">
        <v>1.97</v>
      </c>
      <c r="U1186" s="192" t="n">
        <v>1.58</v>
      </c>
      <c r="V1186" s="192" t="n">
        <v>1.32</v>
      </c>
      <c r="W1186" s="192" t="n"/>
      <c r="X1186" s="192" t="n"/>
      <c r="Y1186" s="193" t="n">
        <v>2025</v>
      </c>
      <c r="Z1186" s="3" t="n"/>
      <c r="AA1186" s="3" t="n"/>
      <c r="AB1186" s="194" t="n">
        <f aca="false" ca="false" dt2D="false" dtr="false" t="normal">SUM(AC1186:AQ1186)</f>
        <v>1963894.27650281</v>
      </c>
      <c r="AC1186" s="151" t="n"/>
      <c r="AD1186" s="151" t="n"/>
      <c r="AE1186" s="151" t="n"/>
      <c r="AF1186" s="151" t="n"/>
      <c r="AG1186" s="151" t="n">
        <v>1963894.27650281</v>
      </c>
      <c r="AH1186" s="151" t="n"/>
      <c r="AI1186" s="151" t="n"/>
      <c r="AJ1186" s="151" t="n"/>
      <c r="AK1186" s="151" t="n"/>
      <c r="AL1186" s="151" t="n"/>
      <c r="AM1186" s="151" t="n"/>
      <c r="AN1186" s="151" t="n"/>
      <c r="AO1186" s="151" t="n"/>
      <c r="AP1186" s="151" t="n"/>
      <c r="AQ1186" s="151" t="n"/>
      <c r="AR1186" s="128" t="n">
        <f aca="false" ca="false" dt2D="false" dtr="false" t="normal">COUNTIF(AC1186:AN1186, "&gt;0")</f>
        <v>1</v>
      </c>
      <c r="AS1186" s="128" t="n">
        <f aca="false" ca="false" dt2D="false" dtr="false" t="normal">COUNTIF(AO1186:AQ1186, "&gt;0")</f>
        <v>0</v>
      </c>
      <c r="AT1186" s="128" t="n">
        <f aca="false" ca="false" dt2D="false" dtr="false" t="normal">+AR1186+AS1186</f>
        <v>1</v>
      </c>
    </row>
    <row customHeight="true" ht="15" outlineLevel="0" r="1187">
      <c r="A1187" s="115" t="n">
        <f aca="false" ca="false" dt2D="false" dtr="false" t="normal">A1186+1</f>
        <v>295</v>
      </c>
      <c r="B1187" s="115" t="s">
        <v>226</v>
      </c>
      <c r="C1187" s="116" t="s">
        <v>147</v>
      </c>
      <c r="D1187" s="115" t="s">
        <v>364</v>
      </c>
      <c r="E1187" s="119" t="s">
        <v>70</v>
      </c>
      <c r="F1187" s="118" t="s">
        <v>188</v>
      </c>
      <c r="G1187" s="118" t="n">
        <v>2</v>
      </c>
      <c r="H1187" s="118" t="n">
        <v>1</v>
      </c>
      <c r="I1187" s="119" t="n">
        <v>653.9</v>
      </c>
      <c r="J1187" s="119" t="n">
        <v>653.9</v>
      </c>
      <c r="K1187" s="119" t="n">
        <v>0</v>
      </c>
      <c r="L1187" s="117" t="n">
        <v>46</v>
      </c>
      <c r="M1187" s="120" t="n">
        <f aca="false" ca="false" dt2D="false" dtr="false" t="normal">SUM(N1187:S1187)</f>
        <v>10083029.754258571</v>
      </c>
      <c r="N1187" s="120" t="n"/>
      <c r="O1187" s="120" t="n"/>
      <c r="P1187" s="120" t="n"/>
      <c r="Q1187" s="120" t="n">
        <v>70856.604</v>
      </c>
      <c r="R1187" s="120" t="n"/>
      <c r="S1187" s="120" t="n">
        <f aca="false" ca="false" dt2D="false" dtr="false" t="normal">'Приложение 2'!E1187-'Приложение 1'!Q1187</f>
        <v>10012173.15025857</v>
      </c>
      <c r="T1187" s="191" t="n">
        <v>66.98</v>
      </c>
      <c r="U1187" s="192" t="n">
        <v>53.59</v>
      </c>
      <c r="V1187" s="192" t="n">
        <v>44.66</v>
      </c>
      <c r="W1187" s="192" t="n"/>
      <c r="X1187" s="192" t="n"/>
      <c r="Y1187" s="193" t="n">
        <v>2027</v>
      </c>
      <c r="Z1187" s="3" t="n"/>
      <c r="AA1187" s="3" t="n"/>
      <c r="AB1187" s="194" t="n">
        <f aca="false" ca="false" dt2D="false" dtr="false" t="normal">SUM(AC1187:AQ1187)</f>
        <v>10083029.754258571</v>
      </c>
      <c r="AC1187" s="151" t="n"/>
      <c r="AD1187" s="151" t="n"/>
      <c r="AE1187" s="151" t="n"/>
      <c r="AF1187" s="151" t="n"/>
      <c r="AG1187" s="151" t="n"/>
      <c r="AH1187" s="151" t="n"/>
      <c r="AI1187" s="151" t="n">
        <v>0</v>
      </c>
      <c r="AJ1187" s="151" t="n"/>
      <c r="AK1187" s="151" t="n">
        <v>2203511.96696007</v>
      </c>
      <c r="AL1187" s="151" t="n"/>
      <c r="AM1187" s="151" t="n">
        <v>3808450.42649626</v>
      </c>
      <c r="AN1187" s="151" t="n">
        <v>3528799.63143335</v>
      </c>
      <c r="AO1187" s="151" t="n">
        <v>302490.892627757</v>
      </c>
      <c r="AP1187" s="151" t="n">
        <v>24000</v>
      </c>
      <c r="AQ1187" s="151" t="n">
        <v>215776.836741133</v>
      </c>
      <c r="AR1187" s="128" t="n">
        <f aca="false" ca="false" dt2D="false" dtr="false" t="normal">COUNTIF(AC1187:AN1187, "&gt;0")</f>
        <v>3</v>
      </c>
      <c r="AS1187" s="128" t="n">
        <f aca="false" ca="false" dt2D="false" dtr="false" t="normal">COUNTIF(AO1187:AQ1187, "&gt;0")</f>
        <v>3</v>
      </c>
      <c r="AT1187" s="128" t="n">
        <f aca="false" ca="false" dt2D="false" dtr="false" t="normal">+AR1187+AS1187</f>
        <v>6</v>
      </c>
      <c r="AU1187" s="0" t="s">
        <v>190</v>
      </c>
    </row>
    <row customHeight="true" ht="15" outlineLevel="0" r="1188">
      <c r="A1188" s="115" t="n">
        <f aca="false" ca="false" dt2D="false" dtr="false" t="normal">A1187+1</f>
        <v>296</v>
      </c>
      <c r="B1188" s="115" t="s">
        <v>226</v>
      </c>
      <c r="C1188" s="116" t="s">
        <v>147</v>
      </c>
      <c r="D1188" s="115" t="s">
        <v>366</v>
      </c>
      <c r="E1188" s="119" t="s">
        <v>187</v>
      </c>
      <c r="F1188" s="118" t="s">
        <v>62</v>
      </c>
      <c r="G1188" s="118" t="n">
        <v>5</v>
      </c>
      <c r="H1188" s="118" t="n">
        <v>4</v>
      </c>
      <c r="I1188" s="119" t="n">
        <v>4329.8</v>
      </c>
      <c r="J1188" s="119" t="n">
        <v>4329.8</v>
      </c>
      <c r="K1188" s="119" t="n">
        <v>0</v>
      </c>
      <c r="L1188" s="117" t="n">
        <v>197</v>
      </c>
      <c r="M1188" s="120" t="n">
        <f aca="false" ca="false" dt2D="false" dtr="false" t="normal">SUM(N1188:S1188)</f>
        <v>74083527.70325467</v>
      </c>
      <c r="N1188" s="120" t="n"/>
      <c r="O1188" s="120" t="n"/>
      <c r="P1188" s="120" t="n"/>
      <c r="Q1188" s="120" t="n">
        <v>674409.648</v>
      </c>
      <c r="R1188" s="120" t="n"/>
      <c r="S1188" s="120" t="n">
        <f aca="false" ca="false" dt2D="false" dtr="false" t="normal">'Приложение 2'!E1188-'Приложение 1'!Q1188</f>
        <v>73409118.05525467</v>
      </c>
      <c r="T1188" s="191" t="n">
        <v>75.09</v>
      </c>
      <c r="U1188" s="192" t="n">
        <v>60.07</v>
      </c>
      <c r="V1188" s="192" t="n">
        <v>50.06</v>
      </c>
      <c r="W1188" s="192" t="n"/>
      <c r="X1188" s="192" t="n"/>
      <c r="Y1188" s="193" t="n">
        <v>2027</v>
      </c>
      <c r="Z1188" s="3" t="n"/>
      <c r="AA1188" s="3" t="n"/>
      <c r="AB1188" s="194" t="n">
        <f aca="false" ca="false" dt2D="false" dtr="false" t="normal">SUM(AC1188:AQ1188)</f>
        <v>74083527.70325467</v>
      </c>
      <c r="AC1188" s="151" t="n"/>
      <c r="AD1188" s="151" t="n"/>
      <c r="AE1188" s="151" t="n"/>
      <c r="AF1188" s="151" t="n"/>
      <c r="AG1188" s="151" t="n"/>
      <c r="AH1188" s="151" t="n"/>
      <c r="AI1188" s="151" t="n">
        <v>0</v>
      </c>
      <c r="AJ1188" s="151" t="n"/>
      <c r="AK1188" s="151" t="n">
        <v>24198912.0854165</v>
      </c>
      <c r="AL1188" s="151" t="n"/>
      <c r="AM1188" s="151" t="n">
        <v>32351982.38605</v>
      </c>
      <c r="AN1188" s="151" t="n">
        <v>13700739.9078409</v>
      </c>
      <c r="AO1188" s="151" t="n">
        <v>2222505.83109764</v>
      </c>
      <c r="AP1188" s="151" t="n">
        <v>24000</v>
      </c>
      <c r="AQ1188" s="151" t="n">
        <v>1585387.49284965</v>
      </c>
      <c r="AR1188" s="128" t="n">
        <f aca="false" ca="false" dt2D="false" dtr="false" t="normal">COUNTIF(AC1188:AN1188, "&gt;0")</f>
        <v>3</v>
      </c>
      <c r="AS1188" s="128" t="n">
        <f aca="false" ca="false" dt2D="false" dtr="false" t="normal">COUNTIF(AO1188:AQ1188, "&gt;0")</f>
        <v>3</v>
      </c>
      <c r="AT1188" s="128" t="n">
        <f aca="false" ca="false" dt2D="false" dtr="false" t="normal">+AR1188+AS1188</f>
        <v>6</v>
      </c>
      <c r="AU1188" s="0" t="n"/>
    </row>
    <row customHeight="true" ht="15" outlineLevel="0" r="1189">
      <c r="A1189" s="115" t="n">
        <f aca="false" ca="false" dt2D="false" dtr="false" t="normal">A1188+1</f>
        <v>297</v>
      </c>
      <c r="B1189" s="115" t="s">
        <v>226</v>
      </c>
      <c r="C1189" s="116" t="s">
        <v>147</v>
      </c>
      <c r="D1189" s="115" t="s">
        <v>369</v>
      </c>
      <c r="E1189" s="119" t="s">
        <v>187</v>
      </c>
      <c r="F1189" s="118" t="s">
        <v>62</v>
      </c>
      <c r="G1189" s="118" t="n">
        <v>5</v>
      </c>
      <c r="H1189" s="118" t="n">
        <v>1</v>
      </c>
      <c r="I1189" s="119" t="n">
        <v>1683.6</v>
      </c>
      <c r="J1189" s="119" t="n">
        <v>979.6</v>
      </c>
      <c r="K1189" s="119" t="n">
        <v>704</v>
      </c>
      <c r="L1189" s="117" t="n">
        <v>109</v>
      </c>
      <c r="M1189" s="120" t="n">
        <f aca="false" ca="false" dt2D="false" dtr="false" t="normal">SUM(N1189:S1189)</f>
        <v>28806648.630698796</v>
      </c>
      <c r="N1189" s="120" t="n"/>
      <c r="O1189" s="120" t="n"/>
      <c r="P1189" s="120" t="n"/>
      <c r="Q1189" s="120" t="n">
        <v>364072.272</v>
      </c>
      <c r="R1189" s="120" t="n"/>
      <c r="S1189" s="120" t="n">
        <f aca="false" ca="false" dt2D="false" dtr="false" t="normal">'Приложение 2'!E1189-'Приложение 1'!Q1189</f>
        <v>28442576.358698796</v>
      </c>
      <c r="T1189" s="191" t="n">
        <v>74.03</v>
      </c>
      <c r="U1189" s="192" t="n">
        <v>59.22</v>
      </c>
      <c r="V1189" s="192" t="n">
        <v>49.35</v>
      </c>
      <c r="W1189" s="192" t="n"/>
      <c r="X1189" s="192" t="n"/>
      <c r="Y1189" s="193" t="n">
        <v>2027</v>
      </c>
      <c r="Z1189" s="3" t="n"/>
      <c r="AA1189" s="3" t="n"/>
      <c r="AB1189" s="194" t="n">
        <f aca="false" ca="false" dt2D="false" dtr="false" t="normal">SUM(AC1189:AQ1189)</f>
        <v>28806648.630698796</v>
      </c>
      <c r="AC1189" s="151" t="n"/>
      <c r="AD1189" s="151" t="n"/>
      <c r="AE1189" s="151" t="n"/>
      <c r="AF1189" s="151" t="n"/>
      <c r="AG1189" s="151" t="n"/>
      <c r="AH1189" s="151" t="n"/>
      <c r="AI1189" s="151" t="n">
        <v>0</v>
      </c>
      <c r="AJ1189" s="151" t="n"/>
      <c r="AK1189" s="151" t="n">
        <v>9404618.87085021</v>
      </c>
      <c r="AL1189" s="151" t="n"/>
      <c r="AM1189" s="151" t="n">
        <v>12574859.7961</v>
      </c>
      <c r="AN1189" s="151" t="n">
        <v>5322508.22413067</v>
      </c>
      <c r="AO1189" s="151" t="n">
        <v>864199.458920964</v>
      </c>
      <c r="AP1189" s="151" t="n">
        <v>24000</v>
      </c>
      <c r="AQ1189" s="151" t="n">
        <v>616462.280696954</v>
      </c>
      <c r="AR1189" s="128" t="n">
        <f aca="false" ca="false" dt2D="false" dtr="false" t="normal">COUNTIF(AC1189:AN1189, "&gt;0")</f>
        <v>3</v>
      </c>
      <c r="AS1189" s="128" t="n">
        <f aca="false" ca="false" dt2D="false" dtr="false" t="normal">COUNTIF(AO1189:AQ1189, "&gt;0")</f>
        <v>3</v>
      </c>
      <c r="AT1189" s="128" t="n">
        <f aca="false" ca="false" dt2D="false" dtr="false" t="normal">+AR1189+AS1189</f>
        <v>6</v>
      </c>
      <c r="AU1189" s="0" t="n"/>
    </row>
    <row customHeight="true" ht="15" outlineLevel="0" r="1190">
      <c r="A1190" s="115" t="n">
        <f aca="false" ca="false" dt2D="false" dtr="false" t="normal">A1189+1</f>
        <v>298</v>
      </c>
      <c r="B1190" s="115" t="s">
        <v>226</v>
      </c>
      <c r="C1190" s="116" t="s">
        <v>147</v>
      </c>
      <c r="D1190" s="115" t="s">
        <v>844</v>
      </c>
      <c r="E1190" s="119" t="s">
        <v>162</v>
      </c>
      <c r="F1190" s="118" t="s">
        <v>62</v>
      </c>
      <c r="G1190" s="118" t="n">
        <v>5</v>
      </c>
      <c r="H1190" s="118" t="n">
        <v>4</v>
      </c>
      <c r="I1190" s="119" t="n">
        <v>3048.2</v>
      </c>
      <c r="J1190" s="119" t="n">
        <v>3048.2</v>
      </c>
      <c r="K1190" s="119" t="n">
        <v>0</v>
      </c>
      <c r="L1190" s="117" t="n">
        <v>127</v>
      </c>
      <c r="M1190" s="120" t="n">
        <f aca="false" ca="false" dt2D="false" dtr="false" t="normal">SUM(N1190:S1190)</f>
        <v>30091920.707390893</v>
      </c>
      <c r="N1190" s="120" t="n"/>
      <c r="O1190" s="120" t="n"/>
      <c r="P1190" s="120" t="n"/>
      <c r="Q1190" s="120" t="n">
        <v>474787.632</v>
      </c>
      <c r="R1190" s="120" t="n"/>
      <c r="S1190" s="120" t="n">
        <f aca="false" ca="false" dt2D="false" dtr="false" t="normal">'Приложение 2'!E1190-'Приложение 1'!Q1190</f>
        <v>29617133.075390894</v>
      </c>
      <c r="T1190" s="191" t="n">
        <v>41.69</v>
      </c>
      <c r="U1190" s="192" t="n">
        <v>33.35</v>
      </c>
      <c r="V1190" s="192" t="n">
        <v>27.79</v>
      </c>
      <c r="W1190" s="192" t="n"/>
      <c r="X1190" s="192" t="n"/>
      <c r="Y1190" s="193" t="n">
        <v>2026</v>
      </c>
      <c r="Z1190" s="3" t="n"/>
      <c r="AA1190" s="3" t="n"/>
      <c r="AB1190" s="194" t="n">
        <f aca="false" ca="false" dt2D="false" dtr="false" t="normal">SUM(AC1190:AQ1190)</f>
        <v>30091920.707390893</v>
      </c>
      <c r="AC1190" s="151" t="n"/>
      <c r="AD1190" s="151" t="n"/>
      <c r="AE1190" s="151" t="n">
        <v>4021654.6990972</v>
      </c>
      <c r="AF1190" s="151" t="n"/>
      <c r="AG1190" s="124" t="n">
        <v>1725958.2294838</v>
      </c>
      <c r="AH1190" s="151" t="n"/>
      <c r="AI1190" s="151" t="n">
        <v>0</v>
      </c>
      <c r="AJ1190" s="151" t="n"/>
      <c r="AK1190" s="151" t="n"/>
      <c r="AL1190" s="151" t="n"/>
      <c r="AM1190" s="151" t="n">
        <v>22773583.05445</v>
      </c>
      <c r="AN1190" s="151" t="n"/>
      <c r="AO1190" s="151" t="n">
        <v>902757.621221727</v>
      </c>
      <c r="AP1190" s="151" t="n">
        <v>24000</v>
      </c>
      <c r="AQ1190" s="151" t="n">
        <v>643967.103138165</v>
      </c>
      <c r="AR1190" s="128" t="n">
        <f aca="false" ca="false" dt2D="false" dtr="false" t="normal">COUNTIF(AC1190:AN1190, "&gt;0")</f>
        <v>3</v>
      </c>
      <c r="AS1190" s="128" t="n">
        <f aca="false" ca="false" dt2D="false" dtr="false" t="normal">COUNTIF(AO1190:AQ1190, "&gt;0")</f>
        <v>3</v>
      </c>
      <c r="AT1190" s="128" t="n">
        <f aca="false" ca="false" dt2D="false" dtr="false" t="normal">+AR1190+AS1190</f>
        <v>6</v>
      </c>
      <c r="AU1190" s="0" t="n"/>
    </row>
    <row customHeight="true" ht="15" outlineLevel="0" r="1191">
      <c r="A1191" s="115" t="n">
        <f aca="false" ca="false" dt2D="false" dtr="false" t="normal">A1190+1</f>
        <v>299</v>
      </c>
      <c r="B1191" s="115" t="s">
        <v>226</v>
      </c>
      <c r="C1191" s="116" t="s">
        <v>147</v>
      </c>
      <c r="D1191" s="115" t="s">
        <v>370</v>
      </c>
      <c r="E1191" s="119" t="s">
        <v>315</v>
      </c>
      <c r="F1191" s="118" t="s">
        <v>62</v>
      </c>
      <c r="G1191" s="118" t="n">
        <v>5</v>
      </c>
      <c r="H1191" s="118" t="n">
        <v>4</v>
      </c>
      <c r="I1191" s="119" t="n">
        <v>3385.1</v>
      </c>
      <c r="J1191" s="119" t="n">
        <v>3385.1</v>
      </c>
      <c r="K1191" s="119" t="n">
        <v>0</v>
      </c>
      <c r="L1191" s="117" t="n">
        <v>166</v>
      </c>
      <c r="M1191" s="120" t="n">
        <f aca="false" ca="false" dt2D="false" dtr="false" t="normal">SUM(N1191:S1191)</f>
        <v>37968786.20570029</v>
      </c>
      <c r="N1191" s="120" t="n"/>
      <c r="O1191" s="120" t="n"/>
      <c r="P1191" s="120" t="n"/>
      <c r="Q1191" s="120" t="n">
        <v>527263.176</v>
      </c>
      <c r="R1191" s="120" t="n"/>
      <c r="S1191" s="120" t="n">
        <f aca="false" ca="false" dt2D="false" dtr="false" t="normal">'Приложение 2'!E1191-'Приложение 1'!Q1191</f>
        <v>37441523.029700294</v>
      </c>
      <c r="T1191" s="191" t="n">
        <v>49.08</v>
      </c>
      <c r="U1191" s="192" t="n">
        <v>39.26</v>
      </c>
      <c r="V1191" s="192" t="n">
        <v>32.72</v>
      </c>
      <c r="W1191" s="192" t="n"/>
      <c r="X1191" s="192" t="n"/>
      <c r="Y1191" s="193" t="n">
        <v>2027</v>
      </c>
      <c r="Z1191" s="3" t="n"/>
      <c r="AA1191" s="3" t="n"/>
      <c r="AB1191" s="194" t="n">
        <f aca="false" ca="false" dt2D="false" dtr="false" t="normal">SUM(AC1191:AQ1191)</f>
        <v>37968786.20570029</v>
      </c>
      <c r="AC1191" s="151" t="n"/>
      <c r="AD1191" s="151" t="n"/>
      <c r="AE1191" s="151" t="n"/>
      <c r="AF1191" s="151" t="n"/>
      <c r="AG1191" s="151" t="n"/>
      <c r="AH1191" s="151" t="n"/>
      <c r="AI1191" s="151" t="n">
        <v>0</v>
      </c>
      <c r="AJ1191" s="151" t="n"/>
      <c r="AK1191" s="151" t="n"/>
      <c r="AL1191" s="151" t="n"/>
      <c r="AM1191" s="151" t="n">
        <v>25287500.294475</v>
      </c>
      <c r="AN1191" s="151" t="n">
        <v>10705690.3002523</v>
      </c>
      <c r="AO1191" s="151" t="n">
        <v>1139063.58617101</v>
      </c>
      <c r="AP1191" s="151" t="n">
        <v>24000</v>
      </c>
      <c r="AQ1191" s="151" t="n">
        <v>812532.024801986</v>
      </c>
      <c r="AR1191" s="128" t="n">
        <f aca="false" ca="false" dt2D="false" dtr="false" t="normal">COUNTIF(AC1191:AN1191, "&gt;0")</f>
        <v>2</v>
      </c>
      <c r="AS1191" s="128" t="n">
        <f aca="false" ca="false" dt2D="false" dtr="false" t="normal">COUNTIF(AO1191:AQ1191, "&gt;0")</f>
        <v>3</v>
      </c>
      <c r="AT1191" s="128" t="n">
        <f aca="false" ca="false" dt2D="false" dtr="false" t="normal">+AR1191+AS1191</f>
        <v>5</v>
      </c>
      <c r="AU1191" s="0" t="n"/>
    </row>
    <row customHeight="true" ht="15" outlineLevel="0" r="1192">
      <c r="A1192" s="115" t="n">
        <f aca="false" ca="false" dt2D="false" dtr="false" t="normal">A1191+1</f>
        <v>300</v>
      </c>
      <c r="B1192" s="115" t="n">
        <f aca="false" ca="false" dt2D="false" dtr="false" t="normal">B1186+1</f>
        <v>61</v>
      </c>
      <c r="C1192" s="116" t="s">
        <v>147</v>
      </c>
      <c r="D1192" s="115" t="s">
        <v>846</v>
      </c>
      <c r="E1192" s="117" t="s">
        <v>90</v>
      </c>
      <c r="F1192" s="118" t="s">
        <v>62</v>
      </c>
      <c r="G1192" s="118" t="n">
        <v>5</v>
      </c>
      <c r="H1192" s="118" t="n">
        <v>6</v>
      </c>
      <c r="I1192" s="119" t="n">
        <v>6214.8</v>
      </c>
      <c r="J1192" s="119" t="n">
        <v>6214.8</v>
      </c>
      <c r="K1192" s="119" t="n">
        <v>0</v>
      </c>
      <c r="L1192" s="117" t="n">
        <v>231</v>
      </c>
      <c r="M1192" s="120" t="n">
        <f aca="false" ca="false" dt2D="false" dtr="false" t="normal">SUM(N1192:S1192)</f>
        <v>3511267.89731511</v>
      </c>
      <c r="N1192" s="120" t="n"/>
      <c r="O1192" s="120" t="n"/>
      <c r="P1192" s="120" t="n"/>
      <c r="Q1192" s="120" t="n"/>
      <c r="R1192" s="120" t="n"/>
      <c r="S1192" s="120" t="n">
        <v>3511267.89731511</v>
      </c>
      <c r="T1192" s="191" t="n">
        <v>2.5</v>
      </c>
      <c r="U1192" s="192" t="n">
        <v>2</v>
      </c>
      <c r="V1192" s="192" t="n">
        <v>1.67</v>
      </c>
      <c r="W1192" s="192" t="n"/>
      <c r="X1192" s="192" t="n"/>
      <c r="Y1192" s="193" t="n">
        <v>2025</v>
      </c>
      <c r="Z1192" s="3" t="n"/>
      <c r="AA1192" s="3" t="n"/>
      <c r="AB1192" s="194" t="n">
        <f aca="false" ca="false" dt2D="false" dtr="false" t="normal">SUM(AC1192:AQ1192)</f>
        <v>3511267.89731511</v>
      </c>
      <c r="AC1192" s="151" t="n"/>
      <c r="AD1192" s="151" t="n"/>
      <c r="AE1192" s="151" t="n"/>
      <c r="AF1192" s="151" t="n"/>
      <c r="AG1192" s="151" t="n">
        <v>3511267.89731511</v>
      </c>
      <c r="AH1192" s="151" t="n"/>
      <c r="AI1192" s="151" t="n"/>
      <c r="AJ1192" s="151" t="n"/>
      <c r="AK1192" s="151" t="n"/>
      <c r="AL1192" s="151" t="n"/>
      <c r="AM1192" s="151" t="n"/>
      <c r="AN1192" s="151" t="n"/>
      <c r="AO1192" s="151" t="n"/>
      <c r="AP1192" s="151" t="n"/>
      <c r="AQ1192" s="151" t="n"/>
      <c r="AR1192" s="128" t="n">
        <f aca="false" ca="false" dt2D="false" dtr="false" t="normal">COUNTIF(AC1192:AN1192, "&gt;0")</f>
        <v>1</v>
      </c>
      <c r="AS1192" s="128" t="n">
        <f aca="false" ca="false" dt2D="false" dtr="false" t="normal">COUNTIF(AO1192:AQ1192, "&gt;0")</f>
        <v>0</v>
      </c>
      <c r="AT1192" s="128" t="n">
        <f aca="false" ca="false" dt2D="false" dtr="false" t="normal">+AR1192+AS1192</f>
        <v>1</v>
      </c>
    </row>
    <row customHeight="true" ht="15" outlineLevel="0" r="1193">
      <c r="A1193" s="115" t="n">
        <f aca="false" ca="false" dt2D="false" dtr="false" t="normal">A1192+1</f>
        <v>301</v>
      </c>
      <c r="B1193" s="115" t="s">
        <v>226</v>
      </c>
      <c r="C1193" s="116" t="s">
        <v>147</v>
      </c>
      <c r="D1193" s="115" t="s">
        <v>848</v>
      </c>
      <c r="E1193" s="119" t="s">
        <v>87</v>
      </c>
      <c r="F1193" s="118" t="s">
        <v>62</v>
      </c>
      <c r="G1193" s="118" t="n">
        <v>5</v>
      </c>
      <c r="H1193" s="118" t="n">
        <v>8</v>
      </c>
      <c r="I1193" s="119" t="n">
        <v>6065.3</v>
      </c>
      <c r="J1193" s="119" t="n">
        <v>5826</v>
      </c>
      <c r="K1193" s="119" t="n">
        <v>239.3</v>
      </c>
      <c r="L1193" s="117" t="n">
        <v>272</v>
      </c>
      <c r="M1193" s="120" t="n">
        <f aca="false" ca="false" dt2D="false" dtr="false" t="normal">SUM(N1193:S1193)</f>
        <v>20244118.32318733</v>
      </c>
      <c r="N1193" s="120" t="n"/>
      <c r="O1193" s="120" t="n"/>
      <c r="P1193" s="120" t="n"/>
      <c r="Q1193" s="120" t="n">
        <v>982033.212</v>
      </c>
      <c r="R1193" s="120" t="n"/>
      <c r="S1193" s="120" t="n">
        <f aca="false" ca="false" dt2D="false" dtr="false" t="normal">'Приложение 2'!E1193-'Приложение 1'!Q1193</f>
        <v>19262085.111187328</v>
      </c>
      <c r="T1193" s="191" t="n">
        <v>13.23</v>
      </c>
      <c r="U1193" s="192" t="n">
        <v>10.59</v>
      </c>
      <c r="V1193" s="192" t="n">
        <v>8.82</v>
      </c>
      <c r="W1193" s="192" t="n"/>
      <c r="X1193" s="192" t="n"/>
      <c r="Y1193" s="193" t="n">
        <v>2027</v>
      </c>
      <c r="Z1193" s="3" t="n"/>
      <c r="AA1193" s="3" t="n"/>
      <c r="AB1193" s="194" t="n">
        <f aca="false" ca="false" dt2D="false" dtr="false" t="normal">SUM(AC1193:AQ1193)</f>
        <v>20244118.32318733</v>
      </c>
      <c r="AC1193" s="151" t="n"/>
      <c r="AD1193" s="151" t="n"/>
      <c r="AE1193" s="151" t="n"/>
      <c r="AF1193" s="151" t="n"/>
      <c r="AG1193" s="151" t="n"/>
      <c r="AH1193" s="151" t="n"/>
      <c r="AI1193" s="151" t="n">
        <v>0</v>
      </c>
      <c r="AJ1193" s="151" t="n"/>
      <c r="AK1193" s="151" t="n"/>
      <c r="AL1193" s="151" t="n"/>
      <c r="AM1193" s="151" t="n"/>
      <c r="AN1193" s="151" t="n">
        <v>19179570.6413755</v>
      </c>
      <c r="AO1193" s="151" t="n">
        <v>607323.549695619</v>
      </c>
      <c r="AP1193" s="151" t="n">
        <v>24000</v>
      </c>
      <c r="AQ1193" s="151" t="n">
        <v>433224.132116208</v>
      </c>
      <c r="AR1193" s="128" t="n">
        <f aca="false" ca="false" dt2D="false" dtr="false" t="normal">COUNTIF(AC1193:AN1193, "&gt;0")</f>
        <v>1</v>
      </c>
      <c r="AS1193" s="128" t="n">
        <f aca="false" ca="false" dt2D="false" dtr="false" t="normal">COUNTIF(AO1193:AQ1193, "&gt;0")</f>
        <v>3</v>
      </c>
      <c r="AT1193" s="128" t="n">
        <f aca="false" ca="false" dt2D="false" dtr="false" t="normal">+AR1193+AS1193</f>
        <v>4</v>
      </c>
      <c r="AU1193" s="0" t="n"/>
    </row>
    <row customHeight="true" ht="15" outlineLevel="0" r="1194">
      <c r="A1194" s="115" t="n">
        <f aca="false" ca="false" dt2D="false" dtr="false" t="normal">A1193+1</f>
        <v>302</v>
      </c>
      <c r="B1194" s="115" t="s">
        <v>226</v>
      </c>
      <c r="C1194" s="116" t="s">
        <v>147</v>
      </c>
      <c r="D1194" s="115" t="s">
        <v>849</v>
      </c>
      <c r="E1194" s="119" t="s">
        <v>187</v>
      </c>
      <c r="F1194" s="118" t="s">
        <v>62</v>
      </c>
      <c r="G1194" s="118" t="n">
        <v>4</v>
      </c>
      <c r="H1194" s="118" t="n">
        <v>4</v>
      </c>
      <c r="I1194" s="119" t="n">
        <v>3440.6</v>
      </c>
      <c r="J1194" s="119" t="n">
        <v>3440.6</v>
      </c>
      <c r="K1194" s="119" t="n">
        <v>0</v>
      </c>
      <c r="L1194" s="117" t="n">
        <v>158</v>
      </c>
      <c r="M1194" s="120" t="n">
        <f aca="false" ca="false" dt2D="false" dtr="false" t="normal">SUM(N1194:S1194)</f>
        <v>58869182.275351785</v>
      </c>
      <c r="N1194" s="120" t="n"/>
      <c r="O1194" s="120" t="n"/>
      <c r="P1194" s="120" t="n"/>
      <c r="Q1194" s="120" t="n">
        <v>535907.856</v>
      </c>
      <c r="R1194" s="120" t="n"/>
      <c r="S1194" s="120" t="n">
        <f aca="false" ca="false" dt2D="false" dtr="false" t="normal">'Приложение 2'!E1194-'Приложение 1'!Q1194</f>
        <v>58333274.41935179</v>
      </c>
      <c r="T1194" s="191" t="n">
        <v>72.16</v>
      </c>
      <c r="U1194" s="192" t="n">
        <v>57.73</v>
      </c>
      <c r="V1194" s="192" t="n">
        <v>48.11</v>
      </c>
      <c r="W1194" s="192" t="n"/>
      <c r="X1194" s="192" t="n"/>
      <c r="Y1194" s="193" t="n">
        <v>2026</v>
      </c>
      <c r="Z1194" s="3" t="n"/>
      <c r="AA1194" s="3" t="n"/>
      <c r="AB1194" s="194" t="n">
        <f aca="false" ca="false" dt2D="false" dtr="false" t="normal">SUM(AC1194:AQ1194)</f>
        <v>58869182.275351785</v>
      </c>
      <c r="AC1194" s="151" t="n"/>
      <c r="AD1194" s="151" t="n"/>
      <c r="AE1194" s="151" t="n"/>
      <c r="AF1194" s="151" t="n"/>
      <c r="AG1194" s="151" t="n"/>
      <c r="AH1194" s="151" t="n"/>
      <c r="AI1194" s="151" t="n">
        <v>0</v>
      </c>
      <c r="AJ1194" s="151" t="n"/>
      <c r="AK1194" s="151" t="n">
        <v>19227600.1942547</v>
      </c>
      <c r="AL1194" s="151" t="n"/>
      <c r="AM1194" s="151" t="n">
        <v>25706295.20935</v>
      </c>
      <c r="AN1194" s="151" t="n">
        <v>10885410.902794</v>
      </c>
      <c r="AO1194" s="151" t="n">
        <v>1766075.46826055</v>
      </c>
      <c r="AP1194" s="151" t="n">
        <v>24000</v>
      </c>
      <c r="AQ1194" s="151" t="n">
        <v>1259800.50069253</v>
      </c>
      <c r="AR1194" s="128" t="n">
        <f aca="false" ca="false" dt2D="false" dtr="false" t="normal">COUNTIF(AC1194:AN1194, "&gt;0")</f>
        <v>3</v>
      </c>
      <c r="AS1194" s="128" t="n">
        <f aca="false" ca="false" dt2D="false" dtr="false" t="normal">COUNTIF(AO1194:AQ1194, "&gt;0")</f>
        <v>3</v>
      </c>
      <c r="AT1194" s="128" t="n">
        <f aca="false" ca="false" dt2D="false" dtr="false" t="normal">+AR1194+AS1194</f>
        <v>6</v>
      </c>
      <c r="AU1194" s="0" t="n"/>
    </row>
    <row customHeight="true" ht="15" outlineLevel="0" r="1195">
      <c r="A1195" s="115" t="n">
        <f aca="false" ca="false" dt2D="false" dtr="false" t="normal">A1194+1</f>
        <v>303</v>
      </c>
      <c r="B1195" s="115" t="s">
        <v>226</v>
      </c>
      <c r="C1195" s="116" t="s">
        <v>147</v>
      </c>
      <c r="D1195" s="115" t="s">
        <v>851</v>
      </c>
      <c r="E1195" s="119" t="s">
        <v>128</v>
      </c>
      <c r="F1195" s="118" t="s">
        <v>62</v>
      </c>
      <c r="G1195" s="118" t="n">
        <v>4</v>
      </c>
      <c r="H1195" s="118" t="n">
        <v>3</v>
      </c>
      <c r="I1195" s="119" t="n">
        <v>1773.6</v>
      </c>
      <c r="J1195" s="119" t="n">
        <v>1773.6</v>
      </c>
      <c r="K1195" s="119" t="n">
        <v>0</v>
      </c>
      <c r="L1195" s="117" t="n">
        <v>81</v>
      </c>
      <c r="M1195" s="120" t="n">
        <f aca="false" ca="false" dt2D="false" dtr="false" t="normal">SUM(N1195:S1195)</f>
        <v>13973751</v>
      </c>
      <c r="N1195" s="120" t="n"/>
      <c r="O1195" s="120" t="n"/>
      <c r="P1195" s="120" t="n"/>
      <c r="Q1195" s="120" t="n">
        <v>270509.472</v>
      </c>
      <c r="R1195" s="120" t="n"/>
      <c r="S1195" s="120" t="n">
        <f aca="false" ca="false" dt2D="false" dtr="false" t="normal">'Приложение 2'!E1195-'Приложение 1'!Q1195</f>
        <v>13703241.528</v>
      </c>
      <c r="T1195" s="191" t="n">
        <v>35.12</v>
      </c>
      <c r="U1195" s="192" t="n">
        <v>28.1</v>
      </c>
      <c r="V1195" s="192" t="n">
        <v>23.41</v>
      </c>
      <c r="W1195" s="192" t="n"/>
      <c r="X1195" s="192" t="n"/>
      <c r="Y1195" s="193" t="n">
        <v>2026</v>
      </c>
      <c r="Z1195" s="3" t="n"/>
      <c r="AA1195" s="3" t="n"/>
      <c r="AB1195" s="194" t="n">
        <f aca="false" ca="false" dt2D="false" dtr="false" t="normal">SUM(AC1195:AQ1195)</f>
        <v>13973751</v>
      </c>
      <c r="AC1195" s="151" t="n"/>
      <c r="AD1195" s="151" t="n"/>
      <c r="AE1195" s="151" t="n"/>
      <c r="AF1195" s="151" t="n"/>
      <c r="AG1195" s="151" t="n"/>
      <c r="AH1195" s="151" t="n"/>
      <c r="AI1195" s="151" t="n">
        <v>0</v>
      </c>
      <c r="AJ1195" s="151" t="n"/>
      <c r="AK1195" s="151" t="n"/>
      <c r="AL1195" s="151" t="n"/>
      <c r="AM1195" s="151" t="n">
        <v>13231500.1986</v>
      </c>
      <c r="AN1195" s="151" t="n"/>
      <c r="AO1195" s="151" t="n">
        <v>419212.53</v>
      </c>
      <c r="AP1195" s="151" t="n">
        <v>24000</v>
      </c>
      <c r="AQ1195" s="151" t="n">
        <v>299038.2714</v>
      </c>
      <c r="AR1195" s="128" t="n">
        <f aca="false" ca="false" dt2D="false" dtr="false" t="normal">COUNTIF(AC1195:AN1195, "&gt;0")</f>
        <v>1</v>
      </c>
      <c r="AS1195" s="128" t="n">
        <f aca="false" ca="false" dt2D="false" dtr="false" t="normal">COUNTIF(AO1195:AQ1195, "&gt;0")</f>
        <v>3</v>
      </c>
      <c r="AT1195" s="128" t="n">
        <f aca="false" ca="false" dt2D="false" dtr="false" t="normal">+AR1195+AS1195</f>
        <v>4</v>
      </c>
      <c r="AU1195" s="0" t="n"/>
    </row>
    <row customHeight="true" ht="15" outlineLevel="0" r="1196">
      <c r="A1196" s="115" t="n">
        <f aca="false" ca="false" dt2D="false" dtr="false" t="normal">A1195+1</f>
        <v>304</v>
      </c>
      <c r="B1196" s="115" t="s">
        <v>226</v>
      </c>
      <c r="C1196" s="116" t="s">
        <v>373</v>
      </c>
      <c r="D1196" s="115" t="s">
        <v>374</v>
      </c>
      <c r="E1196" s="119" t="s">
        <v>73</v>
      </c>
      <c r="F1196" s="118" t="s">
        <v>62</v>
      </c>
      <c r="G1196" s="118" t="n">
        <v>5</v>
      </c>
      <c r="H1196" s="118" t="n">
        <v>4</v>
      </c>
      <c r="I1196" s="119" t="n">
        <v>3536</v>
      </c>
      <c r="J1196" s="119" t="n">
        <v>3536</v>
      </c>
      <c r="K1196" s="119" t="n">
        <v>0</v>
      </c>
      <c r="L1196" s="117" t="n">
        <v>183</v>
      </c>
      <c r="M1196" s="120" t="n">
        <f aca="false" ca="false" dt2D="false" dtr="false" t="normal">SUM(N1196:S1196)</f>
        <v>62680337.10967172</v>
      </c>
      <c r="N1196" s="120" t="n"/>
      <c r="O1196" s="120" t="n"/>
      <c r="P1196" s="120" t="n"/>
      <c r="Q1196" s="120" t="n">
        <v>550767.36</v>
      </c>
      <c r="R1196" s="120" t="n"/>
      <c r="S1196" s="120" t="n">
        <f aca="false" ca="false" dt2D="false" dtr="false" t="normal">'Приложение 2'!E1196-'Приложение 1'!Q1196</f>
        <v>62129569.74967172</v>
      </c>
      <c r="T1196" s="191" t="n">
        <v>76.85</v>
      </c>
      <c r="U1196" s="192" t="n">
        <v>61.48</v>
      </c>
      <c r="V1196" s="192" t="n">
        <v>51.23</v>
      </c>
      <c r="W1196" s="192" t="n"/>
      <c r="X1196" s="192" t="n"/>
      <c r="Y1196" s="193" t="n">
        <v>2027</v>
      </c>
      <c r="Z1196" s="3" t="n"/>
      <c r="AA1196" s="3" t="n"/>
      <c r="AB1196" s="194" t="n">
        <f aca="false" ca="false" dt2D="false" dtr="false" t="normal">SUM(AC1196:AQ1196)</f>
        <v>62680337.10967172</v>
      </c>
      <c r="AC1196" s="151" t="n"/>
      <c r="AD1196" s="151" t="n"/>
      <c r="AE1196" s="151" t="n"/>
      <c r="AF1196" s="151" t="n"/>
      <c r="AG1196" s="151" t="n">
        <v>2005441.60470268</v>
      </c>
      <c r="AH1196" s="151" t="n"/>
      <c r="AI1196" s="151" t="n">
        <v>0</v>
      </c>
      <c r="AJ1196" s="151" t="n"/>
      <c r="AK1196" s="151" t="n">
        <v>19762959.5671931</v>
      </c>
      <c r="AL1196" s="151" t="n"/>
      <c r="AM1196" s="151" t="n">
        <v>26476706.239392</v>
      </c>
      <c r="AN1196" s="151" t="n">
        <v>11189460.3709468</v>
      </c>
      <c r="AO1196" s="151" t="n">
        <v>1880410.11329015</v>
      </c>
      <c r="AP1196" s="151" t="n">
        <v>24000</v>
      </c>
      <c r="AQ1196" s="151" t="n">
        <v>1341359.21414698</v>
      </c>
      <c r="AR1196" s="128" t="n">
        <f aca="false" ca="false" dt2D="false" dtr="false" t="normal">COUNTIF(AC1196:AN1196, "&gt;0")</f>
        <v>4</v>
      </c>
      <c r="AS1196" s="128" t="n">
        <f aca="false" ca="false" dt2D="false" dtr="false" t="normal">COUNTIF(AO1196:AQ1196, "&gt;0")</f>
        <v>3</v>
      </c>
      <c r="AT1196" s="128" t="n">
        <f aca="false" ca="false" dt2D="false" dtr="false" t="normal">+AR1196+AS1196</f>
        <v>7</v>
      </c>
      <c r="AU1196" s="0" t="n"/>
    </row>
    <row customHeight="true" ht="15" outlineLevel="0" r="1197">
      <c r="A1197" s="115" t="n">
        <f aca="false" ca="false" dt2D="false" dtr="false" t="normal">A1196+1</f>
        <v>305</v>
      </c>
      <c r="B1197" s="115" t="s">
        <v>226</v>
      </c>
      <c r="C1197" s="116" t="s">
        <v>373</v>
      </c>
      <c r="D1197" s="115" t="s">
        <v>376</v>
      </c>
      <c r="E1197" s="119" t="s">
        <v>194</v>
      </c>
      <c r="F1197" s="118" t="s">
        <v>62</v>
      </c>
      <c r="G1197" s="118" t="n">
        <v>4</v>
      </c>
      <c r="H1197" s="118" t="n">
        <v>6</v>
      </c>
      <c r="I1197" s="119" t="n">
        <v>3539.7</v>
      </c>
      <c r="J1197" s="119" t="n">
        <v>3539.7</v>
      </c>
      <c r="K1197" s="119" t="n">
        <v>0</v>
      </c>
      <c r="L1197" s="117" t="n">
        <v>193</v>
      </c>
      <c r="M1197" s="120" t="n">
        <f aca="false" ca="false" dt2D="false" dtr="false" t="normal">SUM(N1197:S1197)</f>
        <v>39761324.366146214</v>
      </c>
      <c r="N1197" s="120" t="n"/>
      <c r="O1197" s="120" t="n"/>
      <c r="P1197" s="120" t="n"/>
      <c r="Q1197" s="120" t="n">
        <v>551343.672</v>
      </c>
      <c r="R1197" s="120" t="n"/>
      <c r="S1197" s="120" t="n">
        <f aca="false" ca="false" dt2D="false" dtr="false" t="normal">'Приложение 2'!E1197-'Приложение 1'!Q1197</f>
        <v>39209980.694146216</v>
      </c>
      <c r="T1197" s="191" t="n">
        <v>48.4</v>
      </c>
      <c r="U1197" s="192" t="n">
        <v>38.72</v>
      </c>
      <c r="V1197" s="192" t="n">
        <v>32.27</v>
      </c>
      <c r="W1197" s="192" t="n"/>
      <c r="X1197" s="192" t="n"/>
      <c r="Y1197" s="193" t="n">
        <v>2027</v>
      </c>
      <c r="Z1197" s="3" t="n"/>
      <c r="AA1197" s="3" t="n"/>
      <c r="AB1197" s="194" t="n">
        <f aca="false" ca="false" dt2D="false" dtr="false" t="normal">SUM(AC1197:AQ1197)</f>
        <v>39761324.366146214</v>
      </c>
      <c r="AC1197" s="151" t="n"/>
      <c r="AD1197" s="151" t="n"/>
      <c r="AE1197" s="151" t="n"/>
      <c r="AF1197" s="151" t="n"/>
      <c r="AG1197" s="151" t="n"/>
      <c r="AH1197" s="151" t="n"/>
      <c r="AI1197" s="151" t="n">
        <v>0</v>
      </c>
      <c r="AJ1197" s="151" t="n"/>
      <c r="AK1197" s="151" t="n"/>
      <c r="AL1197" s="151" t="n"/>
      <c r="AM1197" s="151" t="n">
        <v>26498417.2159434</v>
      </c>
      <c r="AN1197" s="151" t="n">
        <v>11195175.0777829</v>
      </c>
      <c r="AO1197" s="151" t="n">
        <v>1192839.73098439</v>
      </c>
      <c r="AP1197" s="151" t="n">
        <v>24000</v>
      </c>
      <c r="AQ1197" s="151" t="n">
        <v>850892.34143553</v>
      </c>
      <c r="AR1197" s="128" t="n">
        <f aca="false" ca="false" dt2D="false" dtr="false" t="normal">COUNTIF(AC1197:AN1197, "&gt;0")</f>
        <v>2</v>
      </c>
      <c r="AS1197" s="128" t="n">
        <f aca="false" ca="false" dt2D="false" dtr="false" t="normal">COUNTIF(AO1197:AQ1197, "&gt;0")</f>
        <v>3</v>
      </c>
      <c r="AT1197" s="128" t="n">
        <f aca="false" ca="false" dt2D="false" dtr="false" t="normal">+AR1197+AS1197</f>
        <v>5</v>
      </c>
      <c r="AU1197" s="0" t="n"/>
    </row>
    <row customHeight="true" ht="15" outlineLevel="0" r="1198">
      <c r="A1198" s="115" t="n">
        <f aca="false" ca="false" dt2D="false" dtr="false" t="normal">A1197+1</f>
        <v>306</v>
      </c>
      <c r="B1198" s="115" t="s">
        <v>226</v>
      </c>
      <c r="C1198" s="116" t="s">
        <v>373</v>
      </c>
      <c r="D1198" s="115" t="s">
        <v>378</v>
      </c>
      <c r="E1198" s="119" t="s">
        <v>252</v>
      </c>
      <c r="F1198" s="118" t="s">
        <v>62</v>
      </c>
      <c r="G1198" s="118" t="n">
        <v>4</v>
      </c>
      <c r="H1198" s="118" t="n">
        <v>6</v>
      </c>
      <c r="I1198" s="119" t="n">
        <v>3607.5</v>
      </c>
      <c r="J1198" s="119" t="n">
        <v>3607.5</v>
      </c>
      <c r="K1198" s="119" t="n">
        <v>0</v>
      </c>
      <c r="L1198" s="117" t="n">
        <v>169</v>
      </c>
      <c r="M1198" s="120" t="n">
        <f aca="false" ca="false" dt2D="false" dtr="false" t="normal">SUM(N1198:S1198)</f>
        <v>42686227.535292014</v>
      </c>
      <c r="N1198" s="120" t="n"/>
      <c r="O1198" s="120" t="n"/>
      <c r="P1198" s="120" t="n"/>
      <c r="Q1198" s="120" t="n">
        <v>561904.2</v>
      </c>
      <c r="R1198" s="120" t="n"/>
      <c r="S1198" s="120" t="n">
        <f aca="false" ca="false" dt2D="false" dtr="false" t="normal">'Приложение 2'!E1198-'Приложение 1'!Q1198</f>
        <v>42124323.33529201</v>
      </c>
      <c r="T1198" s="191" t="n">
        <v>52.29</v>
      </c>
      <c r="U1198" s="192" t="n">
        <v>41.83</v>
      </c>
      <c r="V1198" s="192" t="n">
        <v>34.86</v>
      </c>
      <c r="W1198" s="192" t="n"/>
      <c r="X1198" s="192" t="n"/>
      <c r="Y1198" s="193" t="n">
        <v>2027</v>
      </c>
      <c r="Z1198" s="3" t="n"/>
      <c r="AA1198" s="3" t="n"/>
      <c r="AB1198" s="194" t="n">
        <f aca="false" ca="false" dt2D="false" dtr="false" t="normal">SUM(AC1198:AQ1198)</f>
        <v>42686227.535292014</v>
      </c>
      <c r="AC1198" s="151" t="n"/>
      <c r="AD1198" s="151" t="n"/>
      <c r="AE1198" s="151" t="n"/>
      <c r="AF1198" s="151" t="n"/>
      <c r="AG1198" s="151" t="n">
        <v>2044114.13715071</v>
      </c>
      <c r="AH1198" s="151" t="n"/>
      <c r="AI1198" s="151" t="n">
        <v>0</v>
      </c>
      <c r="AJ1198" s="151" t="n"/>
      <c r="AK1198" s="151" t="n"/>
      <c r="AL1198" s="151" t="n"/>
      <c r="AM1198" s="151" t="n">
        <v>27010202.137615</v>
      </c>
      <c r="AN1198" s="151" t="n">
        <v>11413839.1652123</v>
      </c>
      <c r="AO1198" s="151" t="n">
        <v>1280586.82605876</v>
      </c>
      <c r="AP1198" s="151" t="n">
        <v>24000</v>
      </c>
      <c r="AQ1198" s="151" t="n">
        <v>913485.269255249</v>
      </c>
      <c r="AR1198" s="128" t="n">
        <f aca="false" ca="false" dt2D="false" dtr="false" t="normal">COUNTIF(AC1198:AN1198, "&gt;0")</f>
        <v>3</v>
      </c>
      <c r="AS1198" s="128" t="n">
        <f aca="false" ca="false" dt2D="false" dtr="false" t="normal">COUNTIF(AO1198:AQ1198, "&gt;0")</f>
        <v>3</v>
      </c>
      <c r="AT1198" s="128" t="n">
        <f aca="false" ca="false" dt2D="false" dtr="false" t="normal">+AR1198+AS1198</f>
        <v>6</v>
      </c>
      <c r="AU1198" s="0" t="n"/>
    </row>
    <row customHeight="true" ht="15" outlineLevel="0" r="1199">
      <c r="A1199" s="115" t="n">
        <f aca="false" ca="false" dt2D="false" dtr="false" t="normal">A1198+1</f>
        <v>307</v>
      </c>
      <c r="B1199" s="115" t="s">
        <v>226</v>
      </c>
      <c r="C1199" s="116" t="s">
        <v>373</v>
      </c>
      <c r="D1199" s="115" t="s">
        <v>855</v>
      </c>
      <c r="E1199" s="119" t="s">
        <v>159</v>
      </c>
      <c r="F1199" s="118" t="s">
        <v>62</v>
      </c>
      <c r="G1199" s="118" t="n">
        <v>4</v>
      </c>
      <c r="H1199" s="118" t="n">
        <v>4</v>
      </c>
      <c r="I1199" s="119" t="n">
        <v>2022.1</v>
      </c>
      <c r="J1199" s="119" t="n">
        <v>2022.1</v>
      </c>
      <c r="K1199" s="119" t="n">
        <v>0</v>
      </c>
      <c r="L1199" s="117" t="n">
        <v>105</v>
      </c>
      <c r="M1199" s="120" t="n">
        <f aca="false" ca="false" dt2D="false" dtr="false" t="normal">SUM(N1199:S1199)</f>
        <v>15965025.466999998</v>
      </c>
      <c r="N1199" s="120" t="n"/>
      <c r="O1199" s="120" t="n"/>
      <c r="P1199" s="120" t="n"/>
      <c r="Q1199" s="120" t="n">
        <v>314962.296</v>
      </c>
      <c r="R1199" s="120" t="n"/>
      <c r="S1199" s="120" t="n">
        <f aca="false" ca="false" dt2D="false" dtr="false" t="normal">'Приложение 2'!E1199-'Приложение 1'!Q1199</f>
        <v>15650063.170999998</v>
      </c>
      <c r="T1199" s="191" t="n">
        <v>33.06</v>
      </c>
      <c r="U1199" s="192" t="n">
        <v>26.45</v>
      </c>
      <c r="V1199" s="192" t="n">
        <v>22.04</v>
      </c>
      <c r="W1199" s="192" t="n"/>
      <c r="X1199" s="192" t="n"/>
      <c r="Y1199" s="193" t="n">
        <v>2026</v>
      </c>
      <c r="Z1199" s="3" t="n"/>
      <c r="AA1199" s="3" t="n"/>
      <c r="AB1199" s="194" t="n">
        <f aca="false" ca="false" dt2D="false" dtr="false" t="normal">SUM(AC1199:AQ1199)</f>
        <v>15965025.466999998</v>
      </c>
      <c r="AC1199" s="151" t="n"/>
      <c r="AD1199" s="151" t="n"/>
      <c r="AE1199" s="151" t="n"/>
      <c r="AF1199" s="151" t="n"/>
      <c r="AG1199" s="151" t="n"/>
      <c r="AH1199" s="151" t="n"/>
      <c r="AI1199" s="151" t="n">
        <v>0</v>
      </c>
      <c r="AJ1199" s="151" t="n"/>
      <c r="AK1199" s="151" t="n"/>
      <c r="AL1199" s="151" t="n"/>
      <c r="AM1199" s="151" t="n">
        <v>15120423.1579962</v>
      </c>
      <c r="AN1199" s="151" t="n"/>
      <c r="AO1199" s="151" t="n">
        <v>478950.76401</v>
      </c>
      <c r="AP1199" s="151" t="n">
        <v>24000</v>
      </c>
      <c r="AQ1199" s="151" t="n">
        <v>341651.5449938</v>
      </c>
      <c r="AR1199" s="128" t="n">
        <f aca="false" ca="false" dt2D="false" dtr="false" t="normal">COUNTIF(AC1199:AN1199, "&gt;0")</f>
        <v>1</v>
      </c>
      <c r="AS1199" s="128" t="n">
        <f aca="false" ca="false" dt2D="false" dtr="false" t="normal">COUNTIF(AO1199:AQ1199, "&gt;0")</f>
        <v>3</v>
      </c>
      <c r="AT1199" s="128" t="n">
        <f aca="false" ca="false" dt2D="false" dtr="false" t="normal">+AR1199+AS1199</f>
        <v>4</v>
      </c>
      <c r="AU1199" s="0" t="n"/>
    </row>
    <row customHeight="true" ht="15" outlineLevel="0" r="1200">
      <c r="A1200" s="115" t="n">
        <f aca="false" ca="false" dt2D="false" dtr="false" t="normal">A1199+1</f>
        <v>308</v>
      </c>
      <c r="B1200" s="115" t="s">
        <v>226</v>
      </c>
      <c r="C1200" s="116" t="s">
        <v>373</v>
      </c>
      <c r="D1200" s="115" t="s">
        <v>379</v>
      </c>
      <c r="E1200" s="119" t="s">
        <v>258</v>
      </c>
      <c r="F1200" s="118" t="s">
        <v>62</v>
      </c>
      <c r="G1200" s="118" t="n">
        <v>4</v>
      </c>
      <c r="H1200" s="118" t="n">
        <v>4</v>
      </c>
      <c r="I1200" s="119" t="n">
        <v>2778.3</v>
      </c>
      <c r="J1200" s="119" t="n">
        <v>2778.3</v>
      </c>
      <c r="K1200" s="119" t="n">
        <v>0</v>
      </c>
      <c r="L1200" s="117" t="n">
        <v>148</v>
      </c>
      <c r="M1200" s="120" t="n">
        <f aca="false" ca="false" dt2D="false" dtr="false" t="normal">SUM(N1200:S1200)</f>
        <v>21935428.641</v>
      </c>
      <c r="N1200" s="120" t="n"/>
      <c r="O1200" s="120" t="n"/>
      <c r="P1200" s="120" t="n"/>
      <c r="Q1200" s="120" t="n">
        <v>432748.008</v>
      </c>
      <c r="R1200" s="120" t="n"/>
      <c r="S1200" s="120" t="n">
        <f aca="false" ca="false" dt2D="false" dtr="false" t="normal">'Приложение 2'!E1200-'Приложение 1'!Q1200</f>
        <v>21502680.632999998</v>
      </c>
      <c r="T1200" s="191" t="n">
        <v>33.06</v>
      </c>
      <c r="U1200" s="192" t="n">
        <v>26.45</v>
      </c>
      <c r="V1200" s="192" t="n">
        <v>22.04</v>
      </c>
      <c r="W1200" s="192" t="n"/>
      <c r="X1200" s="192" t="n"/>
      <c r="Y1200" s="193" t="n">
        <v>2027</v>
      </c>
      <c r="Z1200" s="3" t="n"/>
      <c r="AA1200" s="3" t="n"/>
      <c r="AB1200" s="194" t="n">
        <f aca="false" ca="false" dt2D="false" dtr="false" t="normal">SUM(AC1200:AQ1200)</f>
        <v>21935428.641</v>
      </c>
      <c r="AC1200" s="151" t="n"/>
      <c r="AD1200" s="151" t="n"/>
      <c r="AE1200" s="151" t="n"/>
      <c r="AF1200" s="151" t="n"/>
      <c r="AG1200" s="151" t="n"/>
      <c r="AH1200" s="151" t="n"/>
      <c r="AI1200" s="151" t="n">
        <v>0</v>
      </c>
      <c r="AJ1200" s="151" t="n"/>
      <c r="AK1200" s="151" t="n"/>
      <c r="AL1200" s="151" t="n"/>
      <c r="AM1200" s="151" t="n">
        <v>20783947.6088526</v>
      </c>
      <c r="AN1200" s="151" t="n"/>
      <c r="AO1200" s="151" t="n">
        <v>658062.85923</v>
      </c>
      <c r="AP1200" s="151" t="n">
        <v>24000</v>
      </c>
      <c r="AQ1200" s="151" t="n">
        <v>469418.1729174</v>
      </c>
      <c r="AR1200" s="128" t="n">
        <f aca="false" ca="false" dt2D="false" dtr="false" t="normal">COUNTIF(AC1200:AN1200, "&gt;0")</f>
        <v>1</v>
      </c>
      <c r="AS1200" s="128" t="n">
        <f aca="false" ca="false" dt2D="false" dtr="false" t="normal">COUNTIF(AO1200:AQ1200, "&gt;0")</f>
        <v>3</v>
      </c>
      <c r="AT1200" s="128" t="n">
        <f aca="false" ca="false" dt2D="false" dtr="false" t="normal">+AR1200+AS1200</f>
        <v>4</v>
      </c>
      <c r="AU1200" s="0" t="n"/>
    </row>
    <row customHeight="true" ht="15" outlineLevel="0" r="1201">
      <c r="A1201" s="115" t="n">
        <f aca="false" ca="false" dt2D="false" dtr="false" t="normal">A1200+1</f>
        <v>309</v>
      </c>
      <c r="B1201" s="115" t="s">
        <v>226</v>
      </c>
      <c r="C1201" s="116" t="s">
        <v>373</v>
      </c>
      <c r="D1201" s="115" t="s">
        <v>381</v>
      </c>
      <c r="E1201" s="119" t="s">
        <v>133</v>
      </c>
      <c r="F1201" s="118" t="s">
        <v>62</v>
      </c>
      <c r="G1201" s="118" t="n">
        <v>5</v>
      </c>
      <c r="H1201" s="118" t="n">
        <v>2</v>
      </c>
      <c r="I1201" s="119" t="n">
        <v>2366.1</v>
      </c>
      <c r="J1201" s="119" t="n">
        <v>2366.1</v>
      </c>
      <c r="K1201" s="119" t="n">
        <v>0</v>
      </c>
      <c r="L1201" s="117" t="n">
        <v>129</v>
      </c>
      <c r="M1201" s="120" t="n">
        <f aca="false" ca="false" dt2D="false" dtr="false" t="normal">SUM(N1201:S1201)</f>
        <v>40523414.014466375</v>
      </c>
      <c r="N1201" s="120" t="n"/>
      <c r="O1201" s="120" t="n"/>
      <c r="P1201" s="120" t="n"/>
      <c r="Q1201" s="120" t="n">
        <v>368543.736</v>
      </c>
      <c r="R1201" s="120" t="n"/>
      <c r="S1201" s="120" t="n">
        <f aca="false" ca="false" dt2D="false" dtr="false" t="normal">'Приложение 2'!E1201-'Приложение 1'!Q1201</f>
        <v>40154870.27846637</v>
      </c>
      <c r="T1201" s="191" t="n">
        <v>74.41</v>
      </c>
      <c r="U1201" s="192" t="n">
        <v>59.53</v>
      </c>
      <c r="V1201" s="192" t="n">
        <v>49.61</v>
      </c>
      <c r="W1201" s="192" t="n"/>
      <c r="X1201" s="192" t="n"/>
      <c r="Y1201" s="193" t="n">
        <v>2027</v>
      </c>
      <c r="Z1201" s="3" t="n"/>
      <c r="AA1201" s="3" t="n"/>
      <c r="AB1201" s="194" t="n">
        <f aca="false" ca="false" dt2D="false" dtr="false" t="normal">SUM(AC1201:AQ1201)</f>
        <v>40523414.014466375</v>
      </c>
      <c r="AC1201" s="151" t="n"/>
      <c r="AD1201" s="151" t="n"/>
      <c r="AE1201" s="151" t="n"/>
      <c r="AF1201" s="151" t="n"/>
      <c r="AG1201" s="151" t="n"/>
      <c r="AH1201" s="151" t="n"/>
      <c r="AI1201" s="151" t="n">
        <v>0</v>
      </c>
      <c r="AJ1201" s="151" t="n"/>
      <c r="AK1201" s="151" t="n">
        <v>13220318.7873121</v>
      </c>
      <c r="AL1201" s="151" t="n"/>
      <c r="AM1201" s="151" t="n">
        <v>17712795.0319642</v>
      </c>
      <c r="AN1201" s="151" t="n">
        <v>7483396.7148465</v>
      </c>
      <c r="AO1201" s="151" t="n">
        <v>1215702.42043399</v>
      </c>
      <c r="AP1201" s="151" t="n">
        <v>24000</v>
      </c>
      <c r="AQ1201" s="151" t="n">
        <v>867201.059909581</v>
      </c>
      <c r="AR1201" s="128" t="n">
        <f aca="false" ca="false" dt2D="false" dtr="false" t="normal">COUNTIF(AC1201:AN1201, "&gt;0")</f>
        <v>3</v>
      </c>
      <c r="AS1201" s="128" t="n">
        <f aca="false" ca="false" dt2D="false" dtr="false" t="normal">COUNTIF(AO1201:AQ1201, "&gt;0")</f>
        <v>3</v>
      </c>
      <c r="AT1201" s="128" t="n">
        <f aca="false" ca="false" dt2D="false" dtr="false" t="normal">+AR1201+AS1201</f>
        <v>6</v>
      </c>
      <c r="AU1201" s="0" t="n"/>
    </row>
    <row customHeight="true" ht="15" outlineLevel="0" r="1202">
      <c r="A1202" s="115" t="n">
        <f aca="false" ca="false" dt2D="false" dtr="false" t="normal">A1201+1</f>
        <v>310</v>
      </c>
      <c r="B1202" s="115" t="s">
        <v>226</v>
      </c>
      <c r="C1202" s="116" t="s">
        <v>229</v>
      </c>
      <c r="D1202" s="115" t="s">
        <v>857</v>
      </c>
      <c r="E1202" s="119" t="s">
        <v>73</v>
      </c>
      <c r="F1202" s="118" t="s">
        <v>62</v>
      </c>
      <c r="G1202" s="118" t="n">
        <v>4</v>
      </c>
      <c r="H1202" s="118" t="n">
        <v>1</v>
      </c>
      <c r="I1202" s="119" t="n">
        <v>1321.3</v>
      </c>
      <c r="J1202" s="119" t="n">
        <v>1203.6</v>
      </c>
      <c r="K1202" s="119" t="n">
        <v>117.7</v>
      </c>
      <c r="L1202" s="117" t="n">
        <v>46</v>
      </c>
      <c r="M1202" s="120" t="n">
        <f aca="false" ca="false" dt2D="false" dtr="false" t="normal">SUM(N1202:S1202)</f>
        <v>31897939.924010407</v>
      </c>
      <c r="N1202" s="120" t="n"/>
      <c r="O1202" s="120" t="n"/>
      <c r="P1202" s="120" t="n"/>
      <c r="Q1202" s="120" t="n">
        <v>219462.156</v>
      </c>
      <c r="R1202" s="120" t="n"/>
      <c r="S1202" s="120" t="n">
        <f aca="false" ca="false" dt2D="false" dtr="false" t="normal">'Приложение 2'!E1202-'Приложение 1'!Q1202</f>
        <v>31678477.768010408</v>
      </c>
      <c r="T1202" s="191" t="n">
        <v>38.72</v>
      </c>
      <c r="U1202" s="192" t="n">
        <v>30.98</v>
      </c>
      <c r="V1202" s="192" t="n">
        <v>25.81</v>
      </c>
      <c r="W1202" s="192" t="n"/>
      <c r="X1202" s="192" t="n"/>
      <c r="Y1202" s="193" t="n">
        <v>2026</v>
      </c>
      <c r="Z1202" s="3" t="n"/>
      <c r="AA1202" s="3" t="n"/>
      <c r="AB1202" s="194" t="n">
        <f aca="false" ca="false" dt2D="false" dtr="false" t="normal">SUM(AC1202:AQ1202)</f>
        <v>31897939.924010407</v>
      </c>
      <c r="AC1202" s="151" t="n"/>
      <c r="AD1202" s="151" t="n">
        <v>2576872.6583568</v>
      </c>
      <c r="AE1202" s="151" t="n"/>
      <c r="AF1202" s="151" t="n">
        <v>1745502.2684628</v>
      </c>
      <c r="AG1202" s="151" t="n"/>
      <c r="AH1202" s="151" t="n"/>
      <c r="AI1202" s="151" t="n">
        <v>0</v>
      </c>
      <c r="AJ1202" s="151" t="n"/>
      <c r="AK1202" s="151" t="n">
        <v>13038001.3861908</v>
      </c>
      <c r="AL1202" s="151" t="n"/>
      <c r="AM1202" s="151" t="n">
        <v>6781811.4281166</v>
      </c>
      <c r="AN1202" s="151" t="n">
        <v>6984521.413278</v>
      </c>
      <c r="AO1202" s="151" t="n">
        <v>436126.90833</v>
      </c>
      <c r="AP1202" s="151" t="n">
        <v>24000</v>
      </c>
      <c r="AQ1202" s="151" t="n">
        <v>311103.8612754</v>
      </c>
      <c r="AR1202" s="128" t="n">
        <f aca="false" ca="false" dt2D="false" dtr="false" t="normal">COUNTIF(AC1202:AN1202, "&gt;0")</f>
        <v>5</v>
      </c>
      <c r="AS1202" s="128" t="n">
        <f aca="false" ca="false" dt2D="false" dtr="false" t="normal">COUNTIF(AO1202:AQ1202, "&gt;0")</f>
        <v>3</v>
      </c>
      <c r="AT1202" s="128" t="n">
        <f aca="false" ca="false" dt2D="false" dtr="false" t="normal">+AR1202+AS1202</f>
        <v>8</v>
      </c>
      <c r="AU1202" s="0" t="n"/>
    </row>
    <row customHeight="true" ht="15" outlineLevel="0" r="1203">
      <c r="A1203" s="115" t="n">
        <f aca="false" ca="false" dt2D="false" dtr="false" t="normal">A1202+1</f>
        <v>311</v>
      </c>
      <c r="B1203" s="115" t="s">
        <v>226</v>
      </c>
      <c r="C1203" s="116" t="s">
        <v>229</v>
      </c>
      <c r="D1203" s="115" t="s">
        <v>859</v>
      </c>
      <c r="E1203" s="119" t="s">
        <v>252</v>
      </c>
      <c r="F1203" s="118" t="s">
        <v>62</v>
      </c>
      <c r="G1203" s="118" t="n">
        <v>4</v>
      </c>
      <c r="H1203" s="118" t="n">
        <v>1</v>
      </c>
      <c r="I1203" s="119" t="n">
        <v>1388.2</v>
      </c>
      <c r="J1203" s="119" t="n">
        <v>1287.6</v>
      </c>
      <c r="K1203" s="119" t="n">
        <v>100.6</v>
      </c>
      <c r="L1203" s="117" t="n">
        <v>46</v>
      </c>
      <c r="M1203" s="120" t="n">
        <f aca="false" ca="false" dt2D="false" dtr="false" t="normal">SUM(N1203:S1203)</f>
        <v>1133007.194</v>
      </c>
      <c r="N1203" s="120" t="n"/>
      <c r="O1203" s="120" t="n"/>
      <c r="P1203" s="120" t="n"/>
      <c r="Q1203" s="120" t="n">
        <v>227059.704</v>
      </c>
      <c r="R1203" s="120" t="n"/>
      <c r="S1203" s="120" t="n">
        <f aca="false" ca="false" dt2D="false" dtr="false" t="normal">'Приложение 2'!E1203-'Приложение 1'!Q1203</f>
        <v>905947.4899999999</v>
      </c>
      <c r="T1203" s="191" t="n">
        <v>5.58</v>
      </c>
      <c r="U1203" s="192" t="n">
        <v>4.46</v>
      </c>
      <c r="V1203" s="192" t="n">
        <v>3.72</v>
      </c>
      <c r="W1203" s="192" t="n"/>
      <c r="X1203" s="192" t="n"/>
      <c r="Y1203" s="193" t="n">
        <v>2026</v>
      </c>
      <c r="Z1203" s="3" t="n"/>
      <c r="AA1203" s="3" t="n"/>
      <c r="AB1203" s="194" t="n">
        <f aca="false" ca="false" dt2D="false" dtr="false" t="normal">SUM(AC1203:AQ1203)</f>
        <v>1133007.194</v>
      </c>
      <c r="AC1203" s="151" t="n"/>
      <c r="AD1203" s="151" t="n"/>
      <c r="AE1203" s="151" t="n"/>
      <c r="AF1203" s="151" t="n"/>
      <c r="AG1203" s="151" t="n"/>
      <c r="AH1203" s="151" t="n"/>
      <c r="AI1203" s="151" t="n">
        <v>0</v>
      </c>
      <c r="AJ1203" s="151" t="n"/>
      <c r="AK1203" s="151" t="n"/>
      <c r="AL1203" s="151" t="n">
        <v>1050770.6242284</v>
      </c>
      <c r="AM1203" s="151" t="n"/>
      <c r="AN1203" s="151" t="n"/>
      <c r="AO1203" s="151" t="n">
        <v>33990.21582</v>
      </c>
      <c r="AP1203" s="151" t="n">
        <v>24000</v>
      </c>
      <c r="AQ1203" s="151" t="n">
        <v>24246.3539516</v>
      </c>
      <c r="AR1203" s="128" t="n">
        <f aca="false" ca="false" dt2D="false" dtr="false" t="normal">COUNTIF(AC1203:AN1203, "&gt;0")</f>
        <v>1</v>
      </c>
      <c r="AS1203" s="128" t="n">
        <f aca="false" ca="false" dt2D="false" dtr="false" t="normal">COUNTIF(AO1203:AQ1203, "&gt;0")</f>
        <v>3</v>
      </c>
      <c r="AT1203" s="128" t="n">
        <f aca="false" ca="false" dt2D="false" dtr="false" t="normal">+AR1203+AS1203</f>
        <v>4</v>
      </c>
      <c r="AU1203" s="0" t="n"/>
    </row>
    <row customHeight="true" ht="15" outlineLevel="0" r="1204">
      <c r="A1204" s="115" t="n">
        <f aca="false" ca="false" dt2D="false" dtr="false" t="normal">A1203+1</f>
        <v>312</v>
      </c>
      <c r="B1204" s="115" t="s">
        <v>226</v>
      </c>
      <c r="C1204" s="116" t="s">
        <v>229</v>
      </c>
      <c r="D1204" s="115" t="s">
        <v>234</v>
      </c>
      <c r="E1204" s="119" t="s">
        <v>87</v>
      </c>
      <c r="F1204" s="118" t="s">
        <v>62</v>
      </c>
      <c r="G1204" s="118" t="n">
        <v>4</v>
      </c>
      <c r="H1204" s="118" t="n">
        <v>3</v>
      </c>
      <c r="I1204" s="119" t="n">
        <v>1279.5</v>
      </c>
      <c r="J1204" s="119" t="n">
        <v>1081.6</v>
      </c>
      <c r="K1204" s="119" t="n">
        <v>197.9</v>
      </c>
      <c r="L1204" s="117" t="n">
        <v>41</v>
      </c>
      <c r="M1204" s="120" t="n">
        <f aca="false" ca="false" dt2D="false" dtr="false" t="normal">SUM(N1204:S1204)</f>
        <v>9983004.465000002</v>
      </c>
      <c r="N1204" s="120" t="n"/>
      <c r="O1204" s="120" t="n"/>
      <c r="P1204" s="120" t="n"/>
      <c r="Q1204" s="120" t="n">
        <v>225309.3</v>
      </c>
      <c r="R1204" s="120" t="n"/>
      <c r="S1204" s="120" t="n">
        <f aca="false" ca="false" dt2D="false" dtr="false" t="normal">'Приложение 2'!E1204-'Приложение 1'!Q1204</f>
        <v>9757695.165000001</v>
      </c>
      <c r="T1204" s="191" t="n">
        <v>26.81</v>
      </c>
      <c r="U1204" s="192" t="n">
        <v>21.45</v>
      </c>
      <c r="V1204" s="192" t="n">
        <v>17.87</v>
      </c>
      <c r="W1204" s="192" t="n"/>
      <c r="X1204" s="192" t="n"/>
      <c r="Y1204" s="193" t="n">
        <v>2026</v>
      </c>
      <c r="Z1204" s="3" t="n"/>
      <c r="AA1204" s="3" t="n"/>
      <c r="AB1204" s="194" t="n">
        <f aca="false" ca="false" dt2D="false" dtr="false" t="normal">SUM(AC1204:AQ1204)</f>
        <v>9983004.465000002</v>
      </c>
      <c r="AC1204" s="151" t="n">
        <v>5266947.346885</v>
      </c>
      <c r="AD1204" s="151" t="n">
        <v>2492000.125912</v>
      </c>
      <c r="AE1204" s="151" t="n"/>
      <c r="AF1204" s="151" t="n">
        <v>1686930.562702</v>
      </c>
      <c r="AG1204" s="151" t="n"/>
      <c r="AH1204" s="151" t="n"/>
      <c r="AI1204" s="151" t="n">
        <v>0</v>
      </c>
      <c r="AJ1204" s="151" t="n"/>
      <c r="AK1204" s="151" t="n"/>
      <c r="AL1204" s="151" t="n"/>
      <c r="AM1204" s="151" t="n"/>
      <c r="AN1204" s="151" t="n"/>
      <c r="AO1204" s="151" t="n">
        <v>299490.13395</v>
      </c>
      <c r="AP1204" s="151" t="n">
        <v>24000</v>
      </c>
      <c r="AQ1204" s="151" t="n">
        <v>213636.295551</v>
      </c>
      <c r="AR1204" s="128" t="n">
        <f aca="false" ca="false" dt2D="false" dtr="false" t="normal">COUNTIF(AC1204:AN1204, "&gt;0")</f>
        <v>3</v>
      </c>
      <c r="AS1204" s="128" t="n">
        <f aca="false" ca="false" dt2D="false" dtr="false" t="normal">COUNTIF(AO1204:AQ1204, "&gt;0")</f>
        <v>3</v>
      </c>
      <c r="AT1204" s="128" t="n">
        <f aca="false" ca="false" dt2D="false" dtr="false" t="normal">+AR1204+AS1204</f>
        <v>6</v>
      </c>
      <c r="AU1204" s="0" t="n"/>
    </row>
    <row customHeight="true" ht="15" outlineLevel="0" r="1205">
      <c r="A1205" s="115" t="n">
        <f aca="false" ca="false" dt2D="false" dtr="false" t="normal">A1204+1</f>
        <v>313</v>
      </c>
      <c r="B1205" s="115" t="s">
        <v>226</v>
      </c>
      <c r="C1205" s="116" t="s">
        <v>229</v>
      </c>
      <c r="D1205" s="115" t="s">
        <v>861</v>
      </c>
      <c r="E1205" s="119" t="s">
        <v>170</v>
      </c>
      <c r="F1205" s="118" t="s">
        <v>62</v>
      </c>
      <c r="G1205" s="118" t="n">
        <v>2</v>
      </c>
      <c r="H1205" s="118" t="n">
        <v>1</v>
      </c>
      <c r="I1205" s="119" t="n">
        <v>617.6</v>
      </c>
      <c r="J1205" s="119" t="n">
        <v>342.1</v>
      </c>
      <c r="K1205" s="119" t="n">
        <v>275.5</v>
      </c>
      <c r="L1205" s="117" t="n">
        <v>16</v>
      </c>
      <c r="M1205" s="120" t="n">
        <f aca="false" ca="false" dt2D="false" dtr="false" t="normal">SUM(N1205:S1205)</f>
        <v>22696721.661485355</v>
      </c>
      <c r="N1205" s="120" t="n"/>
      <c r="O1205" s="120" t="n"/>
      <c r="P1205" s="120" t="n"/>
      <c r="Q1205" s="120" t="n">
        <v>136182.552</v>
      </c>
      <c r="R1205" s="120" t="n"/>
      <c r="S1205" s="120" t="n">
        <f aca="false" ca="false" dt2D="false" dtr="false" t="normal">'Приложение 2'!E1205-'Приложение 1'!Q1205</f>
        <v>22560539.109485354</v>
      </c>
      <c r="T1205" s="191" t="n">
        <v>97.77</v>
      </c>
      <c r="U1205" s="192" t="n">
        <v>78.22</v>
      </c>
      <c r="V1205" s="192" t="n">
        <v>65.18</v>
      </c>
      <c r="W1205" s="192" t="n"/>
      <c r="X1205" s="192" t="n"/>
      <c r="Y1205" s="193" t="n">
        <v>2026</v>
      </c>
      <c r="Z1205" s="3" t="n"/>
      <c r="AA1205" s="3" t="n"/>
      <c r="AB1205" s="194" t="n">
        <f aca="false" ca="false" dt2D="false" dtr="false" t="normal">SUM(AC1205:AQ1205)</f>
        <v>22696721.661485355</v>
      </c>
      <c r="AC1205" s="151" t="n"/>
      <c r="AD1205" s="151" t="n">
        <v>1619308.94828775</v>
      </c>
      <c r="AE1205" s="151" t="n"/>
      <c r="AF1205" s="151" t="n"/>
      <c r="AG1205" s="151" t="n"/>
      <c r="AH1205" s="151" t="n"/>
      <c r="AI1205" s="151" t="n">
        <v>0</v>
      </c>
      <c r="AJ1205" s="151" t="n"/>
      <c r="AK1205" s="151" t="n">
        <v>7635107.73482632</v>
      </c>
      <c r="AL1205" s="151" t="n"/>
      <c r="AM1205" s="151" t="n">
        <v>6312066.71855963</v>
      </c>
      <c r="AN1205" s="151" t="n">
        <v>5939626.76641131</v>
      </c>
      <c r="AO1205" s="151" t="n">
        <v>680901.649844561</v>
      </c>
      <c r="AP1205" s="151" t="n">
        <v>24000</v>
      </c>
      <c r="AQ1205" s="151" t="n">
        <v>485709.843555787</v>
      </c>
      <c r="AR1205" s="128" t="n">
        <f aca="false" ca="false" dt2D="false" dtr="false" t="normal">COUNTIF(AC1205:AN1205, "&gt;0")</f>
        <v>4</v>
      </c>
      <c r="AS1205" s="128" t="n">
        <f aca="false" ca="false" dt2D="false" dtr="false" t="normal">COUNTIF(AO1205:AQ1205, "&gt;0")</f>
        <v>3</v>
      </c>
      <c r="AT1205" s="128" t="n">
        <f aca="false" ca="false" dt2D="false" dtr="false" t="normal">+AR1205+AS1205</f>
        <v>7</v>
      </c>
      <c r="AU1205" s="0" t="n"/>
    </row>
    <row customHeight="true" ht="15" outlineLevel="0" r="1206">
      <c r="A1206" s="115" t="n">
        <f aca="false" ca="false" dt2D="false" dtr="false" t="normal">A1205+1</f>
        <v>314</v>
      </c>
      <c r="B1206" s="115" t="s">
        <v>226</v>
      </c>
      <c r="C1206" s="116" t="s">
        <v>229</v>
      </c>
      <c r="D1206" s="115" t="s">
        <v>863</v>
      </c>
      <c r="E1206" s="117" t="s">
        <v>133</v>
      </c>
      <c r="F1206" s="118" t="s">
        <v>62</v>
      </c>
      <c r="G1206" s="118" t="n">
        <v>5</v>
      </c>
      <c r="H1206" s="118" t="n">
        <v>4</v>
      </c>
      <c r="I1206" s="119" t="n">
        <v>3031.6</v>
      </c>
      <c r="J1206" s="119" t="n">
        <v>2908.8</v>
      </c>
      <c r="K1206" s="119" t="n">
        <v>122.8</v>
      </c>
      <c r="L1206" s="117" t="n">
        <v>108</v>
      </c>
      <c r="M1206" s="120" t="n">
        <f aca="false" ca="false" dt2D="false" dtr="false" t="normal">SUM(N1206:S1206)</f>
        <v>44469556.27</v>
      </c>
      <c r="N1206" s="120" t="n"/>
      <c r="O1206" s="120" t="n"/>
      <c r="P1206" s="120" t="n"/>
      <c r="Q1206" s="120" t="n"/>
      <c r="R1206" s="120" t="n"/>
      <c r="S1206" s="120" t="n">
        <v>44469556.27</v>
      </c>
      <c r="T1206" s="191" t="n">
        <v>64.29</v>
      </c>
      <c r="U1206" s="192" t="n">
        <v>51.44</v>
      </c>
      <c r="V1206" s="192" t="n">
        <v>42.86</v>
      </c>
      <c r="W1206" s="192" t="n"/>
      <c r="X1206" s="192" t="n"/>
      <c r="Y1206" s="193" t="n">
        <v>2025</v>
      </c>
      <c r="Z1206" s="3" t="n"/>
      <c r="AA1206" s="3" t="n"/>
      <c r="AB1206" s="194" t="n">
        <f aca="false" ca="false" dt2D="false" dtr="false" t="normal">SUM(AC1206:AQ1206)</f>
        <v>44469556.269999996</v>
      </c>
      <c r="AC1206" s="151" t="n"/>
      <c r="AD1206" s="151" t="n">
        <v>3814879.82</v>
      </c>
      <c r="AE1206" s="151" t="n"/>
      <c r="AF1206" s="151" t="n">
        <v>3074900.59</v>
      </c>
      <c r="AG1206" s="151" t="n"/>
      <c r="AH1206" s="151" t="n"/>
      <c r="AI1206" s="151" t="n"/>
      <c r="AJ1206" s="151" t="n"/>
      <c r="AK1206" s="151" t="n">
        <v>17141195.88</v>
      </c>
      <c r="AL1206" s="151" t="n"/>
      <c r="AM1206" s="151" t="n">
        <v>10839225.78</v>
      </c>
      <c r="AN1206" s="151" t="n">
        <v>9599354.2</v>
      </c>
      <c r="AO1206" s="151" t="n"/>
      <c r="AP1206" s="151" t="n"/>
      <c r="AQ1206" s="151" t="n"/>
      <c r="AR1206" s="128" t="n">
        <f aca="false" ca="false" dt2D="false" dtr="false" t="normal">COUNTIF(AC1206:AN1206, "&gt;0")</f>
        <v>5</v>
      </c>
      <c r="AS1206" s="128" t="n">
        <f aca="false" ca="false" dt2D="false" dtr="false" t="normal">COUNTIF(AO1206:AQ1206, "&gt;0")</f>
        <v>0</v>
      </c>
      <c r="AT1206" s="128" t="n">
        <f aca="false" ca="false" dt2D="false" dtr="false" t="normal">+AR1206+AS1206</f>
        <v>5</v>
      </c>
    </row>
    <row customHeight="true" ht="15" outlineLevel="0" r="1207">
      <c r="A1207" s="115" t="n">
        <f aca="false" ca="false" dt2D="false" dtr="false" t="normal">A1206+1</f>
        <v>315</v>
      </c>
      <c r="B1207" s="115" t="s">
        <v>226</v>
      </c>
      <c r="C1207" s="116" t="s">
        <v>229</v>
      </c>
      <c r="D1207" s="115" t="s">
        <v>382</v>
      </c>
      <c r="E1207" s="119" t="s">
        <v>131</v>
      </c>
      <c r="F1207" s="118" t="s">
        <v>62</v>
      </c>
      <c r="G1207" s="118" t="n">
        <v>5</v>
      </c>
      <c r="H1207" s="118" t="n">
        <v>1</v>
      </c>
      <c r="I1207" s="119" t="n">
        <v>3233.2</v>
      </c>
      <c r="J1207" s="119" t="n">
        <v>3092</v>
      </c>
      <c r="K1207" s="119" t="n">
        <v>141.2</v>
      </c>
      <c r="L1207" s="117" t="n">
        <v>130</v>
      </c>
      <c r="M1207" s="120" t="n">
        <f aca="false" ca="false" dt2D="false" dtr="false" t="normal">SUM(N1207:S1207)</f>
        <v>71856900.03999999</v>
      </c>
      <c r="N1207" s="120" t="n"/>
      <c r="O1207" s="120" t="n"/>
      <c r="P1207" s="120" t="n"/>
      <c r="Q1207" s="120" t="n">
        <v>514646.544</v>
      </c>
      <c r="R1207" s="120" t="n"/>
      <c r="S1207" s="120" t="n">
        <f aca="false" ca="false" dt2D="false" dtr="false" t="normal">'Приложение 2'!E1207-'Приложение 1'!Q1207</f>
        <v>71342253.49599999</v>
      </c>
      <c r="T1207" s="191" t="n">
        <v>66.36</v>
      </c>
      <c r="U1207" s="192" t="n">
        <v>53.09</v>
      </c>
      <c r="V1207" s="192" t="n">
        <v>44.24</v>
      </c>
      <c r="W1207" s="192" t="n"/>
      <c r="X1207" s="192" t="n"/>
      <c r="Y1207" s="193" t="n">
        <v>2027</v>
      </c>
      <c r="Z1207" s="3" t="n"/>
      <c r="AA1207" s="3" t="n"/>
      <c r="AB1207" s="194" t="n">
        <f aca="false" ca="false" dt2D="false" dtr="false" t="normal">SUM(AC1207:AQ1207)</f>
        <v>71856900.03999999</v>
      </c>
      <c r="AC1207" s="151" t="n"/>
      <c r="AD1207" s="151" t="n"/>
      <c r="AE1207" s="151" t="n"/>
      <c r="AF1207" s="151" t="n"/>
      <c r="AG1207" s="151" t="n"/>
      <c r="AH1207" s="151" t="n"/>
      <c r="AI1207" s="151" t="n">
        <v>0</v>
      </c>
      <c r="AJ1207" s="151" t="n"/>
      <c r="AK1207" s="151" t="n">
        <v>31909526.7099312</v>
      </c>
      <c r="AL1207" s="151" t="n">
        <v>2497204.4246184</v>
      </c>
      <c r="AM1207" s="151" t="n">
        <v>16618348.0734024</v>
      </c>
      <c r="AN1207" s="151" t="n">
        <v>17114376.169992</v>
      </c>
      <c r="AO1207" s="151" t="n">
        <v>2155707.0012</v>
      </c>
      <c r="AP1207" s="151" t="n">
        <v>24000</v>
      </c>
      <c r="AQ1207" s="151" t="n">
        <v>1537737.660856</v>
      </c>
      <c r="AR1207" s="128" t="n">
        <f aca="false" ca="false" dt2D="false" dtr="false" t="normal">COUNTIF(AC1207:AN1207, "&gt;0")</f>
        <v>4</v>
      </c>
      <c r="AS1207" s="128" t="n">
        <f aca="false" ca="false" dt2D="false" dtr="false" t="normal">COUNTIF(AO1207:AQ1207, "&gt;0")</f>
        <v>3</v>
      </c>
      <c r="AT1207" s="128" t="n">
        <f aca="false" ca="false" dt2D="false" dtr="false" t="normal">+AR1207+AS1207</f>
        <v>7</v>
      </c>
      <c r="AU1207" s="0" t="n"/>
    </row>
    <row customHeight="true" ht="15" outlineLevel="0" r="1208">
      <c r="A1208" s="115" t="n">
        <f aca="false" ca="false" dt2D="false" dtr="false" t="normal">A1207+1</f>
        <v>316</v>
      </c>
      <c r="B1208" s="115" t="s">
        <v>226</v>
      </c>
      <c r="C1208" s="116" t="s">
        <v>229</v>
      </c>
      <c r="D1208" s="115" t="s">
        <v>866</v>
      </c>
      <c r="E1208" s="117" t="s">
        <v>106</v>
      </c>
      <c r="F1208" s="118" t="s">
        <v>62</v>
      </c>
      <c r="G1208" s="118" t="n">
        <v>5</v>
      </c>
      <c r="H1208" s="118" t="n">
        <v>4</v>
      </c>
      <c r="I1208" s="119" t="n">
        <v>5246</v>
      </c>
      <c r="J1208" s="119" t="n">
        <v>4246.1</v>
      </c>
      <c r="K1208" s="119" t="n">
        <v>999.9</v>
      </c>
      <c r="L1208" s="117" t="n">
        <v>135</v>
      </c>
      <c r="M1208" s="120" t="n">
        <f aca="false" ca="false" dt2D="false" dtr="false" t="normal">SUM(N1208:S1208)</f>
        <v>18756623.06</v>
      </c>
      <c r="N1208" s="120" t="n"/>
      <c r="O1208" s="120" t="n"/>
      <c r="P1208" s="120" t="n"/>
      <c r="Q1208" s="120" t="n"/>
      <c r="R1208" s="120" t="n"/>
      <c r="S1208" s="120" t="n">
        <v>18756623.06</v>
      </c>
      <c r="T1208" s="191" t="n">
        <v>15.68</v>
      </c>
      <c r="U1208" s="192" t="n">
        <v>12.55</v>
      </c>
      <c r="V1208" s="192" t="n">
        <v>10.45</v>
      </c>
      <c r="W1208" s="192" t="n"/>
      <c r="X1208" s="192" t="n"/>
      <c r="Y1208" s="193" t="n">
        <v>2025</v>
      </c>
      <c r="Z1208" s="3" t="n"/>
      <c r="AA1208" s="3" t="n"/>
      <c r="AB1208" s="194" t="n">
        <f aca="false" ca="false" dt2D="false" dtr="false" t="normal">SUM(AC1208:AQ1208)</f>
        <v>18756623.06</v>
      </c>
      <c r="AC1208" s="151" t="n"/>
      <c r="AD1208" s="151" t="n"/>
      <c r="AE1208" s="151" t="n"/>
      <c r="AF1208" s="151" t="n"/>
      <c r="AG1208" s="151" t="n"/>
      <c r="AH1208" s="151" t="n"/>
      <c r="AI1208" s="151" t="n"/>
      <c r="AJ1208" s="151" t="n"/>
      <c r="AK1208" s="151" t="n"/>
      <c r="AL1208" s="151" t="n"/>
      <c r="AM1208" s="151" t="n">
        <v>18756623.06</v>
      </c>
      <c r="AN1208" s="151" t="n"/>
      <c r="AO1208" s="151" t="n"/>
      <c r="AP1208" s="151" t="n"/>
      <c r="AQ1208" s="151" t="n"/>
      <c r="AR1208" s="128" t="n">
        <f aca="false" ca="false" dt2D="false" dtr="false" t="normal">COUNTIF(AC1208:AN1208, "&gt;0")</f>
        <v>1</v>
      </c>
      <c r="AS1208" s="128" t="n">
        <f aca="false" ca="false" dt2D="false" dtr="false" t="normal">COUNTIF(AO1208:AQ1208, "&gt;0")</f>
        <v>0</v>
      </c>
      <c r="AT1208" s="128" t="n">
        <f aca="false" ca="false" dt2D="false" dtr="false" t="normal">+AR1208+AS1208</f>
        <v>1</v>
      </c>
    </row>
    <row customHeight="true" ht="15" outlineLevel="0" r="1209">
      <c r="A1209" s="115" t="n">
        <f aca="false" ca="false" dt2D="false" dtr="false" t="normal">A1208+1</f>
        <v>317</v>
      </c>
      <c r="B1209" s="115" t="s">
        <v>226</v>
      </c>
      <c r="C1209" s="116" t="s">
        <v>229</v>
      </c>
      <c r="D1209" s="115" t="s">
        <v>867</v>
      </c>
      <c r="E1209" s="119" t="s">
        <v>149</v>
      </c>
      <c r="F1209" s="118" t="s">
        <v>62</v>
      </c>
      <c r="G1209" s="118" t="n">
        <v>4</v>
      </c>
      <c r="H1209" s="118" t="n">
        <v>1</v>
      </c>
      <c r="I1209" s="119" t="n">
        <v>1247</v>
      </c>
      <c r="J1209" s="119" t="n">
        <v>929.1</v>
      </c>
      <c r="K1209" s="119" t="n">
        <v>317.9</v>
      </c>
      <c r="L1209" s="117" t="n">
        <v>43</v>
      </c>
      <c r="M1209" s="120" t="n">
        <f aca="false" ca="false" dt2D="false" dtr="false" t="normal">SUM(N1209:S1209)</f>
        <v>6759201.39</v>
      </c>
      <c r="N1209" s="120" t="n"/>
      <c r="O1209" s="120" t="n"/>
      <c r="P1209" s="120" t="n"/>
      <c r="Q1209" s="120" t="n">
        <v>238640.4</v>
      </c>
      <c r="R1209" s="120" t="n"/>
      <c r="S1209" s="120" t="n">
        <f aca="false" ca="false" dt2D="false" dtr="false" t="normal">'Приложение 2'!E1209-'Приложение 1'!Q1209</f>
        <v>6520560.989999999</v>
      </c>
      <c r="T1209" s="191" t="n">
        <v>16.31</v>
      </c>
      <c r="U1209" s="192" t="n">
        <v>13.05</v>
      </c>
      <c r="V1209" s="192" t="n">
        <v>10.87</v>
      </c>
      <c r="W1209" s="192" t="n"/>
      <c r="X1209" s="192" t="n"/>
      <c r="Y1209" s="193" t="n">
        <v>2026</v>
      </c>
      <c r="Z1209" s="3" t="n"/>
      <c r="AA1209" s="3" t="n"/>
      <c r="AB1209" s="194" t="n">
        <f aca="false" ca="false" dt2D="false" dtr="false" t="normal">SUM(AC1209:AQ1209)</f>
        <v>6759201.39</v>
      </c>
      <c r="AC1209" s="151" t="n"/>
      <c r="AD1209" s="151" t="n"/>
      <c r="AE1209" s="151" t="n"/>
      <c r="AF1209" s="151" t="n"/>
      <c r="AG1209" s="151" t="n"/>
      <c r="AH1209" s="151" t="n"/>
      <c r="AI1209" s="151" t="n">
        <v>0</v>
      </c>
      <c r="AJ1209" s="151" t="n"/>
      <c r="AK1209" s="151" t="n"/>
      <c r="AL1209" s="151" t="n"/>
      <c r="AM1209" s="151" t="n">
        <v>6387778.438554</v>
      </c>
      <c r="AN1209" s="151" t="n"/>
      <c r="AO1209" s="151" t="n">
        <v>202776.0417</v>
      </c>
      <c r="AP1209" s="151" t="n">
        <v>24000</v>
      </c>
      <c r="AQ1209" s="151" t="n">
        <v>144646.909746</v>
      </c>
      <c r="AR1209" s="128" t="n">
        <f aca="false" ca="false" dt2D="false" dtr="false" t="normal">COUNTIF(AC1209:AN1209, "&gt;0")</f>
        <v>1</v>
      </c>
      <c r="AS1209" s="128" t="n">
        <f aca="false" ca="false" dt2D="false" dtr="false" t="normal">COUNTIF(AO1209:AQ1209, "&gt;0")</f>
        <v>3</v>
      </c>
      <c r="AT1209" s="128" t="n">
        <f aca="false" ca="false" dt2D="false" dtr="false" t="normal">+AR1209+AS1209</f>
        <v>4</v>
      </c>
      <c r="AU1209" s="0" t="n"/>
    </row>
    <row customHeight="true" ht="15" outlineLevel="0" r="1210">
      <c r="A1210" s="115" t="n">
        <f aca="false" ca="false" dt2D="false" dtr="false" t="normal">A1209+1</f>
        <v>318</v>
      </c>
      <c r="B1210" s="115" t="n">
        <f aca="false" ca="false" dt2D="false" dtr="false" t="normal">B1192+1</f>
        <v>62</v>
      </c>
      <c r="C1210" s="116" t="s">
        <v>229</v>
      </c>
      <c r="D1210" s="115" t="s">
        <v>869</v>
      </c>
      <c r="E1210" s="119" t="s">
        <v>170</v>
      </c>
      <c r="F1210" s="118" t="s">
        <v>62</v>
      </c>
      <c r="G1210" s="118" t="n">
        <v>5</v>
      </c>
      <c r="H1210" s="118" t="n">
        <v>5</v>
      </c>
      <c r="I1210" s="119" t="n">
        <v>3375.2</v>
      </c>
      <c r="J1210" s="119" t="n">
        <v>2958</v>
      </c>
      <c r="K1210" s="119" t="n">
        <v>417.2</v>
      </c>
      <c r="L1210" s="117" t="n">
        <v>116</v>
      </c>
      <c r="M1210" s="120" t="n">
        <f aca="false" ca="false" dt2D="false" dtr="false" t="normal">SUM(N1210:S1210)</f>
        <v>18294832.824</v>
      </c>
      <c r="N1210" s="120" t="n"/>
      <c r="O1210" s="120" t="n"/>
      <c r="P1210" s="120" t="n"/>
      <c r="Q1210" s="120" t="n">
        <v>578366.784</v>
      </c>
      <c r="R1210" s="120" t="n"/>
      <c r="S1210" s="120" t="n">
        <f aca="false" ca="false" dt2D="false" dtr="false" t="normal">'Приложение 2'!E1210-'Приложение 1'!Q1210</f>
        <v>17716466.04</v>
      </c>
      <c r="T1210" s="191" t="n">
        <v>16.39</v>
      </c>
      <c r="U1210" s="192" t="n">
        <v>13.11</v>
      </c>
      <c r="V1210" s="192" t="n">
        <v>10.93</v>
      </c>
      <c r="W1210" s="192" t="n"/>
      <c r="X1210" s="192" t="n"/>
      <c r="Y1210" s="193" t="n">
        <v>2027</v>
      </c>
      <c r="Z1210" s="3" t="n"/>
      <c r="AA1210" s="3" t="n"/>
      <c r="AB1210" s="194" t="n">
        <f aca="false" ca="false" dt2D="false" dtr="false" t="normal">SUM(AC1210:AQ1210)</f>
        <v>18294832.823999997</v>
      </c>
      <c r="AC1210" s="151" t="n"/>
      <c r="AD1210" s="151" t="n"/>
      <c r="AE1210" s="151" t="n"/>
      <c r="AF1210" s="151" t="n"/>
      <c r="AG1210" s="151" t="n"/>
      <c r="AH1210" s="151" t="n"/>
      <c r="AI1210" s="151" t="n">
        <v>0</v>
      </c>
      <c r="AJ1210" s="151" t="n"/>
      <c r="AK1210" s="151" t="n"/>
      <c r="AL1210" s="151" t="n"/>
      <c r="AM1210" s="151" t="n">
        <v>17330478.4168464</v>
      </c>
      <c r="AN1210" s="151" t="n"/>
      <c r="AO1210" s="151" t="n">
        <v>548844.98472</v>
      </c>
      <c r="AP1210" s="151" t="n">
        <v>24000</v>
      </c>
      <c r="AQ1210" s="151" t="n">
        <v>391509.4224336</v>
      </c>
      <c r="AR1210" s="128" t="n">
        <f aca="false" ca="false" dt2D="false" dtr="false" t="normal">COUNTIF(AC1210:AN1210, "&gt;0")</f>
        <v>1</v>
      </c>
      <c r="AS1210" s="128" t="n">
        <f aca="false" ca="false" dt2D="false" dtr="false" t="normal">COUNTIF(AO1210:AQ1210, "&gt;0")</f>
        <v>3</v>
      </c>
      <c r="AT1210" s="128" t="n">
        <f aca="false" ca="false" dt2D="false" dtr="false" t="normal">+AR1210+AS1210</f>
        <v>4</v>
      </c>
      <c r="AU1210" s="0" t="n"/>
    </row>
    <row customHeight="true" ht="15" outlineLevel="0" r="1211">
      <c r="A1211" s="115" t="n">
        <f aca="false" ca="false" dt2D="false" dtr="false" t="normal">A1210+1</f>
        <v>319</v>
      </c>
      <c r="B1211" s="115" t="s">
        <v>226</v>
      </c>
      <c r="C1211" s="116" t="s">
        <v>229</v>
      </c>
      <c r="D1211" s="115" t="s">
        <v>870</v>
      </c>
      <c r="E1211" s="117" t="s">
        <v>210</v>
      </c>
      <c r="F1211" s="118" t="s">
        <v>62</v>
      </c>
      <c r="G1211" s="118" t="n">
        <v>3</v>
      </c>
      <c r="H1211" s="118" t="n">
        <v>3</v>
      </c>
      <c r="I1211" s="119" t="n">
        <v>934.1</v>
      </c>
      <c r="J1211" s="119" t="n">
        <v>851.4</v>
      </c>
      <c r="K1211" s="119" t="n">
        <v>82.7</v>
      </c>
      <c r="L1211" s="117" t="n">
        <v>38</v>
      </c>
      <c r="M1211" s="120" t="n">
        <f aca="false" ca="false" dt2D="false" dtr="false" t="normal">SUM(N1211:S1211)</f>
        <v>30923730.62</v>
      </c>
      <c r="N1211" s="120" t="n"/>
      <c r="O1211" s="120" t="n"/>
      <c r="P1211" s="120" t="n"/>
      <c r="Q1211" s="120" t="n"/>
      <c r="R1211" s="120" t="n"/>
      <c r="S1211" s="120" t="n">
        <v>30923730.62</v>
      </c>
      <c r="T1211" s="191" t="n">
        <v>145.14</v>
      </c>
      <c r="U1211" s="192" t="n">
        <v>116.11</v>
      </c>
      <c r="V1211" s="192" t="n">
        <v>96.76</v>
      </c>
      <c r="W1211" s="192" t="n"/>
      <c r="X1211" s="192" t="n"/>
      <c r="Y1211" s="193" t="n">
        <v>2025</v>
      </c>
      <c r="Z1211" s="3" t="n"/>
      <c r="AA1211" s="3" t="n"/>
      <c r="AB1211" s="194" t="n">
        <f aca="false" ca="false" dt2D="false" dtr="false" t="normal">SUM(AC1211:AQ1211)</f>
        <v>30923730.62</v>
      </c>
      <c r="AC1211" s="151" t="n"/>
      <c r="AD1211" s="151" t="n">
        <v>2257013.65</v>
      </c>
      <c r="AE1211" s="151" t="n"/>
      <c r="AF1211" s="151" t="n">
        <v>906342.7</v>
      </c>
      <c r="AG1211" s="151" t="n"/>
      <c r="AH1211" s="151" t="n"/>
      <c r="AI1211" s="151" t="n"/>
      <c r="AJ1211" s="151" t="n"/>
      <c r="AK1211" s="151" t="n">
        <v>10730178.17</v>
      </c>
      <c r="AL1211" s="151" t="n"/>
      <c r="AM1211" s="151" t="n">
        <v>8773695.64</v>
      </c>
      <c r="AN1211" s="151" t="n">
        <v>8256500.46</v>
      </c>
      <c r="AO1211" s="151" t="n"/>
      <c r="AP1211" s="151" t="n"/>
      <c r="AQ1211" s="151" t="n"/>
      <c r="AR1211" s="128" t="n">
        <f aca="false" ca="false" dt2D="false" dtr="false" t="normal">COUNTIF(AC1211:AN1211, "&gt;0")</f>
        <v>5</v>
      </c>
      <c r="AS1211" s="128" t="n">
        <f aca="false" ca="false" dt2D="false" dtr="false" t="normal">COUNTIF(AO1211:AQ1211, "&gt;0")</f>
        <v>0</v>
      </c>
      <c r="AT1211" s="128" t="n">
        <f aca="false" ca="false" dt2D="false" dtr="false" t="normal">+AR1211+AS1211</f>
        <v>5</v>
      </c>
    </row>
    <row customHeight="true" ht="15" outlineLevel="0" r="1212">
      <c r="A1212" s="115" t="n">
        <f aca="false" ca="false" dt2D="false" dtr="false" t="normal">A1211+1</f>
        <v>320</v>
      </c>
      <c r="B1212" s="115" t="s">
        <v>226</v>
      </c>
      <c r="C1212" s="116" t="s">
        <v>229</v>
      </c>
      <c r="D1212" s="115" t="s">
        <v>236</v>
      </c>
      <c r="E1212" s="119" t="s">
        <v>258</v>
      </c>
      <c r="F1212" s="118" t="s">
        <v>62</v>
      </c>
      <c r="G1212" s="118" t="n">
        <v>4</v>
      </c>
      <c r="H1212" s="118" t="n">
        <v>4</v>
      </c>
      <c r="I1212" s="119" t="n">
        <v>1206.1</v>
      </c>
      <c r="J1212" s="119" t="n">
        <v>1206.1</v>
      </c>
      <c r="K1212" s="119" t="n">
        <v>0</v>
      </c>
      <c r="L1212" s="117" t="n">
        <v>55</v>
      </c>
      <c r="M1212" s="120" t="n">
        <f aca="false" ca="false" dt2D="false" dtr="false" t="normal">SUM(N1212:S1212)</f>
        <v>6537508.257</v>
      </c>
      <c r="N1212" s="120" t="n"/>
      <c r="O1212" s="120" t="n"/>
      <c r="P1212" s="120" t="n"/>
      <c r="Q1212" s="120" t="n">
        <v>183954.372</v>
      </c>
      <c r="R1212" s="120" t="n"/>
      <c r="S1212" s="120" t="n">
        <f aca="false" ca="false" dt2D="false" dtr="false" t="normal">'Приложение 2'!E1212-'Приложение 1'!Q1212</f>
        <v>6353553.885</v>
      </c>
      <c r="T1212" s="191" t="n">
        <v>18.03</v>
      </c>
      <c r="U1212" s="192" t="n">
        <v>14.43</v>
      </c>
      <c r="V1212" s="192" t="n">
        <v>12.02</v>
      </c>
      <c r="W1212" s="192" t="n"/>
      <c r="X1212" s="192" t="n"/>
      <c r="Y1212" s="193" t="n">
        <v>2026</v>
      </c>
      <c r="Z1212" s="3" t="n"/>
      <c r="AA1212" s="3" t="n"/>
      <c r="AB1212" s="194" t="n">
        <f aca="false" ca="false" dt2D="false" dtr="false" t="normal">SUM(AC1212:AQ1212)</f>
        <v>6537508.257</v>
      </c>
      <c r="AC1212" s="151" t="n"/>
      <c r="AD1212" s="151" t="n"/>
      <c r="AE1212" s="151" t="n"/>
      <c r="AF1212" s="151" t="n"/>
      <c r="AG1212" s="151" t="n"/>
      <c r="AH1212" s="151" t="n"/>
      <c r="AI1212" s="151" t="n">
        <v>0</v>
      </c>
      <c r="AJ1212" s="151" t="n"/>
      <c r="AK1212" s="151" t="n"/>
      <c r="AL1212" s="151" t="n"/>
      <c r="AM1212" s="151" t="n">
        <v>6177480.3325902</v>
      </c>
      <c r="AN1212" s="151" t="n"/>
      <c r="AO1212" s="151" t="n">
        <v>196125.24771</v>
      </c>
      <c r="AP1212" s="151" t="n">
        <v>24000</v>
      </c>
      <c r="AQ1212" s="151" t="n">
        <v>139902.6766998</v>
      </c>
      <c r="AR1212" s="128" t="n">
        <f aca="false" ca="false" dt2D="false" dtr="false" t="normal">COUNTIF(AC1212:AN1212, "&gt;0")</f>
        <v>1</v>
      </c>
      <c r="AS1212" s="128" t="n">
        <f aca="false" ca="false" dt2D="false" dtr="false" t="normal">COUNTIF(AO1212:AQ1212, "&gt;0")</f>
        <v>3</v>
      </c>
      <c r="AT1212" s="128" t="n">
        <f aca="false" ca="false" dt2D="false" dtr="false" t="normal">+AR1212+AS1212</f>
        <v>4</v>
      </c>
      <c r="AU1212" s="0" t="n"/>
    </row>
    <row customHeight="true" ht="15" outlineLevel="0" r="1213">
      <c r="A1213" s="115" t="n">
        <f aca="false" ca="false" dt2D="false" dtr="false" t="normal">A1212+1</f>
        <v>321</v>
      </c>
      <c r="B1213" s="115" t="s">
        <v>226</v>
      </c>
      <c r="C1213" s="116" t="s">
        <v>229</v>
      </c>
      <c r="D1213" s="115" t="s">
        <v>871</v>
      </c>
      <c r="E1213" s="119" t="s">
        <v>90</v>
      </c>
      <c r="F1213" s="118" t="s">
        <v>62</v>
      </c>
      <c r="G1213" s="118" t="n">
        <v>5</v>
      </c>
      <c r="H1213" s="118" t="n">
        <v>4</v>
      </c>
      <c r="I1213" s="119" t="n">
        <v>1903.3</v>
      </c>
      <c r="J1213" s="119" t="n">
        <v>1722.7</v>
      </c>
      <c r="K1213" s="119" t="n">
        <v>180.6</v>
      </c>
      <c r="L1213" s="117" t="n">
        <v>76</v>
      </c>
      <c r="M1213" s="120" t="n">
        <f aca="false" ca="false" dt2D="false" dtr="false" t="normal">SUM(N1213:S1213)</f>
        <v>49250989.879</v>
      </c>
      <c r="N1213" s="120" t="n"/>
      <c r="O1213" s="120" t="n"/>
      <c r="P1213" s="120" t="n"/>
      <c r="Q1213" s="120" t="n">
        <v>317814.756</v>
      </c>
      <c r="R1213" s="120" t="n"/>
      <c r="S1213" s="120" t="n">
        <f aca="false" ca="false" dt2D="false" dtr="false" t="normal">'Приложение 2'!E1213-'Приложение 1'!Q1213</f>
        <v>48933175.123</v>
      </c>
      <c r="T1213" s="191" t="n">
        <v>75.19</v>
      </c>
      <c r="U1213" s="192" t="n">
        <v>60.15</v>
      </c>
      <c r="V1213" s="192" t="n">
        <v>50.12</v>
      </c>
      <c r="W1213" s="192" t="n"/>
      <c r="X1213" s="192" t="n"/>
      <c r="Y1213" s="193" t="n">
        <v>2026</v>
      </c>
      <c r="Z1213" s="3" t="n"/>
      <c r="AA1213" s="3" t="n"/>
      <c r="AB1213" s="194" t="n">
        <f aca="false" ca="false" dt2D="false" dtr="false" t="normal">SUM(AC1213:AQ1213)</f>
        <v>49250989.879</v>
      </c>
      <c r="AC1213" s="151" t="n">
        <v>7842664.544999</v>
      </c>
      <c r="AD1213" s="151" t="n">
        <v>3714835.6699088</v>
      </c>
      <c r="AE1213" s="151" t="n">
        <v>3762572.306756</v>
      </c>
      <c r="AF1213" s="151" t="n">
        <v>2517267.1668548</v>
      </c>
      <c r="AG1213" s="151" t="n"/>
      <c r="AH1213" s="151" t="n"/>
      <c r="AI1213" s="151" t="n">
        <v>0</v>
      </c>
      <c r="AJ1213" s="151" t="n"/>
      <c r="AK1213" s="151" t="n">
        <v>18783833.1025028</v>
      </c>
      <c r="AL1213" s="151" t="n"/>
      <c r="AM1213" s="151" t="n"/>
      <c r="AN1213" s="151" t="n">
        <v>10074316.208198</v>
      </c>
      <c r="AO1213" s="151" t="n">
        <v>1477529.69637</v>
      </c>
      <c r="AP1213" s="151" t="n">
        <v>24000</v>
      </c>
      <c r="AQ1213" s="151" t="n">
        <v>1053971.1834106</v>
      </c>
      <c r="AR1213" s="128" t="n">
        <f aca="false" ca="false" dt2D="false" dtr="false" t="normal">COUNTIF(AC1213:AN1213, "&gt;0")</f>
        <v>6</v>
      </c>
      <c r="AS1213" s="128" t="n">
        <f aca="false" ca="false" dt2D="false" dtr="false" t="normal">COUNTIF(AO1213:AQ1213, "&gt;0")</f>
        <v>3</v>
      </c>
      <c r="AT1213" s="128" t="n">
        <f aca="false" ca="false" dt2D="false" dtr="false" t="normal">+AR1213+AS1213</f>
        <v>9</v>
      </c>
      <c r="AU1213" s="0" t="n"/>
    </row>
    <row customHeight="true" ht="15" outlineLevel="0" r="1214">
      <c r="A1214" s="115" t="n">
        <f aca="false" ca="false" dt2D="false" dtr="false" t="normal">A1213+1</f>
        <v>322</v>
      </c>
      <c r="B1214" s="115" t="s">
        <v>226</v>
      </c>
      <c r="C1214" s="116" t="s">
        <v>229</v>
      </c>
      <c r="D1214" s="115" t="s">
        <v>872</v>
      </c>
      <c r="E1214" s="119" t="s">
        <v>315</v>
      </c>
      <c r="F1214" s="118" t="s">
        <v>62</v>
      </c>
      <c r="G1214" s="118" t="n">
        <v>4</v>
      </c>
      <c r="H1214" s="118" t="n">
        <v>3</v>
      </c>
      <c r="I1214" s="119" t="n">
        <v>1252</v>
      </c>
      <c r="J1214" s="119" t="n">
        <v>1211.5</v>
      </c>
      <c r="K1214" s="119" t="n">
        <v>40.5</v>
      </c>
      <c r="L1214" s="117" t="n">
        <v>40</v>
      </c>
      <c r="M1214" s="120" t="n">
        <f aca="false" ca="false" dt2D="false" dtr="false" t="normal">SUM(N1214:S1214)</f>
        <v>32397540.76</v>
      </c>
      <c r="N1214" s="120" t="n"/>
      <c r="O1214" s="120" t="n"/>
      <c r="P1214" s="120" t="n"/>
      <c r="Q1214" s="120" t="n">
        <v>197127.24</v>
      </c>
      <c r="R1214" s="120" t="n"/>
      <c r="S1214" s="120" t="n">
        <f aca="false" ca="false" dt2D="false" dtr="false" t="normal">'Приложение 2'!E1214-'Приложение 1'!Q1214</f>
        <v>32200413.520000003</v>
      </c>
      <c r="T1214" s="191" t="n">
        <v>75.23</v>
      </c>
      <c r="U1214" s="192" t="n">
        <v>60.18</v>
      </c>
      <c r="V1214" s="192" t="n">
        <v>50.15</v>
      </c>
      <c r="W1214" s="192" t="n"/>
      <c r="X1214" s="192" t="n"/>
      <c r="Y1214" s="193" t="n">
        <v>2026</v>
      </c>
      <c r="Z1214" s="3" t="n"/>
      <c r="AA1214" s="3" t="n"/>
      <c r="AB1214" s="194" t="n">
        <f aca="false" ca="false" dt2D="false" dtr="false" t="normal">SUM(AC1214:AQ1214)</f>
        <v>32397540.76</v>
      </c>
      <c r="AC1214" s="151" t="n">
        <v>5157574.11356</v>
      </c>
      <c r="AD1214" s="151" t="n">
        <v>2442268.196672</v>
      </c>
      <c r="AE1214" s="151" t="n">
        <v>2473669.58864</v>
      </c>
      <c r="AF1214" s="151" t="n">
        <v>1654501.808912</v>
      </c>
      <c r="AG1214" s="151" t="n"/>
      <c r="AH1214" s="151" t="n"/>
      <c r="AI1214" s="151" t="n">
        <v>0</v>
      </c>
      <c r="AJ1214" s="151" t="n"/>
      <c r="AK1214" s="151" t="n">
        <v>12354728.022032</v>
      </c>
      <c r="AL1214" s="151" t="n"/>
      <c r="AM1214" s="151" t="n"/>
      <c r="AN1214" s="151" t="n">
        <v>6625565.43512</v>
      </c>
      <c r="AO1214" s="151" t="n">
        <v>971926.2228</v>
      </c>
      <c r="AP1214" s="151" t="n">
        <v>24000</v>
      </c>
      <c r="AQ1214" s="151" t="n">
        <v>693307.372264</v>
      </c>
      <c r="AR1214" s="128" t="n">
        <f aca="false" ca="false" dt2D="false" dtr="false" t="normal">COUNTIF(AC1214:AN1214, "&gt;0")</f>
        <v>6</v>
      </c>
      <c r="AS1214" s="128" t="n">
        <f aca="false" ca="false" dt2D="false" dtr="false" t="normal">COUNTIF(AO1214:AQ1214, "&gt;0")</f>
        <v>3</v>
      </c>
      <c r="AT1214" s="128" t="n">
        <f aca="false" ca="false" dt2D="false" dtr="false" t="normal">+AR1214+AS1214</f>
        <v>9</v>
      </c>
      <c r="AU1214" s="0" t="n"/>
    </row>
    <row customHeight="true" ht="15" outlineLevel="0" r="1215">
      <c r="A1215" s="115" t="n">
        <f aca="false" ca="false" dt2D="false" dtr="false" t="normal">A1214+1</f>
        <v>323</v>
      </c>
      <c r="B1215" s="115" t="s">
        <v>226</v>
      </c>
      <c r="C1215" s="116" t="s">
        <v>229</v>
      </c>
      <c r="D1215" s="115" t="s">
        <v>874</v>
      </c>
      <c r="E1215" s="119" t="s">
        <v>252</v>
      </c>
      <c r="F1215" s="118" t="s">
        <v>62</v>
      </c>
      <c r="G1215" s="118" t="n">
        <v>4</v>
      </c>
      <c r="H1215" s="118" t="n">
        <v>1</v>
      </c>
      <c r="I1215" s="119" t="n">
        <v>1377.7</v>
      </c>
      <c r="J1215" s="119" t="n">
        <v>1247.2</v>
      </c>
      <c r="K1215" s="119" t="n">
        <v>130.5</v>
      </c>
      <c r="L1215" s="117" t="n">
        <v>31</v>
      </c>
      <c r="M1215" s="120" t="n">
        <f aca="false" ca="false" dt2D="false" dtr="false" t="normal">SUM(N1215:S1215)</f>
        <v>7467643.749</v>
      </c>
      <c r="N1215" s="120" t="n"/>
      <c r="O1215" s="120" t="n"/>
      <c r="P1215" s="120" t="n"/>
      <c r="Q1215" s="120" t="n">
        <v>230015.004</v>
      </c>
      <c r="R1215" s="120" t="n"/>
      <c r="S1215" s="120" t="n">
        <f aca="false" ca="false" dt2D="false" dtr="false" t="normal">'Приложение 2'!E1215-'Приложение 1'!Q1215</f>
        <v>7237628.745</v>
      </c>
      <c r="T1215" s="191" t="n">
        <v>16.93</v>
      </c>
      <c r="U1215" s="192" t="n">
        <v>13.55</v>
      </c>
      <c r="V1215" s="192" t="n">
        <v>11.29</v>
      </c>
      <c r="W1215" s="192" t="n"/>
      <c r="X1215" s="192" t="n"/>
      <c r="Y1215" s="193" t="n">
        <v>2026</v>
      </c>
      <c r="Z1215" s="3" t="n"/>
      <c r="AA1215" s="3" t="n"/>
      <c r="AB1215" s="194" t="n">
        <f aca="false" ca="false" dt2D="false" dtr="false" t="normal">SUM(AC1215:AQ1215)</f>
        <v>7467643.749</v>
      </c>
      <c r="AC1215" s="151" t="n"/>
      <c r="AD1215" s="151" t="n"/>
      <c r="AE1215" s="151" t="n"/>
      <c r="AF1215" s="151" t="n"/>
      <c r="AG1215" s="151" t="n"/>
      <c r="AH1215" s="151" t="n"/>
      <c r="AI1215" s="151" t="n">
        <v>0</v>
      </c>
      <c r="AJ1215" s="151" t="n"/>
      <c r="AK1215" s="151" t="n"/>
      <c r="AL1215" s="151" t="n"/>
      <c r="AM1215" s="151" t="n">
        <v>7059806.8603014</v>
      </c>
      <c r="AN1215" s="151" t="n"/>
      <c r="AO1215" s="151" t="n">
        <v>224029.31247</v>
      </c>
      <c r="AP1215" s="151" t="n">
        <v>24000</v>
      </c>
      <c r="AQ1215" s="151" t="n">
        <v>159807.5762286</v>
      </c>
      <c r="AR1215" s="128" t="n">
        <f aca="false" ca="false" dt2D="false" dtr="false" t="normal">COUNTIF(AC1215:AN1215, "&gt;0")</f>
        <v>1</v>
      </c>
      <c r="AS1215" s="128" t="n">
        <f aca="false" ca="false" dt2D="false" dtr="false" t="normal">COUNTIF(AO1215:AQ1215, "&gt;0")</f>
        <v>3</v>
      </c>
      <c r="AT1215" s="128" t="n">
        <f aca="false" ca="false" dt2D="false" dtr="false" t="normal">+AR1215+AS1215</f>
        <v>4</v>
      </c>
      <c r="AU1215" s="0" t="n"/>
    </row>
    <row customHeight="true" ht="15" outlineLevel="0" r="1216">
      <c r="A1216" s="115" t="n">
        <f aca="false" ca="false" dt2D="false" dtr="false" t="normal">A1215+1</f>
        <v>324</v>
      </c>
      <c r="B1216" s="115" t="s">
        <v>226</v>
      </c>
      <c r="C1216" s="116" t="s">
        <v>229</v>
      </c>
      <c r="D1216" s="115" t="s">
        <v>384</v>
      </c>
      <c r="E1216" s="119" t="s">
        <v>194</v>
      </c>
      <c r="F1216" s="118" t="s">
        <v>62</v>
      </c>
      <c r="G1216" s="118" t="n">
        <v>5</v>
      </c>
      <c r="H1216" s="118" t="n">
        <v>4</v>
      </c>
      <c r="I1216" s="119" t="n">
        <v>3354.7</v>
      </c>
      <c r="J1216" s="119" t="n">
        <v>2956.3</v>
      </c>
      <c r="K1216" s="119" t="n">
        <v>398.4</v>
      </c>
      <c r="L1216" s="117" t="n">
        <v>89</v>
      </c>
      <c r="M1216" s="120" t="n">
        <f aca="false" ca="false" dt2D="false" dtr="false" t="normal">SUM(N1216:S1216)</f>
        <v>18183715.238999996</v>
      </c>
      <c r="N1216" s="120" t="n"/>
      <c r="O1216" s="120" t="n"/>
      <c r="P1216" s="120" t="n"/>
      <c r="Q1216" s="120" t="n">
        <v>572375.004</v>
      </c>
      <c r="R1216" s="120" t="n"/>
      <c r="S1216" s="120" t="n">
        <f aca="false" ca="false" dt2D="false" dtr="false" t="normal">'Приложение 2'!E1216-'Приложение 1'!Q1216</f>
        <v>17611340.234999996</v>
      </c>
      <c r="T1216" s="191" t="n">
        <v>16.92</v>
      </c>
      <c r="U1216" s="192" t="n">
        <v>13.53</v>
      </c>
      <c r="V1216" s="192" t="n">
        <v>11.28</v>
      </c>
      <c r="W1216" s="192" t="n"/>
      <c r="X1216" s="192" t="n"/>
      <c r="Y1216" s="193" t="n">
        <v>2027</v>
      </c>
      <c r="Z1216" s="3" t="n"/>
      <c r="AA1216" s="3" t="n"/>
      <c r="AB1216" s="194" t="n">
        <f aca="false" ca="false" dt2D="false" dtr="false" t="normal">SUM(AC1216:AQ1216)</f>
        <v>18183715.238999996</v>
      </c>
      <c r="AC1216" s="151" t="n"/>
      <c r="AD1216" s="151" t="n"/>
      <c r="AE1216" s="151" t="n"/>
      <c r="AF1216" s="151" t="n"/>
      <c r="AG1216" s="151" t="n"/>
      <c r="AH1216" s="151" t="n"/>
      <c r="AI1216" s="151" t="n">
        <v>0</v>
      </c>
      <c r="AJ1216" s="151" t="n"/>
      <c r="AK1216" s="151" t="n"/>
      <c r="AL1216" s="151" t="n"/>
      <c r="AM1216" s="151" t="n">
        <v>17225072.2757154</v>
      </c>
      <c r="AN1216" s="151" t="n"/>
      <c r="AO1216" s="151" t="n">
        <v>545511.45717</v>
      </c>
      <c r="AP1216" s="151" t="n">
        <v>24000</v>
      </c>
      <c r="AQ1216" s="151" t="n">
        <v>389131.5061146</v>
      </c>
      <c r="AR1216" s="128" t="n">
        <f aca="false" ca="false" dt2D="false" dtr="false" t="normal">COUNTIF(AC1216:AN1216, "&gt;0")</f>
        <v>1</v>
      </c>
      <c r="AS1216" s="128" t="n">
        <f aca="false" ca="false" dt2D="false" dtr="false" t="normal">COUNTIF(AO1216:AQ1216, "&gt;0")</f>
        <v>3</v>
      </c>
      <c r="AT1216" s="128" t="n">
        <f aca="false" ca="false" dt2D="false" dtr="false" t="normal">+AR1216+AS1216</f>
        <v>4</v>
      </c>
      <c r="AU1216" s="0" t="n"/>
    </row>
    <row customHeight="true" ht="15" outlineLevel="0" r="1217">
      <c r="A1217" s="115" t="n">
        <f aca="false" ca="false" dt2D="false" dtr="false" t="normal">A1216+1</f>
        <v>325</v>
      </c>
      <c r="B1217" s="115" t="s">
        <v>226</v>
      </c>
      <c r="C1217" s="116" t="s">
        <v>229</v>
      </c>
      <c r="D1217" s="115" t="s">
        <v>876</v>
      </c>
      <c r="E1217" s="119" t="s">
        <v>315</v>
      </c>
      <c r="F1217" s="118" t="s">
        <v>62</v>
      </c>
      <c r="G1217" s="118" t="n">
        <v>4</v>
      </c>
      <c r="H1217" s="118" t="n">
        <v>1</v>
      </c>
      <c r="I1217" s="119" t="n">
        <v>1336.7</v>
      </c>
      <c r="J1217" s="119" t="n">
        <v>1239.6</v>
      </c>
      <c r="K1217" s="119" t="n">
        <v>97.1000000000001</v>
      </c>
      <c r="L1217" s="117" t="n">
        <v>56</v>
      </c>
      <c r="M1217" s="120" t="n">
        <f aca="false" ca="false" dt2D="false" dtr="false" t="normal">SUM(N1217:S1217)</f>
        <v>31405405.591000002</v>
      </c>
      <c r="N1217" s="120" t="n"/>
      <c r="O1217" s="120" t="n"/>
      <c r="P1217" s="120" t="n"/>
      <c r="Q1217" s="120" t="n">
        <v>218671.524</v>
      </c>
      <c r="R1217" s="120" t="n"/>
      <c r="S1217" s="120" t="n">
        <f aca="false" ca="false" dt2D="false" dtr="false" t="normal">'Приложение 2'!E1217-'Приложение 1'!Q1217</f>
        <v>31186734.067</v>
      </c>
      <c r="T1217" s="191" t="n">
        <v>67.9</v>
      </c>
      <c r="U1217" s="192" t="n">
        <v>54.32</v>
      </c>
      <c r="V1217" s="192" t="n">
        <v>45.27</v>
      </c>
      <c r="W1217" s="192" t="n"/>
      <c r="X1217" s="192" t="n"/>
      <c r="Y1217" s="193" t="n">
        <v>2026</v>
      </c>
      <c r="Z1217" s="3" t="n"/>
      <c r="AA1217" s="3" t="n"/>
      <c r="AB1217" s="194" t="n">
        <f aca="false" ca="false" dt2D="false" dtr="false" t="normal">SUM(AC1217:AQ1217)</f>
        <v>31405405.591000002</v>
      </c>
      <c r="AC1217" s="151" t="n"/>
      <c r="AD1217" s="151" t="n"/>
      <c r="AE1217" s="151" t="n">
        <v>2639288.290044</v>
      </c>
      <c r="AF1217" s="151" t="n"/>
      <c r="AG1217" s="151" t="n"/>
      <c r="AH1217" s="151" t="n"/>
      <c r="AI1217" s="151" t="n">
        <v>0</v>
      </c>
      <c r="AJ1217" s="151" t="n"/>
      <c r="AK1217" s="151" t="n">
        <v>13188817.6893372</v>
      </c>
      <c r="AL1217" s="151" t="n"/>
      <c r="AM1217" s="151" t="n">
        <v>6866994.5780394</v>
      </c>
      <c r="AN1217" s="151" t="n">
        <v>7072067.186202</v>
      </c>
      <c r="AO1217" s="151" t="n">
        <v>942162.16773</v>
      </c>
      <c r="AP1217" s="151" t="n">
        <v>24000</v>
      </c>
      <c r="AQ1217" s="151" t="n">
        <v>672075.6796474</v>
      </c>
      <c r="AR1217" s="128" t="n">
        <f aca="false" ca="false" dt2D="false" dtr="false" t="normal">COUNTIF(AC1217:AN1217, "&gt;0")</f>
        <v>4</v>
      </c>
      <c r="AS1217" s="128" t="n">
        <f aca="false" ca="false" dt2D="false" dtr="false" t="normal">COUNTIF(AO1217:AQ1217, "&gt;0")</f>
        <v>3</v>
      </c>
      <c r="AT1217" s="128" t="n">
        <f aca="false" ca="false" dt2D="false" dtr="false" t="normal">+AR1217+AS1217</f>
        <v>7</v>
      </c>
      <c r="AU1217" s="0" t="n"/>
    </row>
    <row customHeight="true" ht="15" outlineLevel="0" r="1218">
      <c r="A1218" s="115" t="n">
        <f aca="false" ca="false" dt2D="false" dtr="false" t="normal">A1217+1</f>
        <v>326</v>
      </c>
      <c r="B1218" s="115" t="s">
        <v>226</v>
      </c>
      <c r="C1218" s="116" t="s">
        <v>229</v>
      </c>
      <c r="D1218" s="115" t="s">
        <v>878</v>
      </c>
      <c r="E1218" s="119" t="s">
        <v>243</v>
      </c>
      <c r="F1218" s="118" t="s">
        <v>62</v>
      </c>
      <c r="G1218" s="118" t="n">
        <v>4</v>
      </c>
      <c r="H1218" s="118" t="n">
        <v>1</v>
      </c>
      <c r="I1218" s="119" t="n">
        <v>1245.4</v>
      </c>
      <c r="J1218" s="119" t="n">
        <v>1045.1</v>
      </c>
      <c r="K1218" s="119" t="n">
        <v>200.3</v>
      </c>
      <c r="L1218" s="117" t="n">
        <v>44</v>
      </c>
      <c r="M1218" s="120" t="n">
        <f aca="false" ca="false" dt2D="false" dtr="false" t="normal">SUM(N1218:S1218)</f>
        <v>29260336.742000006</v>
      </c>
      <c r="N1218" s="120" t="n"/>
      <c r="O1218" s="120" t="n"/>
      <c r="P1218" s="120" t="n"/>
      <c r="Q1218" s="120" t="n">
        <v>220474.128</v>
      </c>
      <c r="R1218" s="120" t="n"/>
      <c r="S1218" s="120" t="n">
        <f aca="false" ca="false" dt2D="false" dtr="false" t="normal">'Приложение 2'!E1218-'Приложение 1'!Q1218</f>
        <v>29039862.614000008</v>
      </c>
      <c r="T1218" s="191" t="n">
        <v>67.84</v>
      </c>
      <c r="U1218" s="192" t="n">
        <v>54.28</v>
      </c>
      <c r="V1218" s="192" t="n">
        <v>45.23</v>
      </c>
      <c r="W1218" s="192" t="n"/>
      <c r="X1218" s="192" t="n"/>
      <c r="Y1218" s="193" t="n">
        <v>2026</v>
      </c>
      <c r="Z1218" s="3" t="n"/>
      <c r="AA1218" s="3" t="n"/>
      <c r="AB1218" s="194" t="n">
        <f aca="false" ca="false" dt2D="false" dtr="false" t="normal">SUM(AC1218:AQ1218)</f>
        <v>29260336.742000006</v>
      </c>
      <c r="AC1218" s="151" t="n"/>
      <c r="AD1218" s="151" t="n"/>
      <c r="AE1218" s="151" t="n">
        <v>2458608.391128</v>
      </c>
      <c r="AF1218" s="151" t="n"/>
      <c r="AG1218" s="151" t="n"/>
      <c r="AH1218" s="151" t="n"/>
      <c r="AI1218" s="151" t="n">
        <v>0</v>
      </c>
      <c r="AJ1218" s="151" t="n"/>
      <c r="AK1218" s="151" t="n">
        <v>12287578.1778264</v>
      </c>
      <c r="AL1218" s="151" t="n"/>
      <c r="AM1218" s="151" t="n">
        <v>6397551.6177828</v>
      </c>
      <c r="AN1218" s="151" t="n">
        <v>6588617.246724</v>
      </c>
      <c r="AO1218" s="151" t="n">
        <v>877810.10226</v>
      </c>
      <c r="AP1218" s="151" t="n">
        <v>24000</v>
      </c>
      <c r="AQ1218" s="151" t="n">
        <v>626171.2062788</v>
      </c>
      <c r="AR1218" s="128" t="n">
        <f aca="false" ca="false" dt2D="false" dtr="false" t="normal">COUNTIF(AC1218:AN1218, "&gt;0")</f>
        <v>4</v>
      </c>
      <c r="AS1218" s="128" t="n">
        <f aca="false" ca="false" dt2D="false" dtr="false" t="normal">COUNTIF(AO1218:AQ1218, "&gt;0")</f>
        <v>3</v>
      </c>
      <c r="AT1218" s="128" t="n">
        <f aca="false" ca="false" dt2D="false" dtr="false" t="normal">+AR1218+AS1218</f>
        <v>7</v>
      </c>
      <c r="AU1218" s="0" t="n"/>
    </row>
    <row customHeight="true" ht="15" outlineLevel="0" r="1219">
      <c r="A1219" s="115" t="n">
        <f aca="false" ca="false" dt2D="false" dtr="false" t="normal">A1218+1</f>
        <v>327</v>
      </c>
      <c r="B1219" s="115" t="s">
        <v>226</v>
      </c>
      <c r="C1219" s="116" t="s">
        <v>229</v>
      </c>
      <c r="D1219" s="115" t="s">
        <v>548</v>
      </c>
      <c r="E1219" s="119" t="s">
        <v>159</v>
      </c>
      <c r="F1219" s="118" t="s">
        <v>62</v>
      </c>
      <c r="G1219" s="118" t="n">
        <v>4</v>
      </c>
      <c r="H1219" s="118" t="n">
        <v>3</v>
      </c>
      <c r="I1219" s="119" t="n">
        <v>1380.9</v>
      </c>
      <c r="J1219" s="119" t="n">
        <v>1261.1</v>
      </c>
      <c r="K1219" s="119" t="n">
        <v>0</v>
      </c>
      <c r="L1219" s="117" t="n">
        <v>43</v>
      </c>
      <c r="M1219" s="120" t="n">
        <f aca="false" ca="false" dt2D="false" dtr="false" t="normal">SUM(N1219:S1219)</f>
        <v>1029271.987</v>
      </c>
      <c r="N1219" s="120" t="n"/>
      <c r="O1219" s="120" t="n"/>
      <c r="P1219" s="120" t="n"/>
      <c r="Q1219" s="120" t="n">
        <v>192342.972</v>
      </c>
      <c r="R1219" s="120" t="n"/>
      <c r="S1219" s="120" t="n">
        <f aca="false" ca="false" dt2D="false" dtr="false" t="normal">'Приложение 2'!E1219-'Приложение 1'!Q1219</f>
        <v>836929.0149999999</v>
      </c>
      <c r="T1219" s="191" t="n">
        <v>5.62</v>
      </c>
      <c r="U1219" s="192" t="n">
        <v>4.5</v>
      </c>
      <c r="V1219" s="192" t="n">
        <v>3.75</v>
      </c>
      <c r="W1219" s="192" t="n"/>
      <c r="X1219" s="192" t="n"/>
      <c r="Y1219" s="193" t="n">
        <v>2026</v>
      </c>
      <c r="Z1219" s="3" t="n"/>
      <c r="AA1219" s="3" t="n"/>
      <c r="AB1219" s="194" t="n">
        <f aca="false" ca="false" dt2D="false" dtr="false" t="normal">SUM(AC1219:AQ1219)</f>
        <v>1029271.987</v>
      </c>
      <c r="AC1219" s="151" t="n"/>
      <c r="AD1219" s="151" t="n"/>
      <c r="AE1219" s="151" t="n"/>
      <c r="AF1219" s="151" t="n"/>
      <c r="AG1219" s="151" t="n"/>
      <c r="AH1219" s="151" t="n"/>
      <c r="AI1219" s="151" t="n">
        <v>0</v>
      </c>
      <c r="AJ1219" s="151" t="n"/>
      <c r="AK1219" s="151" t="n"/>
      <c r="AL1219" s="151" t="n">
        <v>952367.4068682</v>
      </c>
      <c r="AM1219" s="151" t="n"/>
      <c r="AN1219" s="151" t="n"/>
      <c r="AO1219" s="151" t="n">
        <v>30878.15961</v>
      </c>
      <c r="AP1219" s="151" t="n">
        <v>24000</v>
      </c>
      <c r="AQ1219" s="151" t="n">
        <v>22026.4205218</v>
      </c>
      <c r="AR1219" s="128" t="n">
        <f aca="false" ca="false" dt2D="false" dtr="false" t="normal">COUNTIF(AC1219:AN1219, "&gt;0")</f>
        <v>1</v>
      </c>
      <c r="AS1219" s="128" t="n">
        <f aca="false" ca="false" dt2D="false" dtr="false" t="normal">COUNTIF(AO1219:AQ1219, "&gt;0")</f>
        <v>3</v>
      </c>
      <c r="AT1219" s="128" t="n">
        <f aca="false" ca="false" dt2D="false" dtr="false" t="normal">+AR1219+AS1219</f>
        <v>4</v>
      </c>
      <c r="AU1219" s="0" t="n"/>
    </row>
    <row customHeight="true" ht="15" outlineLevel="0" r="1220">
      <c r="A1220" s="115" t="n">
        <f aca="false" ca="false" dt2D="false" dtr="false" t="normal">A1219+1</f>
        <v>328</v>
      </c>
      <c r="B1220" s="115" t="s">
        <v>226</v>
      </c>
      <c r="C1220" s="116" t="s">
        <v>229</v>
      </c>
      <c r="D1220" s="115" t="s">
        <v>880</v>
      </c>
      <c r="E1220" s="119" t="s">
        <v>170</v>
      </c>
      <c r="F1220" s="118" t="s">
        <v>62</v>
      </c>
      <c r="G1220" s="118" t="n">
        <v>4</v>
      </c>
      <c r="H1220" s="118" t="n">
        <v>1</v>
      </c>
      <c r="I1220" s="119" t="n">
        <v>1261.7</v>
      </c>
      <c r="J1220" s="119" t="n">
        <v>1131.8</v>
      </c>
      <c r="K1220" s="119" t="n">
        <v>129.9</v>
      </c>
      <c r="L1220" s="117" t="n">
        <v>56</v>
      </c>
      <c r="M1220" s="120" t="n">
        <f aca="false" ca="false" dt2D="false" dtr="false" t="normal">SUM(N1220:S1220)</f>
        <v>6838880.829000001</v>
      </c>
      <c r="N1220" s="120" t="n"/>
      <c r="O1220" s="120" t="n"/>
      <c r="P1220" s="120" t="n"/>
      <c r="Q1220" s="120" t="n">
        <v>212231.244</v>
      </c>
      <c r="R1220" s="120" t="n"/>
      <c r="S1220" s="120" t="n">
        <f aca="false" ca="false" dt2D="false" dtr="false" t="normal">'Приложение 2'!E1220-'Приложение 1'!Q1220</f>
        <v>6626649.585000001</v>
      </c>
      <c r="T1220" s="191" t="n">
        <v>16.93</v>
      </c>
      <c r="U1220" s="192" t="n">
        <v>13.54</v>
      </c>
      <c r="V1220" s="192" t="n">
        <v>11.28</v>
      </c>
      <c r="W1220" s="192" t="n"/>
      <c r="X1220" s="192" t="n"/>
      <c r="Y1220" s="193" t="n">
        <v>2026</v>
      </c>
      <c r="Z1220" s="3" t="n"/>
      <c r="AA1220" s="3" t="n"/>
      <c r="AB1220" s="194" t="n">
        <f aca="false" ca="false" dt2D="false" dtr="false" t="normal">SUM(AC1220:AQ1220)</f>
        <v>6838880.829000001</v>
      </c>
      <c r="AC1220" s="151" t="n"/>
      <c r="AD1220" s="151" t="n"/>
      <c r="AE1220" s="151" t="n"/>
      <c r="AF1220" s="151" t="n"/>
      <c r="AG1220" s="151" t="n"/>
      <c r="AH1220" s="151" t="n"/>
      <c r="AI1220" s="151" t="n">
        <v>0</v>
      </c>
      <c r="AJ1220" s="151" t="n"/>
      <c r="AK1220" s="151" t="n"/>
      <c r="AL1220" s="151" t="n"/>
      <c r="AM1220" s="151" t="n">
        <v>6463362.3543894</v>
      </c>
      <c r="AN1220" s="151" t="n"/>
      <c r="AO1220" s="151" t="n">
        <v>205166.42487</v>
      </c>
      <c r="AP1220" s="151" t="n">
        <v>24000</v>
      </c>
      <c r="AQ1220" s="151" t="n">
        <v>146352.0497406</v>
      </c>
      <c r="AR1220" s="128" t="n">
        <f aca="false" ca="false" dt2D="false" dtr="false" t="normal">COUNTIF(AC1220:AN1220, "&gt;0")</f>
        <v>1</v>
      </c>
      <c r="AS1220" s="128" t="n">
        <f aca="false" ca="false" dt2D="false" dtr="false" t="normal">COUNTIF(AO1220:AQ1220, "&gt;0")</f>
        <v>3</v>
      </c>
      <c r="AT1220" s="128" t="n">
        <f aca="false" ca="false" dt2D="false" dtr="false" t="normal">+AR1220+AS1220</f>
        <v>4</v>
      </c>
      <c r="AU1220" s="0" t="n"/>
    </row>
    <row customHeight="true" ht="15" outlineLevel="0" r="1221">
      <c r="A1221" s="115" t="n">
        <f aca="false" ca="false" dt2D="false" dtr="false" t="normal">A1220+1</f>
        <v>329</v>
      </c>
      <c r="B1221" s="115" t="s">
        <v>226</v>
      </c>
      <c r="C1221" s="116" t="s">
        <v>229</v>
      </c>
      <c r="D1221" s="115" t="s">
        <v>881</v>
      </c>
      <c r="E1221" s="119" t="s">
        <v>87</v>
      </c>
      <c r="F1221" s="118" t="s">
        <v>62</v>
      </c>
      <c r="G1221" s="118" t="n">
        <v>4</v>
      </c>
      <c r="H1221" s="118" t="n">
        <v>1</v>
      </c>
      <c r="I1221" s="119" t="n">
        <v>1250</v>
      </c>
      <c r="J1221" s="119" t="n">
        <v>1084.2</v>
      </c>
      <c r="K1221" s="119" t="n">
        <v>165.8</v>
      </c>
      <c r="L1221" s="117" t="n">
        <v>48</v>
      </c>
      <c r="M1221" s="120" t="n">
        <f aca="false" ca="false" dt2D="false" dtr="false" t="normal">SUM(N1221:S1221)</f>
        <v>6775462.5</v>
      </c>
      <c r="N1221" s="120" t="n"/>
      <c r="O1221" s="120" t="n"/>
      <c r="P1221" s="120" t="n"/>
      <c r="Q1221" s="120" t="n">
        <v>215917.92</v>
      </c>
      <c r="R1221" s="120" t="n"/>
      <c r="S1221" s="120" t="n">
        <f aca="false" ca="false" dt2D="false" dtr="false" t="normal">'Приложение 2'!E1221-'Приложение 1'!Q1221</f>
        <v>6559544.58</v>
      </c>
      <c r="T1221" s="191" t="n">
        <v>16.91</v>
      </c>
      <c r="U1221" s="192" t="n">
        <v>13.53</v>
      </c>
      <c r="V1221" s="192" t="n">
        <v>11.27</v>
      </c>
      <c r="W1221" s="192" t="n"/>
      <c r="X1221" s="192" t="n"/>
      <c r="Y1221" s="193" t="n">
        <v>2026</v>
      </c>
      <c r="Z1221" s="3" t="n"/>
      <c r="AA1221" s="3" t="n"/>
      <c r="AB1221" s="194" t="n">
        <f aca="false" ca="false" dt2D="false" dtr="false" t="normal">SUM(AC1221:AQ1221)</f>
        <v>6775462.5</v>
      </c>
      <c r="AC1221" s="151" t="n"/>
      <c r="AD1221" s="151" t="n"/>
      <c r="AE1221" s="151" t="n"/>
      <c r="AF1221" s="151" t="n"/>
      <c r="AG1221" s="151" t="n"/>
      <c r="AH1221" s="151" t="n"/>
      <c r="AI1221" s="151" t="n">
        <v>0</v>
      </c>
      <c r="AJ1221" s="151" t="n"/>
      <c r="AK1221" s="151" t="n"/>
      <c r="AL1221" s="151" t="n"/>
      <c r="AM1221" s="151" t="n">
        <v>6403203.7275</v>
      </c>
      <c r="AN1221" s="151" t="n"/>
      <c r="AO1221" s="151" t="n">
        <v>203263.875</v>
      </c>
      <c r="AP1221" s="151" t="n">
        <v>24000</v>
      </c>
      <c r="AQ1221" s="151" t="n">
        <v>144994.8975</v>
      </c>
      <c r="AR1221" s="128" t="n">
        <f aca="false" ca="false" dt2D="false" dtr="false" t="normal">COUNTIF(AC1221:AN1221, "&gt;0")</f>
        <v>1</v>
      </c>
      <c r="AS1221" s="128" t="n">
        <f aca="false" ca="false" dt2D="false" dtr="false" t="normal">COUNTIF(AO1221:AQ1221, "&gt;0")</f>
        <v>3</v>
      </c>
      <c r="AT1221" s="128" t="n">
        <f aca="false" ca="false" dt2D="false" dtr="false" t="normal">+AR1221+AS1221</f>
        <v>4</v>
      </c>
      <c r="AU1221" s="0" t="n"/>
    </row>
    <row customHeight="true" ht="15" outlineLevel="0" r="1222">
      <c r="A1222" s="115" t="n">
        <f aca="false" ca="false" dt2D="false" dtr="false" t="normal">A1221+1</f>
        <v>330</v>
      </c>
      <c r="B1222" s="115" t="s">
        <v>226</v>
      </c>
      <c r="C1222" s="116" t="s">
        <v>229</v>
      </c>
      <c r="D1222" s="115" t="s">
        <v>883</v>
      </c>
      <c r="E1222" s="119" t="s">
        <v>258</v>
      </c>
      <c r="F1222" s="118" t="s">
        <v>62</v>
      </c>
      <c r="G1222" s="118" t="n">
        <v>4</v>
      </c>
      <c r="H1222" s="118" t="n">
        <v>4</v>
      </c>
      <c r="I1222" s="119" t="n">
        <v>1243.5</v>
      </c>
      <c r="J1222" s="119" t="n">
        <v>1046.6</v>
      </c>
      <c r="K1222" s="119" t="n">
        <v>196.9</v>
      </c>
      <c r="L1222" s="117" t="n">
        <v>44</v>
      </c>
      <c r="M1222" s="120" t="n">
        <f aca="false" ca="false" dt2D="false" dtr="false" t="normal">SUM(N1222:S1222)</f>
        <v>30919316.625</v>
      </c>
      <c r="N1222" s="120" t="n"/>
      <c r="O1222" s="120" t="n"/>
      <c r="P1222" s="120" t="n"/>
      <c r="Q1222" s="120" t="n">
        <v>219666.18</v>
      </c>
      <c r="R1222" s="120" t="n"/>
      <c r="S1222" s="120" t="n">
        <f aca="false" ca="false" dt2D="false" dtr="false" t="normal">'Приложение 2'!E1222-'Приложение 1'!Q1222</f>
        <v>30699650.445</v>
      </c>
      <c r="T1222" s="191" t="n">
        <v>71.7</v>
      </c>
      <c r="U1222" s="192" t="n">
        <v>57.36</v>
      </c>
      <c r="V1222" s="192" t="n">
        <v>47.8</v>
      </c>
      <c r="W1222" s="192" t="n"/>
      <c r="X1222" s="192" t="n"/>
      <c r="Y1222" s="193" t="n">
        <v>2026</v>
      </c>
      <c r="Z1222" s="3" t="n"/>
      <c r="AA1222" s="3" t="n"/>
      <c r="AB1222" s="194" t="n">
        <f aca="false" ca="false" dt2D="false" dtr="false" t="normal">SUM(AC1222:AQ1222)</f>
        <v>30919316.625</v>
      </c>
      <c r="AC1222" s="151" t="n"/>
      <c r="AD1222" s="151" t="n">
        <v>2424860.145816</v>
      </c>
      <c r="AE1222" s="151" t="n"/>
      <c r="AF1222" s="151" t="n">
        <v>1642442.012286</v>
      </c>
      <c r="AG1222" s="151" t="n"/>
      <c r="AH1222" s="151" t="n"/>
      <c r="AI1222" s="151" t="n">
        <v>0</v>
      </c>
      <c r="AJ1222" s="151" t="n"/>
      <c r="AK1222" s="151" t="n">
        <v>12270022.919646</v>
      </c>
      <c r="AL1222" s="151" t="n"/>
      <c r="AM1222" s="151" t="n">
        <v>6388982.268117</v>
      </c>
      <c r="AN1222" s="151" t="n">
        <v>6579756.40461</v>
      </c>
      <c r="AO1222" s="151" t="n">
        <v>927579.49875</v>
      </c>
      <c r="AP1222" s="151" t="n">
        <v>24000</v>
      </c>
      <c r="AQ1222" s="151" t="n">
        <v>661673.375775</v>
      </c>
      <c r="AR1222" s="128" t="n">
        <f aca="false" ca="false" dt2D="false" dtr="false" t="normal">COUNTIF(AC1222:AN1222, "&gt;0")</f>
        <v>5</v>
      </c>
      <c r="AS1222" s="128" t="n">
        <f aca="false" ca="false" dt2D="false" dtr="false" t="normal">COUNTIF(AO1222:AQ1222, "&gt;0")</f>
        <v>3</v>
      </c>
      <c r="AT1222" s="128" t="n">
        <f aca="false" ca="false" dt2D="false" dtr="false" t="normal">+AR1222+AS1222</f>
        <v>8</v>
      </c>
      <c r="AU1222" s="0" t="n"/>
    </row>
    <row customHeight="true" ht="15" outlineLevel="0" r="1223">
      <c r="A1223" s="115" t="n">
        <f aca="false" ca="false" dt2D="false" dtr="false" t="normal">A1222+1</f>
        <v>331</v>
      </c>
      <c r="B1223" s="115" t="s">
        <v>226</v>
      </c>
      <c r="C1223" s="116" t="s">
        <v>390</v>
      </c>
      <c r="D1223" s="115" t="s">
        <v>391</v>
      </c>
      <c r="E1223" s="117" t="n">
        <v>1983</v>
      </c>
      <c r="F1223" s="118" t="s">
        <v>62</v>
      </c>
      <c r="G1223" s="118" t="n">
        <v>5</v>
      </c>
      <c r="H1223" s="118" t="n"/>
      <c r="I1223" s="119" t="n">
        <v>4568.9</v>
      </c>
      <c r="J1223" s="119" t="n">
        <v>3146</v>
      </c>
      <c r="K1223" s="119" t="n">
        <v>1422.9</v>
      </c>
      <c r="L1223" s="117" t="n">
        <v>118</v>
      </c>
      <c r="M1223" s="120" t="n">
        <f aca="false" ca="false" dt2D="false" dtr="false" t="normal">SUM(N1223:S1223)</f>
        <v>25504056.69</v>
      </c>
      <c r="N1223" s="120" t="n"/>
      <c r="O1223" s="120" t="n"/>
      <c r="P1223" s="120" t="n"/>
      <c r="Q1223" s="120" t="n">
        <v>913698.588</v>
      </c>
      <c r="R1223" s="120" t="n"/>
      <c r="S1223" s="120" t="n">
        <f aca="false" ca="false" dt2D="false" dtr="false" t="normal">'Приложение 2'!E1223-'Приложение 1'!Q1223</f>
        <v>24590358.102</v>
      </c>
      <c r="T1223" s="191" t="n">
        <v>18.09</v>
      </c>
      <c r="U1223" s="192" t="n">
        <v>14.48</v>
      </c>
      <c r="V1223" s="192" t="n">
        <v>12.06</v>
      </c>
      <c r="W1223" s="192" t="n"/>
      <c r="X1223" s="192" t="n"/>
      <c r="Y1223" s="193" t="n">
        <v>2027</v>
      </c>
      <c r="Z1223" s="3" t="n"/>
      <c r="AA1223" s="3" t="n"/>
      <c r="AB1223" s="194" t="n">
        <f aca="false" ca="false" dt2D="false" dtr="false" t="normal">SUM(AC1223:AQ1223)</f>
        <v>25504056.69</v>
      </c>
      <c r="AC1223" s="151" t="n"/>
      <c r="AD1223" s="151" t="n"/>
      <c r="AE1223" s="151" t="n"/>
      <c r="AF1223" s="151" t="n"/>
      <c r="AG1223" s="151" t="n"/>
      <c r="AH1223" s="151" t="n"/>
      <c r="AI1223" s="151" t="n">
        <v>0</v>
      </c>
      <c r="AJ1223" s="151" t="n"/>
      <c r="AK1223" s="151" t="n"/>
      <c r="AL1223" s="151" t="n"/>
      <c r="AM1223" s="151" t="n"/>
      <c r="AN1223" s="151" t="n">
        <v>24169148.176134</v>
      </c>
      <c r="AO1223" s="151" t="n">
        <v>765121.7007</v>
      </c>
      <c r="AP1223" s="151" t="n">
        <v>24000</v>
      </c>
      <c r="AQ1223" s="151" t="n">
        <v>545786.813166</v>
      </c>
      <c r="AR1223" s="128" t="n">
        <f aca="false" ca="false" dt2D="false" dtr="false" t="normal">COUNTIF(AC1223:AN1223, "&gt;0")</f>
        <v>1</v>
      </c>
      <c r="AS1223" s="128" t="n">
        <f aca="false" ca="false" dt2D="false" dtr="false" t="normal">COUNTIF(AO1223:AQ1223, "&gt;0")</f>
        <v>3</v>
      </c>
      <c r="AT1223" s="128" t="n">
        <f aca="false" ca="false" dt2D="false" dtr="false" t="normal">+AR1223+AS1223</f>
        <v>4</v>
      </c>
      <c r="AU1223" s="0" t="n"/>
    </row>
    <row customHeight="true" ht="15" outlineLevel="0" r="1224">
      <c r="A1224" s="115" t="n">
        <f aca="false" ca="false" dt2D="false" dtr="false" t="normal">A1223+1</f>
        <v>332</v>
      </c>
      <c r="B1224" s="115" t="s">
        <v>226</v>
      </c>
      <c r="C1224" s="116" t="s">
        <v>249</v>
      </c>
      <c r="D1224" s="115" t="s">
        <v>393</v>
      </c>
      <c r="E1224" s="119" t="s">
        <v>302</v>
      </c>
      <c r="F1224" s="118" t="s">
        <v>62</v>
      </c>
      <c r="G1224" s="118" t="n">
        <v>4</v>
      </c>
      <c r="H1224" s="118" t="n">
        <v>6</v>
      </c>
      <c r="I1224" s="119" t="n">
        <v>4044.71</v>
      </c>
      <c r="J1224" s="119" t="n">
        <v>3028.01</v>
      </c>
      <c r="K1224" s="119" t="n">
        <v>1016.7</v>
      </c>
      <c r="L1224" s="117" t="n">
        <v>153</v>
      </c>
      <c r="M1224" s="120" t="n">
        <f aca="false" ca="false" dt2D="false" dtr="false" t="normal">SUM(N1224:S1224)</f>
        <v>12774569.3814</v>
      </c>
      <c r="N1224" s="120" t="n"/>
      <c r="O1224" s="120" t="n"/>
      <c r="P1224" s="120" t="n"/>
      <c r="Q1224" s="120" t="n">
        <v>771844.2492</v>
      </c>
      <c r="R1224" s="120" t="n"/>
      <c r="S1224" s="120" t="n">
        <f aca="false" ca="false" dt2D="false" dtr="false" t="normal">'Приложение 2'!E1224-'Приложение 1'!Q1224</f>
        <v>12002725.1322</v>
      </c>
      <c r="T1224" s="191" t="n">
        <v>15</v>
      </c>
      <c r="U1224" s="192" t="n">
        <v>12</v>
      </c>
      <c r="V1224" s="192" t="n">
        <v>10</v>
      </c>
      <c r="W1224" s="192" t="n"/>
      <c r="X1224" s="192" t="n"/>
      <c r="Y1224" s="193" t="n">
        <v>2027</v>
      </c>
      <c r="Z1224" s="3" t="n"/>
      <c r="AA1224" s="3" t="n"/>
      <c r="AB1224" s="194" t="n">
        <f aca="false" ca="false" dt2D="false" dtr="false" t="normal">SUM(AC1224:AQ1224)</f>
        <v>12774569.3814</v>
      </c>
      <c r="AC1224" s="151" t="n"/>
      <c r="AD1224" s="151" t="n">
        <v>6594874.99777482</v>
      </c>
      <c r="AE1224" s="151" t="n"/>
      <c r="AF1224" s="151" t="n">
        <v>5499081.51742122</v>
      </c>
      <c r="AG1224" s="151" t="n"/>
      <c r="AH1224" s="151" t="n"/>
      <c r="AI1224" s="151" t="n">
        <v>0</v>
      </c>
      <c r="AJ1224" s="151" t="n"/>
      <c r="AK1224" s="151" t="n"/>
      <c r="AL1224" s="151" t="n"/>
      <c r="AM1224" s="151" t="n"/>
      <c r="AN1224" s="151" t="n"/>
      <c r="AO1224" s="151" t="n">
        <v>383237.081442</v>
      </c>
      <c r="AP1224" s="151" t="n">
        <v>24000</v>
      </c>
      <c r="AQ1224" s="151" t="n">
        <v>273375.78476196</v>
      </c>
      <c r="AR1224" s="128" t="n">
        <f aca="false" ca="false" dt2D="false" dtr="false" t="normal">COUNTIF(AC1224:AN1224, "&gt;0")</f>
        <v>2</v>
      </c>
      <c r="AS1224" s="128" t="n">
        <f aca="false" ca="false" dt2D="false" dtr="false" t="normal">COUNTIF(AO1224:AQ1224, "&gt;0")</f>
        <v>3</v>
      </c>
      <c r="AT1224" s="128" t="n">
        <f aca="false" ca="false" dt2D="false" dtr="false" t="normal">+AR1224+AS1224</f>
        <v>5</v>
      </c>
      <c r="AU1224" s="0" t="n"/>
    </row>
    <row customHeight="true" ht="15" outlineLevel="0" r="1225">
      <c r="A1225" s="115" t="n">
        <f aca="false" ca="false" dt2D="false" dtr="false" t="normal">A1224+1</f>
        <v>333</v>
      </c>
      <c r="B1225" s="115" t="s">
        <v>226</v>
      </c>
      <c r="C1225" s="116" t="s">
        <v>249</v>
      </c>
      <c r="D1225" s="115" t="s">
        <v>394</v>
      </c>
      <c r="E1225" s="119" t="s">
        <v>395</v>
      </c>
      <c r="F1225" s="118" t="s">
        <v>62</v>
      </c>
      <c r="G1225" s="118" t="n">
        <v>4</v>
      </c>
      <c r="H1225" s="118" t="n">
        <v>6</v>
      </c>
      <c r="I1225" s="119" t="n">
        <v>3902.1</v>
      </c>
      <c r="J1225" s="119" t="n">
        <v>3172.6</v>
      </c>
      <c r="K1225" s="119" t="n">
        <v>729.5</v>
      </c>
      <c r="L1225" s="117" t="n">
        <v>158</v>
      </c>
      <c r="M1225" s="120" t="n">
        <f aca="false" ca="false" dt2D="false" dtr="false" t="normal">SUM(N1225:S1225)</f>
        <v>6719299.137</v>
      </c>
      <c r="N1225" s="120" t="n"/>
      <c r="O1225" s="120" t="n"/>
      <c r="P1225" s="120" t="n"/>
      <c r="Q1225" s="120" t="n">
        <v>706324.092</v>
      </c>
      <c r="R1225" s="120" t="n"/>
      <c r="S1225" s="120" t="n">
        <f aca="false" ca="false" dt2D="false" dtr="false" t="normal">'Приложение 2'!E1225-'Приложение 1'!Q1225</f>
        <v>6012975.045</v>
      </c>
      <c r="T1225" s="191" t="n">
        <v>9.05</v>
      </c>
      <c r="U1225" s="192" t="n">
        <v>7.24</v>
      </c>
      <c r="V1225" s="192" t="n">
        <v>6.03</v>
      </c>
      <c r="W1225" s="192" t="n"/>
      <c r="X1225" s="192" t="n"/>
      <c r="Y1225" s="193" t="n">
        <v>2027</v>
      </c>
      <c r="Z1225" s="3" t="n"/>
      <c r="AA1225" s="3" t="n"/>
      <c r="AB1225" s="194" t="n">
        <f aca="false" ca="false" dt2D="false" dtr="false" t="normal">SUM(AC1225:AQ1225)</f>
        <v>6719299.137</v>
      </c>
      <c r="AC1225" s="151" t="n"/>
      <c r="AD1225" s="151" t="n">
        <v>6349927.1613582</v>
      </c>
      <c r="AE1225" s="151" t="n"/>
      <c r="AF1225" s="151" t="n"/>
      <c r="AG1225" s="151" t="n"/>
      <c r="AH1225" s="151" t="n"/>
      <c r="AI1225" s="151" t="n">
        <v>0</v>
      </c>
      <c r="AJ1225" s="151" t="n"/>
      <c r="AK1225" s="151" t="n"/>
      <c r="AL1225" s="151" t="n"/>
      <c r="AM1225" s="151" t="n"/>
      <c r="AN1225" s="151" t="n"/>
      <c r="AO1225" s="151" t="n">
        <v>201578.97411</v>
      </c>
      <c r="AP1225" s="151" t="n">
        <v>24000</v>
      </c>
      <c r="AQ1225" s="151" t="n">
        <v>143793.0015318</v>
      </c>
      <c r="AR1225" s="128" t="n">
        <f aca="false" ca="false" dt2D="false" dtr="false" t="normal">COUNTIF(AC1225:AN1225, "&gt;0")</f>
        <v>1</v>
      </c>
      <c r="AS1225" s="128" t="n">
        <f aca="false" ca="false" dt2D="false" dtr="false" t="normal">COUNTIF(AO1225:AQ1225, "&gt;0")</f>
        <v>3</v>
      </c>
      <c r="AT1225" s="128" t="n">
        <f aca="false" ca="false" dt2D="false" dtr="false" t="normal">+AR1225+AS1225</f>
        <v>4</v>
      </c>
      <c r="AU1225" s="0" t="n"/>
    </row>
    <row customHeight="true" ht="15" outlineLevel="0" r="1226">
      <c r="A1226" s="115" t="n">
        <f aca="false" ca="false" dt2D="false" dtr="false" t="normal">A1225+1</f>
        <v>334</v>
      </c>
      <c r="B1226" s="115" t="s">
        <v>226</v>
      </c>
      <c r="C1226" s="116" t="s">
        <v>249</v>
      </c>
      <c r="D1226" s="115" t="s">
        <v>884</v>
      </c>
      <c r="E1226" s="117" t="s">
        <v>243</v>
      </c>
      <c r="F1226" s="118" t="s">
        <v>62</v>
      </c>
      <c r="G1226" s="118" t="n">
        <v>4</v>
      </c>
      <c r="H1226" s="118" t="n">
        <v>6</v>
      </c>
      <c r="I1226" s="119" t="n">
        <v>3691.8</v>
      </c>
      <c r="J1226" s="119" t="n">
        <v>3283.1</v>
      </c>
      <c r="K1226" s="119" t="n">
        <v>408.7</v>
      </c>
      <c r="L1226" s="117" t="n">
        <v>166</v>
      </c>
      <c r="M1226" s="120" t="n">
        <f aca="false" ca="false" dt2D="false" dtr="false" t="normal">SUM(N1226:S1226)</f>
        <v>28962639.36</v>
      </c>
      <c r="N1226" s="120" t="n"/>
      <c r="O1226" s="120" t="n"/>
      <c r="P1226" s="120" t="n"/>
      <c r="Q1226" s="120" t="n"/>
      <c r="R1226" s="120" t="n"/>
      <c r="S1226" s="120" t="n">
        <v>28962639.36</v>
      </c>
      <c r="T1226" s="191" t="n">
        <v>34.4</v>
      </c>
      <c r="U1226" s="192" t="n">
        <v>27.52</v>
      </c>
      <c r="V1226" s="192" t="n">
        <v>22.93</v>
      </c>
      <c r="W1226" s="192" t="n"/>
      <c r="X1226" s="192" t="n"/>
      <c r="Y1226" s="193" t="n">
        <v>2025</v>
      </c>
      <c r="Z1226" s="3" t="n"/>
      <c r="AA1226" s="3" t="n"/>
      <c r="AB1226" s="194" t="n">
        <f aca="false" ca="false" dt2D="false" dtr="false" t="normal">SUM(AC1226:AQ1226)</f>
        <v>28962639.36</v>
      </c>
      <c r="AC1226" s="151" t="n"/>
      <c r="AD1226" s="151" t="n"/>
      <c r="AE1226" s="151" t="n"/>
      <c r="AF1226" s="151" t="n"/>
      <c r="AG1226" s="151" t="n"/>
      <c r="AH1226" s="151" t="n"/>
      <c r="AI1226" s="151" t="n"/>
      <c r="AJ1226" s="151" t="n"/>
      <c r="AK1226" s="151" t="n"/>
      <c r="AL1226" s="151" t="n"/>
      <c r="AM1226" s="151" t="n">
        <v>15731832.3</v>
      </c>
      <c r="AN1226" s="151" t="n">
        <v>13230807.06</v>
      </c>
      <c r="AO1226" s="151" t="n"/>
      <c r="AP1226" s="151" t="n"/>
      <c r="AQ1226" s="151" t="n"/>
      <c r="AR1226" s="128" t="n">
        <f aca="false" ca="false" dt2D="false" dtr="false" t="normal">COUNTIF(AC1226:AN1226, "&gt;0")</f>
        <v>2</v>
      </c>
      <c r="AS1226" s="128" t="n">
        <f aca="false" ca="false" dt2D="false" dtr="false" t="normal">COUNTIF(AO1226:AQ1226, "&gt;0")</f>
        <v>0</v>
      </c>
      <c r="AT1226" s="128" t="n">
        <f aca="false" ca="false" dt2D="false" dtr="false" t="normal">+AR1226+AS1226</f>
        <v>2</v>
      </c>
    </row>
    <row customHeight="true" ht="15" outlineLevel="0" r="1227">
      <c r="A1227" s="115" t="n">
        <f aca="false" ca="false" dt2D="false" dtr="false" t="normal">A1226+1</f>
        <v>335</v>
      </c>
      <c r="B1227" s="115" t="s">
        <v>226</v>
      </c>
      <c r="C1227" s="116" t="s">
        <v>249</v>
      </c>
      <c r="D1227" s="115" t="s">
        <v>555</v>
      </c>
      <c r="E1227" s="117" t="s">
        <v>159</v>
      </c>
      <c r="F1227" s="118" t="s">
        <v>62</v>
      </c>
      <c r="G1227" s="118" t="n">
        <v>9</v>
      </c>
      <c r="H1227" s="118" t="n">
        <v>1</v>
      </c>
      <c r="I1227" s="119" t="n">
        <v>1882.91</v>
      </c>
      <c r="J1227" s="119" t="n">
        <v>1882.91</v>
      </c>
      <c r="K1227" s="119" t="n">
        <v>0</v>
      </c>
      <c r="L1227" s="117" t="n">
        <v>77</v>
      </c>
      <c r="M1227" s="120" t="n">
        <f aca="false" ca="false" dt2D="false" dtr="false" t="normal">SUM(N1227:S1227)</f>
        <v>21930019.12</v>
      </c>
      <c r="N1227" s="120" t="n"/>
      <c r="O1227" s="120" t="n"/>
      <c r="P1227" s="120" t="n"/>
      <c r="Q1227" s="120" t="n"/>
      <c r="R1227" s="120" t="n"/>
      <c r="S1227" s="120" t="n">
        <v>21930019.12</v>
      </c>
      <c r="T1227" s="191" t="n">
        <v>64.49</v>
      </c>
      <c r="U1227" s="192" t="n">
        <v>51.6</v>
      </c>
      <c r="V1227" s="192" t="n">
        <v>43</v>
      </c>
      <c r="W1227" s="192" t="n"/>
      <c r="X1227" s="192" t="n"/>
      <c r="Y1227" s="193" t="n">
        <v>2025</v>
      </c>
      <c r="Z1227" s="3" t="n"/>
      <c r="AA1227" s="3" t="n"/>
      <c r="AB1227" s="194" t="n">
        <f aca="false" ca="false" dt2D="false" dtr="false" t="normal">SUM(AC1227:AQ1227)</f>
        <v>21930019.12</v>
      </c>
      <c r="AC1227" s="151" t="n"/>
      <c r="AD1227" s="151" t="n"/>
      <c r="AE1227" s="151" t="n"/>
      <c r="AF1227" s="151" t="n"/>
      <c r="AG1227" s="151" t="n"/>
      <c r="AH1227" s="151" t="n"/>
      <c r="AI1227" s="151" t="n"/>
      <c r="AJ1227" s="151" t="n"/>
      <c r="AK1227" s="151" t="n"/>
      <c r="AL1227" s="151" t="n"/>
      <c r="AM1227" s="151" t="n">
        <v>21930019.12</v>
      </c>
      <c r="AN1227" s="151" t="n"/>
      <c r="AO1227" s="151" t="n"/>
      <c r="AP1227" s="151" t="n"/>
      <c r="AQ1227" s="151" t="n"/>
      <c r="AR1227" s="128" t="n">
        <f aca="false" ca="false" dt2D="false" dtr="false" t="normal">COUNTIF(AC1227:AN1227, "&gt;0")</f>
        <v>1</v>
      </c>
      <c r="AS1227" s="128" t="n">
        <f aca="false" ca="false" dt2D="false" dtr="false" t="normal">COUNTIF(AO1227:AQ1227, "&gt;0")</f>
        <v>0</v>
      </c>
      <c r="AT1227" s="128" t="n">
        <f aca="false" ca="false" dt2D="false" dtr="false" t="normal">+AR1227+AS1227</f>
        <v>1</v>
      </c>
    </row>
    <row customHeight="true" ht="15" outlineLevel="0" r="1228">
      <c r="A1228" s="115" t="n">
        <f aca="false" ca="false" dt2D="false" dtr="false" t="normal">A1227+1</f>
        <v>336</v>
      </c>
      <c r="B1228" s="115" t="s">
        <v>226</v>
      </c>
      <c r="C1228" s="116" t="s">
        <v>249</v>
      </c>
      <c r="D1228" s="115" t="s">
        <v>885</v>
      </c>
      <c r="E1228" s="117" t="s">
        <v>159</v>
      </c>
      <c r="F1228" s="118" t="s">
        <v>62</v>
      </c>
      <c r="G1228" s="118" t="n">
        <v>9</v>
      </c>
      <c r="H1228" s="118" t="n">
        <v>1</v>
      </c>
      <c r="I1228" s="119" t="n">
        <v>1995.96</v>
      </c>
      <c r="J1228" s="119" t="n">
        <v>1951.96</v>
      </c>
      <c r="K1228" s="119" t="n">
        <v>44</v>
      </c>
      <c r="L1228" s="117" t="n">
        <v>70</v>
      </c>
      <c r="M1228" s="120" t="n">
        <f aca="false" ca="false" dt2D="false" dtr="false" t="normal">SUM(N1228:S1228)</f>
        <v>35196200.86</v>
      </c>
      <c r="N1228" s="120" t="n"/>
      <c r="O1228" s="120" t="n"/>
      <c r="P1228" s="120" t="n"/>
      <c r="Q1228" s="120" t="n"/>
      <c r="R1228" s="120" t="n"/>
      <c r="S1228" s="120" t="n">
        <v>35196200.86</v>
      </c>
      <c r="T1228" s="191" t="n">
        <v>77.3</v>
      </c>
      <c r="U1228" s="192" t="n">
        <v>61.84</v>
      </c>
      <c r="V1228" s="192" t="n">
        <v>51.53</v>
      </c>
      <c r="W1228" s="192" t="n"/>
      <c r="X1228" s="192" t="n"/>
      <c r="Y1228" s="193" t="n">
        <v>2025</v>
      </c>
      <c r="Z1228" s="3" t="n"/>
      <c r="AA1228" s="3" t="n"/>
      <c r="AB1228" s="194" t="n">
        <f aca="false" ca="false" dt2D="false" dtr="false" t="normal">SUM(AC1228:AQ1228)</f>
        <v>35196200.86</v>
      </c>
      <c r="AC1228" s="151" t="n"/>
      <c r="AD1228" s="151" t="n">
        <v>3767176.63</v>
      </c>
      <c r="AE1228" s="151" t="n"/>
      <c r="AF1228" s="151" t="n">
        <v>2068949.35</v>
      </c>
      <c r="AG1228" s="151" t="n"/>
      <c r="AH1228" s="151" t="n"/>
      <c r="AI1228" s="151" t="n"/>
      <c r="AJ1228" s="151" t="n"/>
      <c r="AK1228" s="151" t="n"/>
      <c r="AL1228" s="151" t="n"/>
      <c r="AM1228" s="151" t="n">
        <v>23246698.45</v>
      </c>
      <c r="AN1228" s="151" t="n">
        <v>6113376.43</v>
      </c>
      <c r="AO1228" s="151" t="n"/>
      <c r="AP1228" s="151" t="n"/>
      <c r="AQ1228" s="151" t="n"/>
      <c r="AR1228" s="128" t="n">
        <f aca="false" ca="false" dt2D="false" dtr="false" t="normal">COUNTIF(AC1228:AN1228, "&gt;0")</f>
        <v>4</v>
      </c>
      <c r="AS1228" s="128" t="n">
        <f aca="false" ca="false" dt2D="false" dtr="false" t="normal">COUNTIF(AO1228:AQ1228, "&gt;0")</f>
        <v>0</v>
      </c>
      <c r="AT1228" s="128" t="n">
        <f aca="false" ca="false" dt2D="false" dtr="false" t="normal">+AR1228+AS1228</f>
        <v>4</v>
      </c>
    </row>
    <row customHeight="true" ht="15" outlineLevel="0" r="1229">
      <c r="A1229" s="115" t="n">
        <f aca="false" ca="false" dt2D="false" dtr="false" t="normal">A1228+1</f>
        <v>337</v>
      </c>
      <c r="B1229" s="115" t="s">
        <v>226</v>
      </c>
      <c r="C1229" s="116" t="s">
        <v>249</v>
      </c>
      <c r="D1229" s="115" t="s">
        <v>886</v>
      </c>
      <c r="E1229" s="117" t="s">
        <v>87</v>
      </c>
      <c r="F1229" s="118" t="s">
        <v>62</v>
      </c>
      <c r="G1229" s="118" t="n">
        <v>9</v>
      </c>
      <c r="H1229" s="118" t="n">
        <v>1</v>
      </c>
      <c r="I1229" s="119" t="n">
        <v>1988.05</v>
      </c>
      <c r="J1229" s="119" t="n">
        <v>1988.05</v>
      </c>
      <c r="K1229" s="119" t="n">
        <v>0</v>
      </c>
      <c r="L1229" s="117" t="n">
        <v>92</v>
      </c>
      <c r="M1229" s="120" t="n">
        <f aca="false" ca="false" dt2D="false" dtr="false" t="normal">SUM(N1229:S1229)</f>
        <v>32995968.03</v>
      </c>
      <c r="N1229" s="120" t="n"/>
      <c r="O1229" s="120" t="n"/>
      <c r="P1229" s="120" t="n"/>
      <c r="Q1229" s="120" t="n"/>
      <c r="R1229" s="120" t="n"/>
      <c r="S1229" s="120" t="n">
        <v>32995968.03</v>
      </c>
      <c r="T1229" s="191" t="n">
        <v>72.76</v>
      </c>
      <c r="U1229" s="192" t="n">
        <v>58.21</v>
      </c>
      <c r="V1229" s="192" t="n">
        <v>48.51</v>
      </c>
      <c r="W1229" s="192" t="n"/>
      <c r="X1229" s="192" t="n"/>
      <c r="Y1229" s="193" t="n">
        <v>2025</v>
      </c>
      <c r="Z1229" s="3" t="n"/>
      <c r="AA1229" s="3" t="n"/>
      <c r="AB1229" s="194" t="n">
        <f aca="false" ca="false" dt2D="false" dtr="false" t="normal">SUM(AC1229:AQ1229)</f>
        <v>32995968.03</v>
      </c>
      <c r="AC1229" s="151" t="n"/>
      <c r="AD1229" s="151" t="n">
        <v>3752247.29</v>
      </c>
      <c r="AE1229" s="151" t="n"/>
      <c r="AF1229" s="151" t="n"/>
      <c r="AG1229" s="151" t="n"/>
      <c r="AH1229" s="151" t="n"/>
      <c r="AI1229" s="151" t="n"/>
      <c r="AJ1229" s="151" t="n"/>
      <c r="AK1229" s="151" t="n"/>
      <c r="AL1229" s="151" t="n"/>
      <c r="AM1229" s="151" t="n">
        <v>23154571.66</v>
      </c>
      <c r="AN1229" s="151" t="n">
        <v>6089149.08</v>
      </c>
      <c r="AO1229" s="151" t="n"/>
      <c r="AP1229" s="151" t="n"/>
      <c r="AQ1229" s="151" t="n"/>
      <c r="AR1229" s="128" t="n">
        <f aca="false" ca="false" dt2D="false" dtr="false" t="normal">COUNTIF(AC1229:AN1229, "&gt;0")</f>
        <v>3</v>
      </c>
      <c r="AS1229" s="128" t="n">
        <f aca="false" ca="false" dt2D="false" dtr="false" t="normal">COUNTIF(AO1229:AQ1229, "&gt;0")</f>
        <v>0</v>
      </c>
      <c r="AT1229" s="128" t="n">
        <f aca="false" ca="false" dt2D="false" dtr="false" t="normal">+AR1229+AS1229</f>
        <v>3</v>
      </c>
    </row>
    <row customHeight="true" ht="15" outlineLevel="0" r="1230">
      <c r="A1230" s="115" t="n">
        <f aca="false" ca="false" dt2D="false" dtr="false" t="normal">A1229+1</f>
        <v>338</v>
      </c>
      <c r="B1230" s="115" t="s">
        <v>226</v>
      </c>
      <c r="C1230" s="116" t="s">
        <v>249</v>
      </c>
      <c r="D1230" s="115" t="s">
        <v>253</v>
      </c>
      <c r="E1230" s="119" t="s">
        <v>320</v>
      </c>
      <c r="F1230" s="118" t="s">
        <v>62</v>
      </c>
      <c r="G1230" s="118" t="n">
        <v>9</v>
      </c>
      <c r="H1230" s="118" t="n">
        <v>1</v>
      </c>
      <c r="I1230" s="119" t="n">
        <v>1959.1</v>
      </c>
      <c r="J1230" s="119" t="n">
        <v>1959.1</v>
      </c>
      <c r="K1230" s="119" t="n">
        <v>0</v>
      </c>
      <c r="L1230" s="117" t="n">
        <v>80</v>
      </c>
      <c r="M1230" s="120" t="n">
        <f aca="false" ca="false" dt2D="false" dtr="false" t="normal">SUM(N1230:S1230)</f>
        <v>29182299.15181181</v>
      </c>
      <c r="N1230" s="120" t="n"/>
      <c r="O1230" s="120" t="n"/>
      <c r="P1230" s="120" t="n"/>
      <c r="Q1230" s="120" t="n"/>
      <c r="R1230" s="120" t="n"/>
      <c r="S1230" s="120" t="n">
        <f aca="false" ca="false" dt2D="false" dtr="false" t="normal">'Приложение 2'!E1230-'Приложение 1'!Q1230</f>
        <v>29182299.15181181</v>
      </c>
      <c r="T1230" s="191" t="n">
        <v>62.07</v>
      </c>
      <c r="U1230" s="192" t="n">
        <v>49.65</v>
      </c>
      <c r="V1230" s="192" t="n">
        <v>41.38</v>
      </c>
      <c r="W1230" s="192" t="n"/>
      <c r="X1230" s="192" t="n"/>
      <c r="Y1230" s="193" t="n">
        <v>2027</v>
      </c>
      <c r="Z1230" s="3" t="n"/>
      <c r="AA1230" s="3" t="n"/>
      <c r="AB1230" s="194" t="n">
        <f aca="false" ca="false" dt2D="false" dtr="false" t="normal">SUM(AC1230:AQ1230)</f>
        <v>29182299.15181181</v>
      </c>
      <c r="AC1230" s="151" t="n"/>
      <c r="AD1230" s="151" t="n"/>
      <c r="AE1230" s="151" t="n"/>
      <c r="AF1230" s="151" t="n"/>
      <c r="AG1230" s="151" t="n"/>
      <c r="AH1230" s="151" t="n"/>
      <c r="AI1230" s="151" t="n">
        <v>0</v>
      </c>
      <c r="AJ1230" s="151" t="n"/>
      <c r="AK1230" s="151" t="n">
        <v>2818755.85651688</v>
      </c>
      <c r="AL1230" s="151" t="n"/>
      <c r="AM1230" s="151" t="n">
        <v>24839573.1188918</v>
      </c>
      <c r="AN1230" s="151" t="n"/>
      <c r="AO1230" s="151" t="n">
        <v>875468.974554355</v>
      </c>
      <c r="AP1230" s="151" t="n">
        <v>24000</v>
      </c>
      <c r="AQ1230" s="151" t="n">
        <v>624501.201848773</v>
      </c>
      <c r="AR1230" s="128" t="n">
        <f aca="false" ca="false" dt2D="false" dtr="false" t="normal">COUNTIF(AC1230:AN1230, "&gt;0")</f>
        <v>2</v>
      </c>
      <c r="AS1230" s="128" t="n">
        <f aca="false" ca="false" dt2D="false" dtr="false" t="normal">COUNTIF(AO1230:AQ1230, "&gt;0")</f>
        <v>3</v>
      </c>
      <c r="AT1230" s="128" t="n">
        <f aca="false" ca="false" dt2D="false" dtr="false" t="normal">+AR1230+AS1230</f>
        <v>5</v>
      </c>
      <c r="AU1230" s="0" t="s">
        <v>888</v>
      </c>
    </row>
    <row customHeight="true" ht="15" outlineLevel="0" r="1231">
      <c r="A1231" s="115" t="n">
        <f aca="false" ca="false" dt2D="false" dtr="false" t="normal">A1230+1</f>
        <v>339</v>
      </c>
      <c r="B1231" s="115" t="s">
        <v>226</v>
      </c>
      <c r="C1231" s="116" t="s">
        <v>249</v>
      </c>
      <c r="D1231" s="115" t="s">
        <v>561</v>
      </c>
      <c r="E1231" s="119" t="s">
        <v>221</v>
      </c>
      <c r="F1231" s="118" t="s">
        <v>62</v>
      </c>
      <c r="G1231" s="118" t="n">
        <v>4</v>
      </c>
      <c r="H1231" s="118" t="n">
        <v>4</v>
      </c>
      <c r="I1231" s="119" t="n">
        <v>2465.3</v>
      </c>
      <c r="J1231" s="119" t="n">
        <v>2238.1</v>
      </c>
      <c r="K1231" s="119" t="n">
        <v>227.2</v>
      </c>
      <c r="L1231" s="117" t="n">
        <v>104</v>
      </c>
      <c r="M1231" s="120" t="n">
        <f aca="false" ca="false" dt2D="false" dtr="false" t="normal">SUM(N1231:S1231)</f>
        <v>19150869.501000002</v>
      </c>
      <c r="N1231" s="120" t="n"/>
      <c r="O1231" s="120" t="n"/>
      <c r="P1231" s="120" t="n"/>
      <c r="Q1231" s="120" t="n">
        <v>410632.836</v>
      </c>
      <c r="R1231" s="120" t="n"/>
      <c r="S1231" s="120" t="n">
        <f aca="false" ca="false" dt2D="false" dtr="false" t="normal">'Приложение 2'!E1231-'Приложение 1'!Q1231</f>
        <v>18740236.665000003</v>
      </c>
      <c r="T1231" s="191" t="n">
        <v>32.24</v>
      </c>
      <c r="U1231" s="192" t="n">
        <v>25.79</v>
      </c>
      <c r="V1231" s="192" t="n">
        <v>21.49</v>
      </c>
      <c r="W1231" s="192" t="n"/>
      <c r="X1231" s="192" t="n"/>
      <c r="Y1231" s="193" t="n">
        <v>2026</v>
      </c>
      <c r="Z1231" s="3" t="n"/>
      <c r="AA1231" s="3" t="n"/>
      <c r="AB1231" s="194" t="n">
        <f aca="false" ca="false" dt2D="false" dtr="false" t="normal">SUM(AC1231:AQ1231)</f>
        <v>19150869.501000002</v>
      </c>
      <c r="AC1231" s="151" t="n"/>
      <c r="AD1231" s="151" t="n">
        <v>4018970.7672526</v>
      </c>
      <c r="AE1231" s="151" t="n"/>
      <c r="AF1231" s="151" t="n">
        <v>3351071.2968046</v>
      </c>
      <c r="AG1231" s="151" t="n"/>
      <c r="AH1231" s="151" t="n"/>
      <c r="AI1231" s="151" t="n">
        <v>0</v>
      </c>
      <c r="AJ1231" s="151" t="n"/>
      <c r="AK1231" s="151" t="n"/>
      <c r="AL1231" s="151" t="n"/>
      <c r="AM1231" s="151" t="n"/>
      <c r="AN1231" s="151" t="n">
        <v>10772472.7445914</v>
      </c>
      <c r="AO1231" s="151" t="n">
        <v>574526.08503</v>
      </c>
      <c r="AP1231" s="151" t="n">
        <v>24000</v>
      </c>
      <c r="AQ1231" s="151" t="n">
        <v>409828.6073214</v>
      </c>
      <c r="AR1231" s="128" t="n">
        <f aca="false" ca="false" dt2D="false" dtr="false" t="normal">COUNTIF(AC1231:AN1231, "&gt;0")</f>
        <v>3</v>
      </c>
      <c r="AS1231" s="128" t="n">
        <f aca="false" ca="false" dt2D="false" dtr="false" t="normal">COUNTIF(AO1231:AQ1231, "&gt;0")</f>
        <v>3</v>
      </c>
      <c r="AT1231" s="128" t="n">
        <f aca="false" ca="false" dt2D="false" dtr="false" t="normal">+AR1231+AS1231</f>
        <v>6</v>
      </c>
      <c r="AU1231" s="0" t="n"/>
    </row>
    <row customHeight="true" ht="15" outlineLevel="0" r="1232">
      <c r="A1232" s="115" t="n">
        <f aca="false" ca="false" dt2D="false" dtr="false" t="normal">A1231+1</f>
        <v>340</v>
      </c>
      <c r="B1232" s="115" t="n">
        <f aca="false" ca="false" dt2D="false" dtr="false" t="normal">B1210+1</f>
        <v>63</v>
      </c>
      <c r="C1232" s="116" t="s">
        <v>249</v>
      </c>
      <c r="D1232" s="115" t="s">
        <v>255</v>
      </c>
      <c r="E1232" s="119" t="s">
        <v>302</v>
      </c>
      <c r="F1232" s="118" t="s">
        <v>62</v>
      </c>
      <c r="G1232" s="118" t="n">
        <v>3</v>
      </c>
      <c r="H1232" s="118" t="n">
        <v>3</v>
      </c>
      <c r="I1232" s="119" t="n">
        <v>1718.5</v>
      </c>
      <c r="J1232" s="119" t="n">
        <v>1262.7</v>
      </c>
      <c r="K1232" s="119" t="n">
        <v>455.8</v>
      </c>
      <c r="L1232" s="117" t="n">
        <v>37</v>
      </c>
      <c r="M1232" s="120" t="n">
        <f aca="false" ca="false" dt2D="false" dtr="false" t="normal">SUM(N1232:S1232)</f>
        <v>21981877.320803307</v>
      </c>
      <c r="N1232" s="120" t="n"/>
      <c r="O1232" s="120" t="n"/>
      <c r="P1232" s="120" t="n"/>
      <c r="Q1232" s="120" t="n">
        <v>2103066.43</v>
      </c>
      <c r="R1232" s="120" t="n"/>
      <c r="S1232" s="120" t="n">
        <f aca="false" ca="false" dt2D="false" dtr="false" t="normal">'Приложение 2'!E1232-'Приложение 1'!Q1232</f>
        <v>19878810.890803307</v>
      </c>
      <c r="T1232" s="191" t="n">
        <v>48.2</v>
      </c>
      <c r="U1232" s="192" t="n">
        <v>38.56</v>
      </c>
      <c r="V1232" s="192" t="n">
        <v>32.13</v>
      </c>
      <c r="W1232" s="192" t="n"/>
      <c r="X1232" s="192" t="n"/>
      <c r="Y1232" s="193" t="n">
        <v>2027</v>
      </c>
      <c r="Z1232" s="3" t="n"/>
      <c r="AA1232" s="3" t="n"/>
      <c r="AB1232" s="194" t="n">
        <f aca="false" ca="false" dt2D="false" dtr="false" t="normal">SUM(AC1232:AQ1232)</f>
        <v>21981877.320803307</v>
      </c>
      <c r="AC1232" s="151" t="n"/>
      <c r="AD1232" s="151" t="n"/>
      <c r="AE1232" s="151" t="n"/>
      <c r="AF1232" s="151" t="n">
        <v>2115197.20236852</v>
      </c>
      <c r="AG1232" s="151" t="n"/>
      <c r="AH1232" s="151" t="n"/>
      <c r="AI1232" s="151" t="n">
        <v>0</v>
      </c>
      <c r="AJ1232" s="151" t="n"/>
      <c r="AK1232" s="124" t="n"/>
      <c r="AL1232" s="151" t="n"/>
      <c r="AM1232" s="151" t="n"/>
      <c r="AN1232" s="151" t="n">
        <v>18712811.6241455</v>
      </c>
      <c r="AO1232" s="151" t="n">
        <v>659456.319624098</v>
      </c>
      <c r="AP1232" s="151" t="n">
        <v>24000</v>
      </c>
      <c r="AQ1232" s="151" t="n">
        <v>470412.17466519</v>
      </c>
      <c r="AR1232" s="128" t="n">
        <f aca="false" ca="false" dt2D="false" dtr="false" t="normal">COUNTIF(AC1232:AN1232, "&gt;0")</f>
        <v>2</v>
      </c>
      <c r="AS1232" s="128" t="n">
        <f aca="false" ca="false" dt2D="false" dtr="false" t="normal">COUNTIF(AO1232:AQ1232, "&gt;0")</f>
        <v>3</v>
      </c>
      <c r="AT1232" s="128" t="n">
        <f aca="false" ca="false" dt2D="false" dtr="false" t="normal">+AR1232+AS1232</f>
        <v>5</v>
      </c>
      <c r="AU1232" s="0" t="s">
        <v>892</v>
      </c>
    </row>
    <row customHeight="true" ht="15" outlineLevel="0" r="1233">
      <c r="A1233" s="115" t="n">
        <f aca="false" ca="false" dt2D="false" dtr="false" t="normal">A1232+1</f>
        <v>341</v>
      </c>
      <c r="B1233" s="115" t="s">
        <v>226</v>
      </c>
      <c r="C1233" s="116" t="s">
        <v>249</v>
      </c>
      <c r="D1233" s="115" t="s">
        <v>259</v>
      </c>
      <c r="E1233" s="119" t="s">
        <v>221</v>
      </c>
      <c r="F1233" s="118" t="s">
        <v>62</v>
      </c>
      <c r="G1233" s="118" t="n">
        <v>4</v>
      </c>
      <c r="H1233" s="118" t="n">
        <v>2</v>
      </c>
      <c r="I1233" s="119" t="n">
        <v>1250.5</v>
      </c>
      <c r="J1233" s="119" t="n">
        <v>1132</v>
      </c>
      <c r="K1233" s="119" t="n">
        <v>118.5</v>
      </c>
      <c r="L1233" s="117" t="n">
        <v>46</v>
      </c>
      <c r="M1233" s="120" t="n">
        <f aca="false" ca="false" dt2D="false" dtr="false" t="normal">SUM(N1233:S1233)</f>
        <v>10067788.004999999</v>
      </c>
      <c r="N1233" s="120" t="n"/>
      <c r="O1233" s="120" t="n"/>
      <c r="P1233" s="120" t="n"/>
      <c r="Q1233" s="120" t="n">
        <v>208785.66</v>
      </c>
      <c r="R1233" s="120" t="n"/>
      <c r="S1233" s="120" t="n">
        <f aca="false" ca="false" dt2D="false" dtr="false" t="normal">'Приложение 2'!E1233-'Приложение 1'!Q1233</f>
        <v>9859002.344999999</v>
      </c>
      <c r="T1233" s="191" t="n">
        <v>35.06</v>
      </c>
      <c r="U1233" s="192" t="n">
        <v>28.05</v>
      </c>
      <c r="V1233" s="192" t="n">
        <v>23.38</v>
      </c>
      <c r="W1233" s="192" t="n"/>
      <c r="X1233" s="192" t="n"/>
      <c r="Y1233" s="193" t="n">
        <v>2026</v>
      </c>
      <c r="Z1233" s="3" t="n"/>
      <c r="AA1233" s="3" t="n"/>
      <c r="AB1233" s="194" t="n">
        <f aca="false" ca="false" dt2D="false" dtr="false" t="normal">SUM(AC1233:AQ1233)</f>
        <v>10067788.004999999</v>
      </c>
      <c r="AC1233" s="151" t="n"/>
      <c r="AD1233" s="151" t="n">
        <v>2034642.657871</v>
      </c>
      <c r="AE1233" s="151" t="n"/>
      <c r="AF1233" s="151" t="n">
        <v>1695856.997791</v>
      </c>
      <c r="AG1233" s="151" t="n"/>
      <c r="AH1233" s="151" t="n"/>
      <c r="AI1233" s="151" t="n">
        <v>0</v>
      </c>
      <c r="AJ1233" s="151" t="n"/>
      <c r="AK1233" s="151" t="n"/>
      <c r="AL1233" s="151" t="n"/>
      <c r="AM1233" s="151" t="n">
        <v>5795804.045881</v>
      </c>
      <c r="AN1233" s="151" t="n"/>
      <c r="AO1233" s="151" t="n">
        <v>302033.64015</v>
      </c>
      <c r="AP1233" s="151" t="n">
        <v>24000</v>
      </c>
      <c r="AQ1233" s="151" t="n">
        <v>215450.663307</v>
      </c>
      <c r="AR1233" s="128" t="n">
        <f aca="false" ca="false" dt2D="false" dtr="false" t="normal">COUNTIF(AC1233:AN1233, "&gt;0")</f>
        <v>3</v>
      </c>
      <c r="AS1233" s="128" t="n">
        <f aca="false" ca="false" dt2D="false" dtr="false" t="normal">COUNTIF(AO1233:AQ1233, "&gt;0")</f>
        <v>3</v>
      </c>
      <c r="AT1233" s="128" t="n">
        <f aca="false" ca="false" dt2D="false" dtr="false" t="normal">+AR1233+AS1233</f>
        <v>6</v>
      </c>
      <c r="AU1233" s="0" t="n"/>
    </row>
    <row customHeight="true" ht="15" outlineLevel="0" r="1234">
      <c r="A1234" s="115" t="n">
        <f aca="false" ca="false" dt2D="false" dtr="false" t="normal">A1233+1</f>
        <v>342</v>
      </c>
      <c r="B1234" s="115" t="s">
        <v>226</v>
      </c>
      <c r="C1234" s="116" t="s">
        <v>249</v>
      </c>
      <c r="D1234" s="115" t="s">
        <v>894</v>
      </c>
      <c r="E1234" s="119" t="s">
        <v>221</v>
      </c>
      <c r="F1234" s="118" t="s">
        <v>62</v>
      </c>
      <c r="G1234" s="118" t="n">
        <v>4</v>
      </c>
      <c r="H1234" s="118" t="n">
        <v>2</v>
      </c>
      <c r="I1234" s="119" t="n">
        <v>1261.9</v>
      </c>
      <c r="J1234" s="119" t="n">
        <v>1220.6</v>
      </c>
      <c r="K1234" s="119" t="n">
        <v>41.3000000000002</v>
      </c>
      <c r="L1234" s="117" t="n">
        <v>46</v>
      </c>
      <c r="M1234" s="120" t="n">
        <f aca="false" ca="false" dt2D="false" dtr="false" t="normal">SUM(N1234:S1234)</f>
        <v>10790002.14</v>
      </c>
      <c r="N1234" s="120" t="n"/>
      <c r="O1234" s="120" t="n"/>
      <c r="P1234" s="120" t="n"/>
      <c r="Q1234" s="120" t="n">
        <v>198759.108</v>
      </c>
      <c r="R1234" s="120" t="n"/>
      <c r="S1234" s="120" t="n">
        <f aca="false" ca="false" dt2D="false" dtr="false" t="normal">'Приложение 2'!E1234-'Приложение 1'!Q1234</f>
        <v>10591243.032000002</v>
      </c>
      <c r="T1234" s="191" t="n">
        <v>32.31</v>
      </c>
      <c r="U1234" s="192" t="n">
        <v>25.85</v>
      </c>
      <c r="V1234" s="192" t="n">
        <v>21.54</v>
      </c>
      <c r="W1234" s="192" t="n"/>
      <c r="X1234" s="192" t="n"/>
      <c r="Y1234" s="193" t="n">
        <v>2026</v>
      </c>
      <c r="Z1234" s="3" t="n"/>
      <c r="AA1234" s="3" t="n"/>
      <c r="AB1234" s="194" t="n">
        <f aca="false" ca="false" dt2D="false" dtr="false" t="normal">SUM(AC1234:AQ1234)</f>
        <v>10790002.14</v>
      </c>
      <c r="AC1234" s="151" t="n"/>
      <c r="AD1234" s="151" t="n"/>
      <c r="AE1234" s="151" t="n"/>
      <c r="AF1234" s="151" t="n"/>
      <c r="AG1234" s="151" t="n"/>
      <c r="AH1234" s="151" t="n"/>
      <c r="AI1234" s="151" t="n">
        <v>0</v>
      </c>
      <c r="AJ1234" s="151" t="n"/>
      <c r="AK1234" s="151" t="n">
        <v>10211396.030004</v>
      </c>
      <c r="AL1234" s="151" t="n"/>
      <c r="AM1234" s="151" t="n"/>
      <c r="AN1234" s="151" t="n"/>
      <c r="AO1234" s="151" t="n">
        <v>323700.0642</v>
      </c>
      <c r="AP1234" s="151" t="n">
        <v>24000</v>
      </c>
      <c r="AQ1234" s="151" t="n">
        <v>230906.045796</v>
      </c>
      <c r="AR1234" s="128" t="n">
        <f aca="false" ca="false" dt2D="false" dtr="false" t="normal">COUNTIF(AC1234:AN1234, "&gt;0")</f>
        <v>1</v>
      </c>
      <c r="AS1234" s="128" t="n">
        <f aca="false" ca="false" dt2D="false" dtr="false" t="normal">COUNTIF(AO1234:AQ1234, "&gt;0")</f>
        <v>3</v>
      </c>
      <c r="AT1234" s="128" t="n">
        <f aca="false" ca="false" dt2D="false" dtr="false" t="normal">+AR1234+AS1234</f>
        <v>4</v>
      </c>
      <c r="AU1234" s="0" t="n"/>
    </row>
    <row customHeight="true" ht="15" outlineLevel="0" r="1235">
      <c r="A1235" s="115" t="n">
        <f aca="false" ca="false" dt2D="false" dtr="false" t="normal">A1234+1</f>
        <v>343</v>
      </c>
      <c r="B1235" s="115" t="s">
        <v>226</v>
      </c>
      <c r="C1235" s="116" t="s">
        <v>249</v>
      </c>
      <c r="D1235" s="115" t="s">
        <v>261</v>
      </c>
      <c r="E1235" s="119" t="s">
        <v>302</v>
      </c>
      <c r="F1235" s="118" t="s">
        <v>62</v>
      </c>
      <c r="G1235" s="118" t="n">
        <v>3</v>
      </c>
      <c r="H1235" s="118" t="n">
        <v>3</v>
      </c>
      <c r="I1235" s="119" t="n">
        <v>1538.3</v>
      </c>
      <c r="J1235" s="119" t="n">
        <v>1287.6</v>
      </c>
      <c r="K1235" s="119" t="n">
        <v>250.7</v>
      </c>
      <c r="L1235" s="117" t="n">
        <v>74</v>
      </c>
      <c r="M1235" s="120" t="n">
        <f aca="false" ca="false" dt2D="false" dtr="false" t="normal">SUM(N1235:S1235)</f>
        <v>59154293.711234555</v>
      </c>
      <c r="N1235" s="120" t="n"/>
      <c r="O1235" s="120" t="n"/>
      <c r="P1235" s="120" t="n"/>
      <c r="Q1235" s="120" t="n">
        <v>272828.196</v>
      </c>
      <c r="R1235" s="120" t="n"/>
      <c r="S1235" s="120" t="n">
        <f aca="false" ca="false" dt2D="false" dtr="false" t="normal">'Приложение 2'!E1235-'Приложение 1'!Q1235</f>
        <v>58881465.51523455</v>
      </c>
      <c r="T1235" s="191" t="n">
        <v>160.35</v>
      </c>
      <c r="U1235" s="192" t="n">
        <v>128.28</v>
      </c>
      <c r="V1235" s="192" t="n">
        <v>106.9</v>
      </c>
      <c r="W1235" s="192" t="n"/>
      <c r="X1235" s="192" t="n"/>
      <c r="Y1235" s="193" t="n">
        <v>2027</v>
      </c>
      <c r="Z1235" s="3" t="n"/>
      <c r="AA1235" s="3" t="n"/>
      <c r="AB1235" s="194" t="n">
        <f aca="false" ca="false" dt2D="false" dtr="false" t="normal">SUM(AC1235:AQ1235)</f>
        <v>59154293.711234555</v>
      </c>
      <c r="AC1235" s="151" t="n"/>
      <c r="AD1235" s="151" t="n"/>
      <c r="AE1235" s="151" t="n"/>
      <c r="AF1235" s="151" t="n"/>
      <c r="AG1235" s="151" t="n"/>
      <c r="AH1235" s="151" t="n"/>
      <c r="AI1235" s="151" t="n">
        <v>0</v>
      </c>
      <c r="AJ1235" s="151" t="n"/>
      <c r="AK1235" s="151" t="n">
        <v>21533097.7943078</v>
      </c>
      <c r="AL1235" s="151" t="n"/>
      <c r="AM1235" s="151" t="n">
        <v>17803316.5315321</v>
      </c>
      <c r="AN1235" s="151" t="n">
        <v>16753348.6886372</v>
      </c>
      <c r="AO1235" s="151" t="n">
        <v>1774628.81133703</v>
      </c>
      <c r="AP1235" s="151" t="n">
        <v>24000</v>
      </c>
      <c r="AQ1235" s="151" t="n">
        <v>1265901.88542042</v>
      </c>
      <c r="AR1235" s="128" t="n">
        <f aca="false" ca="false" dt2D="false" dtr="false" t="normal">COUNTIF(AC1235:AN1235, "&gt;0")</f>
        <v>3</v>
      </c>
      <c r="AS1235" s="128" t="n">
        <f aca="false" ca="false" dt2D="false" dtr="false" t="normal">COUNTIF(AO1235:AQ1235, "&gt;0")</f>
        <v>3</v>
      </c>
      <c r="AT1235" s="128" t="n">
        <f aca="false" ca="false" dt2D="false" dtr="false" t="normal">+AR1235+AS1235</f>
        <v>6</v>
      </c>
      <c r="AU1235" s="0" t="n"/>
    </row>
    <row customHeight="true" ht="16.5" outlineLevel="0" r="1236">
      <c r="A1236" s="115" t="n">
        <f aca="false" ca="false" dt2D="false" dtr="false" t="normal">A1235+1</f>
        <v>344</v>
      </c>
      <c r="B1236" s="115" t="s">
        <v>226</v>
      </c>
      <c r="C1236" s="116" t="s">
        <v>249</v>
      </c>
      <c r="D1236" s="115" t="s">
        <v>263</v>
      </c>
      <c r="E1236" s="119" t="s">
        <v>258</v>
      </c>
      <c r="F1236" s="118" t="s">
        <v>62</v>
      </c>
      <c r="G1236" s="118" t="n">
        <v>4</v>
      </c>
      <c r="H1236" s="118" t="n">
        <v>2</v>
      </c>
      <c r="I1236" s="119" t="n">
        <v>1240.7</v>
      </c>
      <c r="J1236" s="119" t="n">
        <v>1089.9</v>
      </c>
      <c r="K1236" s="119" t="n">
        <v>150.8</v>
      </c>
      <c r="L1236" s="117" t="n">
        <v>48</v>
      </c>
      <c r="M1236" s="120" t="n">
        <f aca="false" ca="false" dt2D="false" dtr="false" t="normal">SUM(N1236:S1236)</f>
        <v>20246697.939</v>
      </c>
      <c r="N1236" s="120" t="n"/>
      <c r="O1236" s="120" t="n"/>
      <c r="P1236" s="120" t="n"/>
      <c r="Q1236" s="120" t="n">
        <v>212213.484</v>
      </c>
      <c r="R1236" s="120" t="n"/>
      <c r="S1236" s="120" t="n">
        <f aca="false" ca="false" dt2D="false" dtr="false" t="normal">'Приложение 2'!E1236-'Приложение 1'!Q1236</f>
        <v>20034484.455</v>
      </c>
      <c r="T1236" s="191" t="n">
        <v>62.5</v>
      </c>
      <c r="U1236" s="192" t="n">
        <v>50</v>
      </c>
      <c r="V1236" s="192" t="n">
        <v>41.67</v>
      </c>
      <c r="W1236" s="192" t="n"/>
      <c r="X1236" s="192" t="n"/>
      <c r="Y1236" s="193" t="n">
        <v>2026</v>
      </c>
      <c r="Z1236" s="3" t="n"/>
      <c r="AA1236" s="3" t="n"/>
      <c r="AB1236" s="194" t="n">
        <f aca="false" ca="false" dt2D="false" dtr="false" t="normal">SUM(AC1236:AQ1236)</f>
        <v>20246697.939</v>
      </c>
      <c r="AC1236" s="151" t="n"/>
      <c r="AD1236" s="151" t="n">
        <v>2020634.7425994</v>
      </c>
      <c r="AE1236" s="151" t="n"/>
      <c r="AF1236" s="151" t="n">
        <v>1684504.1000874</v>
      </c>
      <c r="AG1236" s="151" t="n"/>
      <c r="AH1236" s="151" t="n"/>
      <c r="AI1236" s="151" t="n">
        <v>0</v>
      </c>
      <c r="AJ1236" s="151" t="n"/>
      <c r="AK1236" s="151" t="n">
        <v>10057440.727812</v>
      </c>
      <c r="AL1236" s="151" t="n"/>
      <c r="AM1236" s="151" t="n"/>
      <c r="AN1236" s="151" t="n">
        <v>5419438.0944366</v>
      </c>
      <c r="AO1236" s="151" t="n">
        <v>607400.93817</v>
      </c>
      <c r="AP1236" s="151" t="n">
        <v>24000</v>
      </c>
      <c r="AQ1236" s="151" t="n">
        <v>433279.3358946</v>
      </c>
      <c r="AR1236" s="128" t="n">
        <f aca="false" ca="false" dt2D="false" dtr="false" t="normal">COUNTIF(AC1236:AN1236, "&gt;0")</f>
        <v>4</v>
      </c>
      <c r="AS1236" s="128" t="n">
        <f aca="false" ca="false" dt2D="false" dtr="false" t="normal">COUNTIF(AO1236:AQ1236, "&gt;0")</f>
        <v>3</v>
      </c>
      <c r="AT1236" s="128" t="n">
        <f aca="false" ca="false" dt2D="false" dtr="false" t="normal">+AR1236+AS1236</f>
        <v>7</v>
      </c>
      <c r="AU1236" s="0" t="n"/>
    </row>
    <row customHeight="true" ht="15" outlineLevel="0" r="1237">
      <c r="A1237" s="115" t="n">
        <f aca="false" ca="false" dt2D="false" dtr="false" t="normal">A1236+1</f>
        <v>345</v>
      </c>
      <c r="B1237" s="115" t="s">
        <v>226</v>
      </c>
      <c r="C1237" s="116" t="s">
        <v>249</v>
      </c>
      <c r="D1237" s="115" t="s">
        <v>266</v>
      </c>
      <c r="E1237" s="119" t="s">
        <v>243</v>
      </c>
      <c r="F1237" s="118" t="s">
        <v>62</v>
      </c>
      <c r="G1237" s="118" t="n">
        <v>4</v>
      </c>
      <c r="H1237" s="118" t="n">
        <v>2</v>
      </c>
      <c r="I1237" s="119" t="n">
        <v>1419.91</v>
      </c>
      <c r="J1237" s="119" t="n">
        <v>1089.91</v>
      </c>
      <c r="K1237" s="119" t="n">
        <v>330</v>
      </c>
      <c r="L1237" s="117" t="n">
        <v>53</v>
      </c>
      <c r="M1237" s="120" t="n">
        <f aca="false" ca="false" dt2D="false" dtr="false" t="normal">SUM(N1237:S1237)</f>
        <v>23796711.8621</v>
      </c>
      <c r="N1237" s="120" t="n"/>
      <c r="O1237" s="120" t="n"/>
      <c r="P1237" s="120" t="n"/>
      <c r="Q1237" s="120" t="n">
        <v>266856.6732</v>
      </c>
      <c r="R1237" s="120" t="n"/>
      <c r="S1237" s="120" t="n">
        <f aca="false" ca="false" dt2D="false" dtr="false" t="normal">'Приложение 2'!E1237-'Приложение 1'!Q1237</f>
        <v>23529855.1889</v>
      </c>
      <c r="T1237" s="191" t="n">
        <v>67.06</v>
      </c>
      <c r="U1237" s="192" t="n">
        <v>53.65</v>
      </c>
      <c r="V1237" s="192" t="n">
        <v>44.71</v>
      </c>
      <c r="W1237" s="192" t="n"/>
      <c r="X1237" s="192" t="n"/>
      <c r="Y1237" s="193" t="n">
        <v>2026</v>
      </c>
      <c r="Z1237" s="3" t="n"/>
      <c r="AA1237" s="3" t="n"/>
      <c r="AB1237" s="194" t="n">
        <f aca="false" ca="false" dt2D="false" dtr="false" t="normal">SUM(AC1237:AQ1237)</f>
        <v>23796711.8621</v>
      </c>
      <c r="AC1237" s="151" t="n">
        <v>4839427.29577888</v>
      </c>
      <c r="AD1237" s="151" t="n"/>
      <c r="AE1237" s="151" t="n"/>
      <c r="AF1237" s="151" t="n"/>
      <c r="AG1237" s="151" t="n"/>
      <c r="AH1237" s="151" t="n"/>
      <c r="AI1237" s="151" t="n">
        <v>0</v>
      </c>
      <c r="AJ1237" s="151" t="n"/>
      <c r="AK1237" s="151" t="n">
        <v>11509030.8082756</v>
      </c>
      <c r="AL1237" s="151" t="n"/>
      <c r="AM1237" s="151" t="n"/>
      <c r="AN1237" s="151" t="n">
        <v>6201102.76833358</v>
      </c>
      <c r="AO1237" s="151" t="n">
        <v>713901.355863</v>
      </c>
      <c r="AP1237" s="151" t="n">
        <v>24000</v>
      </c>
      <c r="AQ1237" s="151" t="n">
        <v>509249.63384894</v>
      </c>
      <c r="AR1237" s="128" t="n">
        <f aca="false" ca="false" dt2D="false" dtr="false" t="normal">COUNTIF(AC1237:AN1237, "&gt;0")</f>
        <v>3</v>
      </c>
      <c r="AS1237" s="128" t="n">
        <f aca="false" ca="false" dt2D="false" dtr="false" t="normal">COUNTIF(AO1237:AQ1237, "&gt;0")</f>
        <v>3</v>
      </c>
      <c r="AT1237" s="128" t="n">
        <f aca="false" ca="false" dt2D="false" dtr="false" t="normal">+AR1237+AS1237</f>
        <v>6</v>
      </c>
      <c r="AU1237" s="0" t="n"/>
    </row>
    <row customHeight="true" ht="15" outlineLevel="0" r="1238">
      <c r="A1238" s="115" t="n">
        <f aca="false" ca="false" dt2D="false" dtr="false" t="normal">A1237+1</f>
        <v>346</v>
      </c>
      <c r="B1238" s="115" t="s">
        <v>226</v>
      </c>
      <c r="C1238" s="116" t="s">
        <v>249</v>
      </c>
      <c r="D1238" s="115" t="s">
        <v>268</v>
      </c>
      <c r="E1238" s="119" t="s">
        <v>258</v>
      </c>
      <c r="F1238" s="118" t="s">
        <v>62</v>
      </c>
      <c r="G1238" s="118" t="n">
        <v>4</v>
      </c>
      <c r="H1238" s="118" t="n">
        <v>2</v>
      </c>
      <c r="I1238" s="119" t="n">
        <v>1257.1</v>
      </c>
      <c r="J1238" s="119" t="n">
        <v>1257.1</v>
      </c>
      <c r="K1238" s="119" t="n">
        <v>0</v>
      </c>
      <c r="L1238" s="117" t="n">
        <v>53</v>
      </c>
      <c r="M1238" s="120" t="n">
        <f aca="false" ca="false" dt2D="false" dtr="false" t="normal">SUM(N1238:S1238)</f>
        <v>9765366.507</v>
      </c>
      <c r="N1238" s="120" t="n"/>
      <c r="O1238" s="120" t="n"/>
      <c r="P1238" s="120" t="n"/>
      <c r="Q1238" s="120" t="n">
        <v>191732.892</v>
      </c>
      <c r="R1238" s="120" t="n"/>
      <c r="S1238" s="120" t="n">
        <f aca="false" ca="false" dt2D="false" dtr="false" t="normal">'Приложение 2'!E1238-'Приложение 1'!Q1238</f>
        <v>9573633.614999998</v>
      </c>
      <c r="T1238" s="191" t="n">
        <v>32.3</v>
      </c>
      <c r="U1238" s="192" t="n">
        <v>25.84</v>
      </c>
      <c r="V1238" s="192" t="n">
        <v>21.53</v>
      </c>
      <c r="W1238" s="192" t="n"/>
      <c r="X1238" s="192" t="n"/>
      <c r="Y1238" s="193" t="n">
        <v>2026</v>
      </c>
      <c r="Z1238" s="3" t="n"/>
      <c r="AA1238" s="3" t="n"/>
      <c r="AB1238" s="194" t="n">
        <f aca="false" ca="false" dt2D="false" dtr="false" t="normal">SUM(AC1238:AQ1238)</f>
        <v>9765366.507</v>
      </c>
      <c r="AC1238" s="151" t="n"/>
      <c r="AD1238" s="151" t="n">
        <v>2045423.4987682</v>
      </c>
      <c r="AE1238" s="151" t="n"/>
      <c r="AF1238" s="151" t="n">
        <v>1704849.7656322</v>
      </c>
      <c r="AG1238" s="151" t="n"/>
      <c r="AH1238" s="151" t="n"/>
      <c r="AI1238" s="151" t="n">
        <v>0</v>
      </c>
      <c r="AJ1238" s="151" t="n"/>
      <c r="AK1238" s="151" t="n"/>
      <c r="AL1238" s="151" t="n"/>
      <c r="AM1238" s="151" t="n"/>
      <c r="AN1238" s="151" t="n">
        <v>5489153.4041398</v>
      </c>
      <c r="AO1238" s="151" t="n">
        <v>292960.99521</v>
      </c>
      <c r="AP1238" s="151" t="n">
        <v>24000</v>
      </c>
      <c r="AQ1238" s="151" t="n">
        <v>208978.8432498</v>
      </c>
      <c r="AR1238" s="128" t="n">
        <f aca="false" ca="false" dt2D="false" dtr="false" t="normal">COUNTIF(AC1238:AN1238, "&gt;0")</f>
        <v>3</v>
      </c>
      <c r="AS1238" s="128" t="n">
        <f aca="false" ca="false" dt2D="false" dtr="false" t="normal">COUNTIF(AO1238:AQ1238, "&gt;0")</f>
        <v>3</v>
      </c>
      <c r="AT1238" s="128" t="n">
        <f aca="false" ca="false" dt2D="false" dtr="false" t="normal">+AR1238+AS1238</f>
        <v>6</v>
      </c>
      <c r="AU1238" s="0" t="n"/>
    </row>
    <row customHeight="true" ht="15" outlineLevel="0" r="1239">
      <c r="A1239" s="115" t="n">
        <f aca="false" ca="false" dt2D="false" dtr="false" t="normal">A1238+1</f>
        <v>347</v>
      </c>
      <c r="B1239" s="115" t="s">
        <v>226</v>
      </c>
      <c r="C1239" s="116" t="s">
        <v>249</v>
      </c>
      <c r="D1239" s="115" t="s">
        <v>565</v>
      </c>
      <c r="E1239" s="119" t="s">
        <v>315</v>
      </c>
      <c r="F1239" s="118" t="s">
        <v>62</v>
      </c>
      <c r="G1239" s="118" t="n">
        <v>4</v>
      </c>
      <c r="H1239" s="118" t="n">
        <v>2</v>
      </c>
      <c r="I1239" s="119" t="n">
        <v>1322.8</v>
      </c>
      <c r="J1239" s="119" t="n">
        <v>1280.1</v>
      </c>
      <c r="K1239" s="119" t="n">
        <v>42.7</v>
      </c>
      <c r="L1239" s="117" t="n">
        <v>67</v>
      </c>
      <c r="M1239" s="120" t="n">
        <f aca="false" ca="false" dt2D="false" dtr="false" t="normal">SUM(N1239:S1239)</f>
        <v>23880640.68</v>
      </c>
      <c r="N1239" s="120" t="n"/>
      <c r="O1239" s="120" t="n"/>
      <c r="P1239" s="120" t="n"/>
      <c r="Q1239" s="120" t="n"/>
      <c r="R1239" s="120" t="n"/>
      <c r="S1239" s="120" t="n">
        <f aca="false" ca="false" dt2D="false" dtr="false" t="normal">'Приложение 2'!E1239-'Приложение 1'!Q1239</f>
        <v>23880640.68</v>
      </c>
      <c r="T1239" s="191" t="n">
        <v>75.22</v>
      </c>
      <c r="U1239" s="192" t="n">
        <v>60.18</v>
      </c>
      <c r="V1239" s="192" t="n">
        <v>50.15</v>
      </c>
      <c r="W1239" s="192" t="n"/>
      <c r="X1239" s="192" t="n"/>
      <c r="Y1239" s="193" t="n">
        <v>2026</v>
      </c>
      <c r="Z1239" s="3" t="n"/>
      <c r="AA1239" s="3" t="n"/>
      <c r="AB1239" s="194" t="n">
        <f aca="false" ca="false" dt2D="false" dtr="false" t="normal">SUM(AC1239:AQ1239)</f>
        <v>23880640.68</v>
      </c>
      <c r="AC1239" s="151" t="n"/>
      <c r="AD1239" s="151" t="n"/>
      <c r="AE1239" s="151" t="n"/>
      <c r="AF1239" s="151" t="n"/>
      <c r="AG1239" s="151" t="n"/>
      <c r="AH1239" s="151" t="n"/>
      <c r="AI1239" s="151" t="n">
        <v>0</v>
      </c>
      <c r="AJ1239" s="151" t="n"/>
      <c r="AK1239" s="151" t="n">
        <v>10721361.968848</v>
      </c>
      <c r="AL1239" s="151" t="n"/>
      <c r="AM1239" s="151" t="n">
        <v>6131361.8487736</v>
      </c>
      <c r="AN1239" s="151" t="n">
        <v>5776451.9314264</v>
      </c>
      <c r="AO1239" s="151" t="n">
        <v>716419.2204</v>
      </c>
      <c r="AP1239" s="151" t="n">
        <v>24000</v>
      </c>
      <c r="AQ1239" s="151" t="n">
        <v>511045.710552</v>
      </c>
      <c r="AR1239" s="128" t="n">
        <f aca="false" ca="false" dt2D="false" dtr="false" t="normal">COUNTIF(AC1239:AN1239, "&gt;0")</f>
        <v>3</v>
      </c>
      <c r="AS1239" s="128" t="n">
        <f aca="false" ca="false" dt2D="false" dtr="false" t="normal">COUNTIF(AO1239:AQ1239, "&gt;0")</f>
        <v>3</v>
      </c>
      <c r="AT1239" s="128" t="n">
        <f aca="false" ca="false" dt2D="false" dtr="false" t="normal">+AR1239+AS1239</f>
        <v>6</v>
      </c>
      <c r="AU1239" s="0" t="n"/>
    </row>
    <row customHeight="true" ht="15" outlineLevel="0" r="1240">
      <c r="A1240" s="115" t="n">
        <f aca="false" ca="false" dt2D="false" dtr="false" t="normal">A1239+1</f>
        <v>348</v>
      </c>
      <c r="B1240" s="115" t="s">
        <v>226</v>
      </c>
      <c r="C1240" s="116" t="s">
        <v>249</v>
      </c>
      <c r="D1240" s="115" t="s">
        <v>402</v>
      </c>
      <c r="E1240" s="119" t="s">
        <v>315</v>
      </c>
      <c r="F1240" s="118" t="s">
        <v>62</v>
      </c>
      <c r="G1240" s="118" t="n">
        <v>4</v>
      </c>
      <c r="H1240" s="118" t="n">
        <v>1</v>
      </c>
      <c r="I1240" s="119" t="n">
        <v>2062.8</v>
      </c>
      <c r="J1240" s="119" t="n">
        <v>1634.9</v>
      </c>
      <c r="K1240" s="119" t="n">
        <v>427.9</v>
      </c>
      <c r="L1240" s="117" t="n">
        <v>68</v>
      </c>
      <c r="M1240" s="120" t="n">
        <f aca="false" ca="false" dt2D="false" dtr="false" t="normal">SUM(N1240:S1240)</f>
        <v>27147335.004</v>
      </c>
      <c r="N1240" s="120" t="n"/>
      <c r="O1240" s="120" t="n"/>
      <c r="P1240" s="120" t="n"/>
      <c r="Q1240" s="120" t="n">
        <v>379830.216</v>
      </c>
      <c r="R1240" s="120" t="n"/>
      <c r="S1240" s="120" t="n">
        <f aca="false" ca="false" dt2D="false" dtr="false" t="normal">'Приложение 2'!E1240-'Приложение 1'!Q1240</f>
        <v>26767504.788000003</v>
      </c>
      <c r="T1240" s="191" t="n">
        <v>50.23</v>
      </c>
      <c r="U1240" s="192" t="n">
        <v>40.19</v>
      </c>
      <c r="V1240" s="192" t="n">
        <v>33.49</v>
      </c>
      <c r="W1240" s="192" t="n"/>
      <c r="X1240" s="192" t="n"/>
      <c r="Y1240" s="193" t="n">
        <v>2027</v>
      </c>
      <c r="Z1240" s="3" t="n"/>
      <c r="AA1240" s="3" t="n"/>
      <c r="AB1240" s="194" t="n">
        <f aca="false" ca="false" dt2D="false" dtr="false" t="normal">SUM(AC1240:AQ1240)</f>
        <v>27147335.004</v>
      </c>
      <c r="AC1240" s="151" t="n"/>
      <c r="AD1240" s="151" t="n"/>
      <c r="AE1240" s="151" t="n"/>
      <c r="AF1240" s="151" t="n"/>
      <c r="AG1240" s="151" t="n"/>
      <c r="AH1240" s="151" t="n"/>
      <c r="AI1240" s="151" t="n">
        <v>0</v>
      </c>
      <c r="AJ1240" s="151" t="n"/>
      <c r="AK1240" s="151" t="n">
        <v>16719575.347248</v>
      </c>
      <c r="AL1240" s="151" t="n"/>
      <c r="AM1240" s="151" t="n"/>
      <c r="AN1240" s="151" t="n">
        <v>9008386.6375464</v>
      </c>
      <c r="AO1240" s="151" t="n">
        <v>814420.05012</v>
      </c>
      <c r="AP1240" s="151" t="n">
        <v>24000</v>
      </c>
      <c r="AQ1240" s="151" t="n">
        <v>580952.9690856</v>
      </c>
      <c r="AR1240" s="128" t="n">
        <f aca="false" ca="false" dt2D="false" dtr="false" t="normal">COUNTIF(AC1240:AN1240, "&gt;0")</f>
        <v>2</v>
      </c>
      <c r="AS1240" s="128" t="n">
        <f aca="false" ca="false" dt2D="false" dtr="false" t="normal">COUNTIF(AO1240:AQ1240, "&gt;0")</f>
        <v>3</v>
      </c>
      <c r="AT1240" s="128" t="n">
        <f aca="false" ca="false" dt2D="false" dtr="false" t="normal">+AR1240+AS1240</f>
        <v>5</v>
      </c>
      <c r="AU1240" s="0" t="n"/>
    </row>
    <row customHeight="true" ht="15" outlineLevel="0" r="1241">
      <c r="A1241" s="115" t="n">
        <f aca="false" ca="false" dt2D="false" dtr="false" t="normal">A1240+1</f>
        <v>349</v>
      </c>
      <c r="B1241" s="115" t="s">
        <v>226</v>
      </c>
      <c r="C1241" s="116" t="s">
        <v>249</v>
      </c>
      <c r="D1241" s="115" t="s">
        <v>571</v>
      </c>
      <c r="E1241" s="119" t="s">
        <v>149</v>
      </c>
      <c r="F1241" s="118" t="s">
        <v>62</v>
      </c>
      <c r="G1241" s="118" t="n">
        <v>4</v>
      </c>
      <c r="H1241" s="118" t="n">
        <v>2</v>
      </c>
      <c r="I1241" s="119" t="n">
        <v>1288.25</v>
      </c>
      <c r="J1241" s="119" t="n">
        <v>1288.25</v>
      </c>
      <c r="K1241" s="119" t="n">
        <v>0</v>
      </c>
      <c r="L1241" s="117" t="n">
        <v>53</v>
      </c>
      <c r="M1241" s="120" t="n">
        <f aca="false" ca="false" dt2D="false" dtr="false" t="normal">SUM(N1241:S1241)</f>
        <v>23256906.075</v>
      </c>
      <c r="N1241" s="120" t="n"/>
      <c r="O1241" s="120" t="n"/>
      <c r="P1241" s="120" t="n"/>
      <c r="Q1241" s="120" t="n">
        <v>196483.89</v>
      </c>
      <c r="R1241" s="120" t="n"/>
      <c r="S1241" s="120" t="n">
        <f aca="false" ca="false" dt2D="false" dtr="false" t="normal">'Приложение 2'!E1241-'Приложение 1'!Q1241</f>
        <v>23060422.185</v>
      </c>
      <c r="T1241" s="191" t="n">
        <v>62.58</v>
      </c>
      <c r="U1241" s="192" t="n">
        <v>50.06</v>
      </c>
      <c r="V1241" s="192" t="n">
        <v>41.72</v>
      </c>
      <c r="W1241" s="192" t="n"/>
      <c r="X1241" s="192" t="n"/>
      <c r="Y1241" s="193" t="n">
        <v>2026</v>
      </c>
      <c r="Z1241" s="3" t="n"/>
      <c r="AA1241" s="3" t="n"/>
      <c r="AB1241" s="194" t="n">
        <f aca="false" ca="false" dt2D="false" dtr="false" t="normal">SUM(AC1241:AQ1241)</f>
        <v>23256906.075</v>
      </c>
      <c r="AC1241" s="151" t="n"/>
      <c r="AD1241" s="151" t="n"/>
      <c r="AE1241" s="151" t="n"/>
      <c r="AF1241" s="151" t="n"/>
      <c r="AG1241" s="151" t="n"/>
      <c r="AH1241" s="151" t="n"/>
      <c r="AI1241" s="151" t="n">
        <v>0</v>
      </c>
      <c r="AJ1241" s="151" t="n"/>
      <c r="AK1241" s="151" t="n">
        <v>10441123.49287</v>
      </c>
      <c r="AL1241" s="151" t="n"/>
      <c r="AM1241" s="151" t="n">
        <v>5971008.8461465</v>
      </c>
      <c r="AN1241" s="151" t="n">
        <v>5625368.7637285</v>
      </c>
      <c r="AO1241" s="151" t="n">
        <v>697707.18225</v>
      </c>
      <c r="AP1241" s="151" t="n">
        <v>24000</v>
      </c>
      <c r="AQ1241" s="151" t="n">
        <v>497697.790005</v>
      </c>
      <c r="AR1241" s="128" t="n">
        <f aca="false" ca="false" dt2D="false" dtr="false" t="normal">COUNTIF(AC1241:AN1241, "&gt;0")</f>
        <v>3</v>
      </c>
      <c r="AS1241" s="128" t="n">
        <f aca="false" ca="false" dt2D="false" dtr="false" t="normal">COUNTIF(AO1241:AQ1241, "&gt;0")</f>
        <v>3</v>
      </c>
      <c r="AT1241" s="128" t="n">
        <f aca="false" ca="false" dt2D="false" dtr="false" t="normal">+AR1241+AS1241</f>
        <v>6</v>
      </c>
      <c r="AU1241" s="0" t="n"/>
    </row>
    <row customHeight="true" ht="15" outlineLevel="0" r="1242">
      <c r="A1242" s="115" t="n">
        <f aca="false" ca="false" dt2D="false" dtr="false" t="normal">A1241+1</f>
        <v>350</v>
      </c>
      <c r="B1242" s="115" t="s">
        <v>226</v>
      </c>
      <c r="C1242" s="116" t="s">
        <v>249</v>
      </c>
      <c r="D1242" s="115" t="s">
        <v>271</v>
      </c>
      <c r="E1242" s="119" t="s">
        <v>149</v>
      </c>
      <c r="F1242" s="118" t="s">
        <v>62</v>
      </c>
      <c r="G1242" s="118" t="n">
        <v>4</v>
      </c>
      <c r="H1242" s="118" t="n">
        <v>2</v>
      </c>
      <c r="I1242" s="119" t="n">
        <v>1284</v>
      </c>
      <c r="J1242" s="119" t="n">
        <v>1284</v>
      </c>
      <c r="K1242" s="119" t="n">
        <v>0</v>
      </c>
      <c r="L1242" s="117" t="n">
        <v>70</v>
      </c>
      <c r="M1242" s="120" t="n">
        <f aca="false" ca="false" dt2D="false" dtr="false" t="normal">SUM(N1242:S1242)</f>
        <v>12201210.000000002</v>
      </c>
      <c r="N1242" s="120" t="n"/>
      <c r="O1242" s="120" t="n"/>
      <c r="P1242" s="120" t="n"/>
      <c r="Q1242" s="120" t="n">
        <v>195835.68</v>
      </c>
      <c r="R1242" s="120" t="n"/>
      <c r="S1242" s="120" t="n">
        <f aca="false" ca="false" dt2D="false" dtr="false" t="normal">'Приложение 2'!E1242-'Приложение 1'!Q1242</f>
        <v>12005374.320000002</v>
      </c>
      <c r="T1242" s="191" t="n">
        <v>32.3</v>
      </c>
      <c r="U1242" s="192" t="n">
        <v>25.84</v>
      </c>
      <c r="V1242" s="192" t="n">
        <v>21.53</v>
      </c>
      <c r="W1242" s="192" t="n"/>
      <c r="X1242" s="192" t="n"/>
      <c r="Y1242" s="193" t="n">
        <v>2026</v>
      </c>
      <c r="Z1242" s="3" t="n"/>
      <c r="AA1242" s="3" t="n"/>
      <c r="AB1242" s="194" t="n">
        <f aca="false" ca="false" dt2D="false" dtr="false" t="normal">SUM(AC1242:AQ1242)</f>
        <v>12201210.000000002</v>
      </c>
      <c r="AC1242" s="151" t="n"/>
      <c r="AD1242" s="151" t="n"/>
      <c r="AE1242" s="151" t="n"/>
      <c r="AF1242" s="151" t="n"/>
      <c r="AG1242" s="151" t="n"/>
      <c r="AH1242" s="151" t="n"/>
      <c r="AI1242" s="151" t="n">
        <v>0</v>
      </c>
      <c r="AJ1242" s="151" t="n"/>
      <c r="AK1242" s="151" t="n"/>
      <c r="AL1242" s="151" t="n"/>
      <c r="AM1242" s="151" t="n">
        <v>5947283.802408</v>
      </c>
      <c r="AN1242" s="151" t="n">
        <v>5602784.003592</v>
      </c>
      <c r="AO1242" s="151" t="n">
        <v>366036.3</v>
      </c>
      <c r="AP1242" s="151" t="n">
        <v>24000</v>
      </c>
      <c r="AQ1242" s="151" t="n">
        <v>261105.894</v>
      </c>
      <c r="AR1242" s="128" t="n">
        <f aca="false" ca="false" dt2D="false" dtr="false" t="normal">COUNTIF(AC1242:AN1242, "&gt;0")</f>
        <v>2</v>
      </c>
      <c r="AS1242" s="128" t="n">
        <f aca="false" ca="false" dt2D="false" dtr="false" t="normal">COUNTIF(AO1242:AQ1242, "&gt;0")</f>
        <v>3</v>
      </c>
      <c r="AT1242" s="128" t="n">
        <f aca="false" ca="false" dt2D="false" dtr="false" t="normal">+AR1242+AS1242</f>
        <v>5</v>
      </c>
      <c r="AU1242" s="0" t="n"/>
    </row>
    <row customHeight="true" ht="15" outlineLevel="0" r="1243">
      <c r="A1243" s="115" t="n">
        <f aca="false" ca="false" dt2D="false" dtr="false" t="normal">A1242+1</f>
        <v>351</v>
      </c>
      <c r="B1243" s="115" t="s">
        <v>226</v>
      </c>
      <c r="C1243" s="116" t="s">
        <v>249</v>
      </c>
      <c r="D1243" s="115" t="s">
        <v>273</v>
      </c>
      <c r="E1243" s="119" t="s">
        <v>149</v>
      </c>
      <c r="F1243" s="118" t="s">
        <v>62</v>
      </c>
      <c r="G1243" s="118" t="n">
        <v>4</v>
      </c>
      <c r="H1243" s="118" t="n">
        <v>2</v>
      </c>
      <c r="I1243" s="119" t="n">
        <v>1279.2</v>
      </c>
      <c r="J1243" s="119" t="n">
        <v>1279.2</v>
      </c>
      <c r="K1243" s="119" t="n">
        <v>0</v>
      </c>
      <c r="L1243" s="117" t="n">
        <v>66</v>
      </c>
      <c r="M1243" s="120" t="n">
        <f aca="false" ca="false" dt2D="false" dtr="false" t="normal">SUM(N1243:S1243)</f>
        <v>12155598</v>
      </c>
      <c r="N1243" s="120" t="n"/>
      <c r="O1243" s="120" t="n"/>
      <c r="P1243" s="120" t="n"/>
      <c r="Q1243" s="120" t="n">
        <v>195103.584</v>
      </c>
      <c r="R1243" s="120" t="n"/>
      <c r="S1243" s="120" t="n">
        <f aca="false" ca="false" dt2D="false" dtr="false" t="normal">'Приложение 2'!E1243-'Приложение 1'!Q1243</f>
        <v>11960494.416</v>
      </c>
      <c r="T1243" s="191" t="n">
        <v>32.3</v>
      </c>
      <c r="U1243" s="192" t="n">
        <v>25.84</v>
      </c>
      <c r="V1243" s="192" t="n">
        <v>21.53</v>
      </c>
      <c r="W1243" s="192" t="n"/>
      <c r="X1243" s="192" t="n"/>
      <c r="Y1243" s="193" t="n">
        <v>2026</v>
      </c>
      <c r="Z1243" s="3" t="n"/>
      <c r="AA1243" s="3" t="n"/>
      <c r="AB1243" s="194" t="n">
        <f aca="false" ca="false" dt2D="false" dtr="false" t="normal">SUM(AC1243:AQ1243)</f>
        <v>12155598</v>
      </c>
      <c r="AC1243" s="151" t="n"/>
      <c r="AD1243" s="151" t="n"/>
      <c r="AE1243" s="151" t="n"/>
      <c r="AF1243" s="151" t="n"/>
      <c r="AG1243" s="151" t="n"/>
      <c r="AH1243" s="151" t="n"/>
      <c r="AI1243" s="151" t="n">
        <v>0</v>
      </c>
      <c r="AJ1243" s="151" t="n"/>
      <c r="AK1243" s="151" t="n"/>
      <c r="AL1243" s="151" t="n"/>
      <c r="AM1243" s="151" t="n">
        <v>5925006.1059504</v>
      </c>
      <c r="AN1243" s="151" t="n">
        <v>5581794.1568496</v>
      </c>
      <c r="AO1243" s="151" t="n">
        <v>364667.94</v>
      </c>
      <c r="AP1243" s="151" t="n">
        <v>24000</v>
      </c>
      <c r="AQ1243" s="151" t="n">
        <v>260129.7972</v>
      </c>
      <c r="AR1243" s="128" t="n">
        <f aca="false" ca="false" dt2D="false" dtr="false" t="normal">COUNTIF(AC1243:AN1243, "&gt;0")</f>
        <v>2</v>
      </c>
      <c r="AS1243" s="128" t="n">
        <f aca="false" ca="false" dt2D="false" dtr="false" t="normal">COUNTIF(AO1243:AQ1243, "&gt;0")</f>
        <v>3</v>
      </c>
      <c r="AT1243" s="128" t="n">
        <f aca="false" ca="false" dt2D="false" dtr="false" t="normal">+AR1243+AS1243</f>
        <v>5</v>
      </c>
      <c r="AU1243" s="0" t="n"/>
    </row>
    <row customHeight="true" ht="15" outlineLevel="0" r="1244">
      <c r="A1244" s="115" t="n">
        <f aca="false" ca="false" dt2D="false" dtr="false" t="normal">A1243+1</f>
        <v>352</v>
      </c>
      <c r="B1244" s="115" t="s">
        <v>226</v>
      </c>
      <c r="C1244" s="116" t="s">
        <v>249</v>
      </c>
      <c r="D1244" s="115" t="s">
        <v>275</v>
      </c>
      <c r="E1244" s="119" t="s">
        <v>149</v>
      </c>
      <c r="F1244" s="118" t="s">
        <v>62</v>
      </c>
      <c r="G1244" s="118" t="n">
        <v>4</v>
      </c>
      <c r="H1244" s="118" t="n">
        <v>2</v>
      </c>
      <c r="I1244" s="119" t="n">
        <v>1360</v>
      </c>
      <c r="J1244" s="119" t="n">
        <v>1360</v>
      </c>
      <c r="K1244" s="119" t="n">
        <v>0</v>
      </c>
      <c r="L1244" s="117" t="n">
        <v>56</v>
      </c>
      <c r="M1244" s="120" t="n">
        <f aca="false" ca="false" dt2D="false" dtr="false" t="normal">SUM(N1244:S1244)</f>
        <v>12923400</v>
      </c>
      <c r="N1244" s="120" t="n"/>
      <c r="O1244" s="120" t="n"/>
      <c r="P1244" s="120" t="n"/>
      <c r="Q1244" s="120" t="n"/>
      <c r="R1244" s="120" t="n"/>
      <c r="S1244" s="120" t="n">
        <f aca="false" ca="false" dt2D="false" dtr="false" t="normal">'Приложение 2'!E1244-'Приложение 1'!Q1244</f>
        <v>12923400</v>
      </c>
      <c r="T1244" s="191" t="n">
        <v>39.59</v>
      </c>
      <c r="U1244" s="192" t="n">
        <v>31.68</v>
      </c>
      <c r="V1244" s="192" t="n">
        <v>26.4</v>
      </c>
      <c r="W1244" s="192" t="n"/>
      <c r="X1244" s="192" t="n"/>
      <c r="Y1244" s="193" t="n">
        <v>2026</v>
      </c>
      <c r="Z1244" s="3" t="n"/>
      <c r="AA1244" s="3" t="n"/>
      <c r="AB1244" s="194" t="n">
        <f aca="false" ca="false" dt2D="false" dtr="false" t="normal">SUM(AC1244:AQ1244)</f>
        <v>12923400</v>
      </c>
      <c r="AC1244" s="151" t="n"/>
      <c r="AD1244" s="151" t="n"/>
      <c r="AE1244" s="151" t="n"/>
      <c r="AF1244" s="151" t="n"/>
      <c r="AG1244" s="151" t="n"/>
      <c r="AH1244" s="151" t="n"/>
      <c r="AI1244" s="151" t="n">
        <v>0</v>
      </c>
      <c r="AJ1244" s="151" t="n"/>
      <c r="AK1244" s="151" t="n"/>
      <c r="AL1244" s="151" t="n"/>
      <c r="AM1244" s="151" t="n">
        <v>6300013.99632</v>
      </c>
      <c r="AN1244" s="151" t="n">
        <v>5935123.24368</v>
      </c>
      <c r="AO1244" s="151" t="n">
        <v>387702</v>
      </c>
      <c r="AP1244" s="151" t="n">
        <v>24000</v>
      </c>
      <c r="AQ1244" s="151" t="n">
        <v>276560.76</v>
      </c>
      <c r="AR1244" s="128" t="n">
        <f aca="false" ca="false" dt2D="false" dtr="false" t="normal">COUNTIF(AC1244:AN1244, "&gt;0")</f>
        <v>2</v>
      </c>
      <c r="AS1244" s="128" t="n">
        <f aca="false" ca="false" dt2D="false" dtr="false" t="normal">COUNTIF(AO1244:AQ1244, "&gt;0")</f>
        <v>3</v>
      </c>
      <c r="AT1244" s="128" t="n">
        <f aca="false" ca="false" dt2D="false" dtr="false" t="normal">+AR1244+AS1244</f>
        <v>5</v>
      </c>
      <c r="AU1244" s="0" t="n"/>
    </row>
    <row customHeight="true" ht="15" outlineLevel="0" r="1245">
      <c r="A1245" s="115" t="n">
        <f aca="false" ca="false" dt2D="false" dtr="false" t="normal">A1244+1</f>
        <v>353</v>
      </c>
      <c r="B1245" s="115" t="s">
        <v>226</v>
      </c>
      <c r="C1245" s="116" t="s">
        <v>249</v>
      </c>
      <c r="D1245" s="115" t="s">
        <v>901</v>
      </c>
      <c r="E1245" s="119" t="s">
        <v>149</v>
      </c>
      <c r="F1245" s="118" t="s">
        <v>62</v>
      </c>
      <c r="G1245" s="118" t="n">
        <v>4</v>
      </c>
      <c r="H1245" s="118" t="n">
        <v>3</v>
      </c>
      <c r="I1245" s="119" t="n">
        <v>2035.1</v>
      </c>
      <c r="J1245" s="119" t="n">
        <v>1988.4</v>
      </c>
      <c r="K1245" s="119" t="n">
        <v>46.6999999999998</v>
      </c>
      <c r="L1245" s="117" t="n">
        <v>101</v>
      </c>
      <c r="M1245" s="120" t="n">
        <f aca="false" ca="false" dt2D="false" dtr="false" t="normal">SUM(N1245:S1245)</f>
        <v>19338537.75</v>
      </c>
      <c r="N1245" s="120" t="n"/>
      <c r="O1245" s="120" t="n"/>
      <c r="P1245" s="120" t="n"/>
      <c r="Q1245" s="120" t="n"/>
      <c r="R1245" s="120" t="n"/>
      <c r="S1245" s="120" t="n">
        <f aca="false" ca="false" dt2D="false" dtr="false" t="normal">'Приложение 2'!E1245-'Приложение 1'!Q1245</f>
        <v>19338537.75</v>
      </c>
      <c r="T1245" s="191" t="n">
        <v>39.59</v>
      </c>
      <c r="U1245" s="192" t="n">
        <v>31.68</v>
      </c>
      <c r="V1245" s="192" t="n">
        <v>26.4</v>
      </c>
      <c r="W1245" s="192" t="n"/>
      <c r="X1245" s="192" t="n"/>
      <c r="Y1245" s="193" t="n">
        <v>2026</v>
      </c>
      <c r="Z1245" s="3" t="n"/>
      <c r="AA1245" s="3" t="n"/>
      <c r="AB1245" s="194" t="n">
        <f aca="false" ca="false" dt2D="false" dtr="false" t="normal">SUM(AC1245:AQ1245)</f>
        <v>19338537.75</v>
      </c>
      <c r="AC1245" s="151" t="n"/>
      <c r="AD1245" s="151" t="n"/>
      <c r="AE1245" s="151" t="n"/>
      <c r="AF1245" s="151" t="n"/>
      <c r="AG1245" s="151" t="n"/>
      <c r="AH1245" s="151" t="n"/>
      <c r="AI1245" s="151" t="n">
        <v>0</v>
      </c>
      <c r="AJ1245" s="151" t="n"/>
      <c r="AK1245" s="151" t="n"/>
      <c r="AL1245" s="151" t="n"/>
      <c r="AM1245" s="151" t="n">
        <v>9433279.1793462</v>
      </c>
      <c r="AN1245" s="151" t="n">
        <v>8887257.7303038</v>
      </c>
      <c r="AO1245" s="151" t="n">
        <v>580156.1325</v>
      </c>
      <c r="AP1245" s="151" t="n">
        <v>24000</v>
      </c>
      <c r="AQ1245" s="151" t="n">
        <v>413844.70785</v>
      </c>
      <c r="AR1245" s="128" t="n">
        <f aca="false" ca="false" dt2D="false" dtr="false" t="normal">COUNTIF(AC1245:AN1245, "&gt;0")</f>
        <v>2</v>
      </c>
      <c r="AS1245" s="128" t="n">
        <f aca="false" ca="false" dt2D="false" dtr="false" t="normal">COUNTIF(AO1245:AQ1245, "&gt;0")</f>
        <v>3</v>
      </c>
      <c r="AT1245" s="128" t="n">
        <f aca="false" ca="false" dt2D="false" dtr="false" t="normal">+AR1245+AS1245</f>
        <v>5</v>
      </c>
      <c r="AU1245" s="0" t="n"/>
    </row>
    <row customHeight="true" ht="15" outlineLevel="0" r="1246">
      <c r="A1246" s="115" t="n">
        <f aca="false" ca="false" dt2D="false" dtr="false" t="normal">A1245+1</f>
        <v>354</v>
      </c>
      <c r="B1246" s="115" t="s">
        <v>226</v>
      </c>
      <c r="C1246" s="116" t="s">
        <v>249</v>
      </c>
      <c r="D1246" s="115" t="s">
        <v>902</v>
      </c>
      <c r="E1246" s="117" t="s">
        <v>87</v>
      </c>
      <c r="F1246" s="118" t="s">
        <v>62</v>
      </c>
      <c r="G1246" s="118" t="n">
        <v>5</v>
      </c>
      <c r="H1246" s="118" t="n">
        <v>6</v>
      </c>
      <c r="I1246" s="119" t="n">
        <v>5494.57</v>
      </c>
      <c r="J1246" s="119" t="n">
        <v>4425.17</v>
      </c>
      <c r="K1246" s="119" t="n">
        <v>1069.4</v>
      </c>
      <c r="L1246" s="117" t="n">
        <v>214</v>
      </c>
      <c r="M1246" s="120" t="n">
        <f aca="false" ca="false" dt2D="false" dtr="false" t="normal">SUM(N1246:S1246)</f>
        <v>84910323.28</v>
      </c>
      <c r="N1246" s="120" t="n"/>
      <c r="O1246" s="120" t="n"/>
      <c r="P1246" s="120" t="n"/>
      <c r="Q1246" s="120" t="n"/>
      <c r="R1246" s="120" t="n"/>
      <c r="S1246" s="120" t="n">
        <v>84910323.28</v>
      </c>
      <c r="T1246" s="191" t="n">
        <v>67.72</v>
      </c>
      <c r="U1246" s="192" t="n">
        <v>54.17</v>
      </c>
      <c r="V1246" s="192" t="n">
        <v>45.14</v>
      </c>
      <c r="W1246" s="192" t="n"/>
      <c r="X1246" s="192" t="n"/>
      <c r="Y1246" s="193" t="n">
        <v>2025</v>
      </c>
      <c r="Z1246" s="3" t="n"/>
      <c r="AA1246" s="3" t="n"/>
      <c r="AB1246" s="194" t="n">
        <f aca="false" ca="false" dt2D="false" dtr="false" t="normal">SUM(AC1246:AQ1246)</f>
        <v>84910323.28</v>
      </c>
      <c r="AC1246" s="151" t="n"/>
      <c r="AD1246" s="151" t="n"/>
      <c r="AE1246" s="151" t="n"/>
      <c r="AF1246" s="151" t="n">
        <v>6642073.84</v>
      </c>
      <c r="AG1246" s="151" t="n"/>
      <c r="AH1246" s="151" t="n"/>
      <c r="AI1246" s="151" t="n"/>
      <c r="AJ1246" s="151" t="n"/>
      <c r="AK1246" s="151" t="n">
        <v>35162650.72</v>
      </c>
      <c r="AL1246" s="151" t="n"/>
      <c r="AM1246" s="151" t="n">
        <v>23413958.98</v>
      </c>
      <c r="AN1246" s="151" t="n">
        <v>19691639.74</v>
      </c>
      <c r="AO1246" s="151" t="n"/>
      <c r="AP1246" s="151" t="n"/>
      <c r="AQ1246" s="151" t="n"/>
      <c r="AR1246" s="128" t="n">
        <f aca="false" ca="false" dt2D="false" dtr="false" t="normal">COUNTIF(AC1246:AN1246, "&gt;0")</f>
        <v>4</v>
      </c>
      <c r="AS1246" s="128" t="n">
        <f aca="false" ca="false" dt2D="false" dtr="false" t="normal">COUNTIF(AO1246:AQ1246, "&gt;0")</f>
        <v>0</v>
      </c>
      <c r="AT1246" s="128" t="n">
        <f aca="false" ca="false" dt2D="false" dtr="false" t="normal">+AR1246+AS1246</f>
        <v>4</v>
      </c>
    </row>
    <row customHeight="true" ht="15" outlineLevel="0" r="1247">
      <c r="A1247" s="115" t="n">
        <f aca="false" ca="false" dt2D="false" dtr="false" t="normal">A1246+1</f>
        <v>355</v>
      </c>
      <c r="B1247" s="115" t="s">
        <v>226</v>
      </c>
      <c r="C1247" s="116" t="s">
        <v>249</v>
      </c>
      <c r="D1247" s="115" t="s">
        <v>403</v>
      </c>
      <c r="E1247" s="119" t="s">
        <v>103</v>
      </c>
      <c r="F1247" s="118" t="s">
        <v>62</v>
      </c>
      <c r="G1247" s="118" t="n">
        <v>9</v>
      </c>
      <c r="H1247" s="118" t="n">
        <v>1</v>
      </c>
      <c r="I1247" s="119" t="n">
        <v>2020</v>
      </c>
      <c r="J1247" s="119" t="n">
        <v>2020</v>
      </c>
      <c r="K1247" s="119" t="n">
        <v>0</v>
      </c>
      <c r="L1247" s="117" t="n">
        <v>107</v>
      </c>
      <c r="M1247" s="120" t="n">
        <f aca="false" ca="false" dt2D="false" dtr="false" t="normal">SUM(N1247:S1247)</f>
        <v>34116255.35820968</v>
      </c>
      <c r="N1247" s="120" t="n"/>
      <c r="O1247" s="120" t="n"/>
      <c r="P1247" s="120" t="n"/>
      <c r="Q1247" s="120" t="n">
        <v>409413.6</v>
      </c>
      <c r="R1247" s="120" t="n"/>
      <c r="S1247" s="120" t="n">
        <f aca="false" ca="false" dt2D="false" dtr="false" t="normal">'Приложение 2'!E1247-'Приложение 1'!Q1247</f>
        <v>33706841.758209676</v>
      </c>
      <c r="T1247" s="191" t="n">
        <v>72.63</v>
      </c>
      <c r="U1247" s="192" t="n">
        <v>58.11</v>
      </c>
      <c r="V1247" s="192" t="n">
        <v>48.42</v>
      </c>
      <c r="W1247" s="192" t="n"/>
      <c r="X1247" s="192" t="n"/>
      <c r="Y1247" s="193" t="n">
        <v>2027</v>
      </c>
      <c r="Z1247" s="3" t="n"/>
      <c r="AA1247" s="3" t="n"/>
      <c r="AB1247" s="194" t="n">
        <f aca="false" ca="false" dt2D="false" dtr="false" t="normal">SUM(AC1247:AQ1247)</f>
        <v>34116255.35820968</v>
      </c>
      <c r="AC1247" s="151" t="n"/>
      <c r="AD1247" s="151" t="n"/>
      <c r="AE1247" s="151" t="n"/>
      <c r="AF1247" s="151" t="n"/>
      <c r="AG1247" s="151" t="n"/>
      <c r="AH1247" s="151" t="n"/>
      <c r="AI1247" s="151" t="n">
        <v>0</v>
      </c>
      <c r="AJ1247" s="151" t="n"/>
      <c r="AK1247" s="151" t="n"/>
      <c r="AL1247" s="151" t="n"/>
      <c r="AM1247" s="151" t="n">
        <v>25612101.7304688</v>
      </c>
      <c r="AN1247" s="151" t="n">
        <v>6726578.1023289</v>
      </c>
      <c r="AO1247" s="151" t="n">
        <v>1023487.66074629</v>
      </c>
      <c r="AP1247" s="151" t="n">
        <v>24000</v>
      </c>
      <c r="AQ1247" s="151" t="n">
        <v>730087.864665688</v>
      </c>
      <c r="AR1247" s="128" t="n">
        <f aca="false" ca="false" dt2D="false" dtr="false" t="normal">COUNTIF(AC1247:AN1247, "&gt;0")</f>
        <v>2</v>
      </c>
      <c r="AS1247" s="128" t="n">
        <f aca="false" ca="false" dt2D="false" dtr="false" t="normal">COUNTIF(AO1247:AQ1247, "&gt;0")</f>
        <v>3</v>
      </c>
      <c r="AT1247" s="128" t="n">
        <f aca="false" ca="false" dt2D="false" dtr="false" t="normal">+AR1247+AS1247</f>
        <v>5</v>
      </c>
      <c r="AU1247" s="0" t="n"/>
    </row>
    <row customHeight="true" ht="15" outlineLevel="0" r="1248">
      <c r="A1248" s="115" t="n">
        <f aca="false" ca="false" dt2D="false" dtr="false" t="normal">A1247+1</f>
        <v>356</v>
      </c>
      <c r="B1248" s="115" t="s">
        <v>226</v>
      </c>
      <c r="C1248" s="116" t="s">
        <v>249</v>
      </c>
      <c r="D1248" s="115" t="s">
        <v>574</v>
      </c>
      <c r="E1248" s="119" t="s">
        <v>258</v>
      </c>
      <c r="F1248" s="118" t="s">
        <v>62</v>
      </c>
      <c r="G1248" s="118" t="n">
        <v>4</v>
      </c>
      <c r="H1248" s="118" t="n">
        <v>2</v>
      </c>
      <c r="I1248" s="119" t="n">
        <v>1299.8</v>
      </c>
      <c r="J1248" s="119" t="n">
        <v>951</v>
      </c>
      <c r="K1248" s="119" t="n">
        <v>348.8</v>
      </c>
      <c r="L1248" s="117" t="n">
        <v>39</v>
      </c>
      <c r="M1248" s="120" t="n">
        <f aca="false" ca="false" dt2D="false" dtr="false" t="normal">SUM(N1248:S1248)</f>
        <v>23465419.38</v>
      </c>
      <c r="N1248" s="120" t="n"/>
      <c r="O1248" s="120" t="n"/>
      <c r="P1248" s="120" t="n"/>
      <c r="Q1248" s="120" t="n"/>
      <c r="R1248" s="120" t="n"/>
      <c r="S1248" s="120" t="n">
        <f aca="false" ca="false" dt2D="false" dtr="false" t="normal">'Приложение 2'!E1248-'Приложение 1'!Q1248</f>
        <v>23465419.38</v>
      </c>
      <c r="T1248" s="191" t="n">
        <v>75.22</v>
      </c>
      <c r="U1248" s="192" t="n">
        <v>60.18</v>
      </c>
      <c r="V1248" s="192" t="n">
        <v>50.15</v>
      </c>
      <c r="W1248" s="192" t="n"/>
      <c r="X1248" s="192" t="n"/>
      <c r="Y1248" s="193" t="n">
        <v>2026</v>
      </c>
      <c r="Z1248" s="3" t="n"/>
      <c r="AA1248" s="3" t="n"/>
      <c r="AB1248" s="194" t="n">
        <f aca="false" ca="false" dt2D="false" dtr="false" t="normal">SUM(AC1248:AQ1248)</f>
        <v>23465419.38</v>
      </c>
      <c r="AC1248" s="151" t="n"/>
      <c r="AD1248" s="151" t="n"/>
      <c r="AE1248" s="151" t="n"/>
      <c r="AF1248" s="151" t="n"/>
      <c r="AG1248" s="151" t="n"/>
      <c r="AH1248" s="151" t="n"/>
      <c r="AI1248" s="151" t="n">
        <v>0</v>
      </c>
      <c r="AJ1248" s="151" t="n"/>
      <c r="AK1248" s="151" t="n">
        <v>10534806.688168</v>
      </c>
      <c r="AL1248" s="151" t="n"/>
      <c r="AM1248" s="151" t="n">
        <v>6024614.5532476</v>
      </c>
      <c r="AN1248" s="151" t="n">
        <v>5675875.5824524</v>
      </c>
      <c r="AO1248" s="151" t="n">
        <v>703962.5814</v>
      </c>
      <c r="AP1248" s="151" t="n">
        <v>24000</v>
      </c>
      <c r="AQ1248" s="151" t="n">
        <v>502159.974732</v>
      </c>
      <c r="AR1248" s="128" t="n">
        <f aca="false" ca="false" dt2D="false" dtr="false" t="normal">COUNTIF(AC1248:AN1248, "&gt;0")</f>
        <v>3</v>
      </c>
      <c r="AS1248" s="128" t="n">
        <f aca="false" ca="false" dt2D="false" dtr="false" t="normal">COUNTIF(AO1248:AQ1248, "&gt;0")</f>
        <v>3</v>
      </c>
      <c r="AT1248" s="128" t="n">
        <f aca="false" ca="false" dt2D="false" dtr="false" t="normal">+AR1248+AS1248</f>
        <v>6</v>
      </c>
      <c r="AU1248" s="0" t="n"/>
    </row>
    <row customHeight="true" ht="15" outlineLevel="0" r="1249">
      <c r="A1249" s="115" t="n">
        <f aca="false" ca="false" dt2D="false" dtr="false" t="normal">A1248+1</f>
        <v>357</v>
      </c>
      <c r="B1249" s="115" t="s">
        <v>226</v>
      </c>
      <c r="C1249" s="116" t="s">
        <v>249</v>
      </c>
      <c r="D1249" s="115" t="s">
        <v>277</v>
      </c>
      <c r="E1249" s="119" t="s">
        <v>258</v>
      </c>
      <c r="F1249" s="118" t="s">
        <v>62</v>
      </c>
      <c r="G1249" s="118" t="n">
        <v>4</v>
      </c>
      <c r="H1249" s="118" t="n">
        <v>2</v>
      </c>
      <c r="I1249" s="119" t="n">
        <v>1253.19</v>
      </c>
      <c r="J1249" s="119" t="n">
        <v>1181.29</v>
      </c>
      <c r="K1249" s="119" t="n">
        <v>71.9000000000001</v>
      </c>
      <c r="L1249" s="117" t="n">
        <v>60</v>
      </c>
      <c r="M1249" s="120" t="n">
        <f aca="false" ca="false" dt2D="false" dtr="false" t="normal">SUM(N1249:S1249)</f>
        <v>11908437.975</v>
      </c>
      <c r="N1249" s="120" t="n"/>
      <c r="O1249" s="120" t="n"/>
      <c r="P1249" s="120" t="n"/>
      <c r="Q1249" s="120" t="n"/>
      <c r="R1249" s="120" t="n"/>
      <c r="S1249" s="120" t="n">
        <f aca="false" ca="false" dt2D="false" dtr="false" t="normal">'Приложение 2'!E1249-'Приложение 1'!Q1249</f>
        <v>11908437.975</v>
      </c>
      <c r="T1249" s="191" t="n">
        <v>39.59</v>
      </c>
      <c r="U1249" s="192" t="n">
        <v>31.68</v>
      </c>
      <c r="V1249" s="192" t="n">
        <v>26.4</v>
      </c>
      <c r="W1249" s="192" t="n"/>
      <c r="X1249" s="192" t="n"/>
      <c r="Y1249" s="193" t="n">
        <v>2026</v>
      </c>
      <c r="Z1249" s="3" t="n"/>
      <c r="AA1249" s="3" t="n"/>
      <c r="AB1249" s="194" t="n">
        <f aca="false" ca="false" dt2D="false" dtr="false" t="normal">SUM(AC1249:AQ1249)</f>
        <v>11908437.975</v>
      </c>
      <c r="AC1249" s="151" t="n"/>
      <c r="AD1249" s="151" t="n"/>
      <c r="AE1249" s="151" t="n"/>
      <c r="AF1249" s="151" t="n"/>
      <c r="AG1249" s="151" t="n"/>
      <c r="AH1249" s="151" t="n"/>
      <c r="AI1249" s="151" t="n">
        <v>0</v>
      </c>
      <c r="AJ1249" s="151" t="n"/>
      <c r="AK1249" s="151" t="n"/>
      <c r="AL1249" s="151" t="n"/>
      <c r="AM1249" s="151" t="n">
        <v>5804288.83827078</v>
      </c>
      <c r="AN1249" s="151" t="n">
        <v>5468055.42481422</v>
      </c>
      <c r="AO1249" s="151" t="n">
        <v>357253.13925</v>
      </c>
      <c r="AP1249" s="151" t="n">
        <v>24000</v>
      </c>
      <c r="AQ1249" s="151" t="n">
        <v>254840.572665</v>
      </c>
      <c r="AR1249" s="128" t="n">
        <f aca="false" ca="false" dt2D="false" dtr="false" t="normal">COUNTIF(AC1249:AN1249, "&gt;0")</f>
        <v>2</v>
      </c>
      <c r="AS1249" s="128" t="n">
        <f aca="false" ca="false" dt2D="false" dtr="false" t="normal">COUNTIF(AO1249:AQ1249, "&gt;0")</f>
        <v>3</v>
      </c>
      <c r="AT1249" s="128" t="n">
        <f aca="false" ca="false" dt2D="false" dtr="false" t="normal">+AR1249+AS1249</f>
        <v>5</v>
      </c>
      <c r="AU1249" s="0" t="n"/>
    </row>
    <row customHeight="true" ht="15" outlineLevel="0" r="1250">
      <c r="A1250" s="115" t="n">
        <f aca="false" ca="false" dt2D="false" dtr="false" t="normal">A1249+1</f>
        <v>358</v>
      </c>
      <c r="B1250" s="115" t="n">
        <f aca="false" ca="false" dt2D="false" dtr="false" t="normal">B1232+1</f>
        <v>64</v>
      </c>
      <c r="C1250" s="116" t="s">
        <v>249</v>
      </c>
      <c r="D1250" s="115" t="s">
        <v>283</v>
      </c>
      <c r="E1250" s="119" t="s">
        <v>159</v>
      </c>
      <c r="F1250" s="118" t="s">
        <v>62</v>
      </c>
      <c r="G1250" s="118" t="n">
        <v>4</v>
      </c>
      <c r="H1250" s="118" t="n">
        <v>6</v>
      </c>
      <c r="I1250" s="119" t="n">
        <v>4108</v>
      </c>
      <c r="J1250" s="119" t="n">
        <v>4072.9</v>
      </c>
      <c r="K1250" s="119" t="n">
        <v>35.0999999999999</v>
      </c>
      <c r="L1250" s="117" t="n">
        <v>161</v>
      </c>
      <c r="M1250" s="120" t="n">
        <f aca="false" ca="false" dt2D="false" dtr="false" t="normal">SUM(N1250:S1250)</f>
        <v>74150134.8</v>
      </c>
      <c r="N1250" s="120" t="n"/>
      <c r="O1250" s="120" t="n"/>
      <c r="P1250" s="120" t="n"/>
      <c r="Q1250" s="120" t="n">
        <v>631901.4</v>
      </c>
      <c r="R1250" s="120" t="n"/>
      <c r="S1250" s="120" t="n">
        <f aca="false" ca="false" dt2D="false" dtr="false" t="normal">'Приложение 2'!E1250-'Приложение 1'!Q1250</f>
        <v>73518233.39999999</v>
      </c>
      <c r="T1250" s="191" t="n">
        <v>74.57</v>
      </c>
      <c r="U1250" s="192" t="n">
        <v>59.65</v>
      </c>
      <c r="V1250" s="192" t="n">
        <v>49.71</v>
      </c>
      <c r="W1250" s="192" t="n"/>
      <c r="X1250" s="192" t="n"/>
      <c r="Y1250" s="193" t="n">
        <v>2027</v>
      </c>
      <c r="Z1250" s="3" t="n"/>
      <c r="AA1250" s="3" t="n"/>
      <c r="AB1250" s="194" t="n">
        <f aca="false" ca="false" dt2D="false" dtr="false" t="normal">SUM(AC1250:AQ1250)</f>
        <v>74150134.8</v>
      </c>
      <c r="AC1250" s="151" t="n"/>
      <c r="AD1250" s="151" t="n"/>
      <c r="AE1250" s="151" t="n"/>
      <c r="AF1250" s="151" t="n"/>
      <c r="AG1250" s="151" t="n"/>
      <c r="AH1250" s="151" t="n"/>
      <c r="AI1250" s="151" t="n">
        <v>0</v>
      </c>
      <c r="AJ1250" s="151" t="n"/>
      <c r="AK1250" s="151" t="n">
        <v>33308395.34928</v>
      </c>
      <c r="AL1250" s="151" t="n"/>
      <c r="AM1250" s="151" t="n">
        <v>19053995.218296</v>
      </c>
      <c r="AN1250" s="151" t="n">
        <v>17951810.503704</v>
      </c>
      <c r="AO1250" s="151" t="n">
        <v>2224864.044</v>
      </c>
      <c r="AP1250" s="151" t="n">
        <v>24000</v>
      </c>
      <c r="AQ1250" s="151" t="n">
        <v>1587069.68472</v>
      </c>
      <c r="AR1250" s="128" t="n">
        <f aca="false" ca="false" dt2D="false" dtr="false" t="normal">COUNTIF(AC1250:AN1250, "&gt;0")</f>
        <v>3</v>
      </c>
      <c r="AS1250" s="128" t="n">
        <f aca="false" ca="false" dt2D="false" dtr="false" t="normal">COUNTIF(AO1250:AQ1250, "&gt;0")</f>
        <v>3</v>
      </c>
      <c r="AT1250" s="128" t="n">
        <f aca="false" ca="false" dt2D="false" dtr="false" t="normal">+AR1250+AS1250</f>
        <v>6</v>
      </c>
      <c r="AU1250" s="0" t="s">
        <v>904</v>
      </c>
    </row>
    <row customHeight="true" ht="15" outlineLevel="0" r="1251">
      <c r="A1251" s="115" t="n">
        <f aca="false" ca="false" dt2D="false" dtr="false" t="normal">A1250+1</f>
        <v>359</v>
      </c>
      <c r="B1251" s="115" t="s">
        <v>226</v>
      </c>
      <c r="C1251" s="116" t="s">
        <v>249</v>
      </c>
      <c r="D1251" s="115" t="s">
        <v>286</v>
      </c>
      <c r="E1251" s="119" t="s">
        <v>221</v>
      </c>
      <c r="F1251" s="118" t="s">
        <v>62</v>
      </c>
      <c r="G1251" s="118" t="n">
        <v>4</v>
      </c>
      <c r="H1251" s="118" t="n">
        <v>2</v>
      </c>
      <c r="I1251" s="119" t="n">
        <v>1276.3</v>
      </c>
      <c r="J1251" s="119" t="n">
        <v>1187.9</v>
      </c>
      <c r="K1251" s="119" t="n">
        <v>88.3999999999999</v>
      </c>
      <c r="L1251" s="117" t="n">
        <v>51</v>
      </c>
      <c r="M1251" s="120" t="n">
        <f aca="false" ca="false" dt2D="false" dtr="false" t="normal">SUM(N1251:S1251)</f>
        <v>12128040.75</v>
      </c>
      <c r="N1251" s="120" t="n"/>
      <c r="O1251" s="120" t="n"/>
      <c r="P1251" s="120" t="n"/>
      <c r="Q1251" s="120" t="n"/>
      <c r="R1251" s="120" t="n"/>
      <c r="S1251" s="120" t="n">
        <f aca="false" ca="false" dt2D="false" dtr="false" t="normal">'Приложение 2'!E1251-'Приложение 1'!Q1251</f>
        <v>12128040.75</v>
      </c>
      <c r="T1251" s="191" t="n">
        <v>39.59</v>
      </c>
      <c r="U1251" s="192" t="n">
        <v>31.68</v>
      </c>
      <c r="V1251" s="192" t="n">
        <v>26.4</v>
      </c>
      <c r="W1251" s="206" t="n"/>
      <c r="X1251" s="192" t="n"/>
      <c r="Y1251" s="193" t="n">
        <v>2026</v>
      </c>
      <c r="Z1251" s="3" t="n"/>
      <c r="AA1251" s="3" t="n"/>
      <c r="AB1251" s="194" t="n">
        <f aca="false" ca="false" dt2D="false" dtr="false" t="normal">SUM(AC1251:AQ1251)</f>
        <v>12128040.75</v>
      </c>
      <c r="AC1251" s="151" t="n"/>
      <c r="AD1251" s="151" t="n"/>
      <c r="AE1251" s="151" t="n"/>
      <c r="AF1251" s="151" t="n"/>
      <c r="AG1251" s="151" t="n"/>
      <c r="AH1251" s="151" t="n"/>
      <c r="AI1251" s="151" t="n">
        <v>0</v>
      </c>
      <c r="AJ1251" s="151" t="n"/>
      <c r="AK1251" s="151" t="n"/>
      <c r="AL1251" s="151" t="n"/>
      <c r="AM1251" s="151" t="n">
        <v>5911546.6643406</v>
      </c>
      <c r="AN1251" s="151" t="n">
        <v>5569112.7911094</v>
      </c>
      <c r="AO1251" s="151" t="n">
        <v>363841.2225</v>
      </c>
      <c r="AP1251" s="151" t="n">
        <v>24000</v>
      </c>
      <c r="AQ1251" s="151" t="n">
        <v>259540.07205</v>
      </c>
      <c r="AR1251" s="128" t="n">
        <f aca="false" ca="false" dt2D="false" dtr="false" t="normal">COUNTIF(AC1251:AN1251, "&gt;0")</f>
        <v>2</v>
      </c>
      <c r="AS1251" s="128" t="n">
        <f aca="false" ca="false" dt2D="false" dtr="false" t="normal">COUNTIF(AO1251:AQ1251, "&gt;0")</f>
        <v>3</v>
      </c>
      <c r="AT1251" s="128" t="n">
        <f aca="false" ca="false" dt2D="false" dtr="false" t="normal">+AR1251+AS1251</f>
        <v>5</v>
      </c>
      <c r="AU1251" s="0" t="n"/>
    </row>
    <row customHeight="true" ht="15" outlineLevel="0" r="1252">
      <c r="A1252" s="115" t="n">
        <f aca="false" ca="false" dt2D="false" dtr="false" t="normal">A1251+1</f>
        <v>360</v>
      </c>
      <c r="B1252" s="115" t="s">
        <v>226</v>
      </c>
      <c r="C1252" s="116" t="s">
        <v>249</v>
      </c>
      <c r="D1252" s="115" t="s">
        <v>405</v>
      </c>
      <c r="E1252" s="119" t="s">
        <v>221</v>
      </c>
      <c r="F1252" s="118" t="s">
        <v>62</v>
      </c>
      <c r="G1252" s="118" t="n">
        <v>4</v>
      </c>
      <c r="H1252" s="118" t="n">
        <v>2</v>
      </c>
      <c r="I1252" s="119" t="n">
        <v>1300.66</v>
      </c>
      <c r="J1252" s="119" t="n">
        <v>1257.96</v>
      </c>
      <c r="K1252" s="119" t="n">
        <v>42.7</v>
      </c>
      <c r="L1252" s="117" t="n">
        <v>60</v>
      </c>
      <c r="M1252" s="120" t="n">
        <f aca="false" ca="false" dt2D="false" dtr="false" t="normal">SUM(N1252:S1252)</f>
        <v>12359521.65</v>
      </c>
      <c r="N1252" s="120" t="n"/>
      <c r="O1252" s="120" t="n"/>
      <c r="P1252" s="120" t="n"/>
      <c r="Q1252" s="120" t="n">
        <v>204884.1432</v>
      </c>
      <c r="R1252" s="120" t="n"/>
      <c r="S1252" s="120" t="n">
        <f aca="false" ca="false" dt2D="false" dtr="false" t="normal">'Приложение 2'!E1252-'Приложение 1'!Q1252</f>
        <v>12154637.5068</v>
      </c>
      <c r="T1252" s="191" t="n">
        <v>39.61</v>
      </c>
      <c r="U1252" s="192" t="n">
        <v>31.69</v>
      </c>
      <c r="V1252" s="192" t="n">
        <v>26.41</v>
      </c>
      <c r="W1252" s="192" t="n"/>
      <c r="X1252" s="192" t="n"/>
      <c r="Y1252" s="193" t="n">
        <v>2027</v>
      </c>
      <c r="Z1252" s="3" t="n"/>
      <c r="AA1252" s="3" t="n"/>
      <c r="AB1252" s="194" t="n">
        <f aca="false" ca="false" dt2D="false" dtr="false" t="normal">SUM(AC1252:AQ1252)</f>
        <v>12359521.65</v>
      </c>
      <c r="AC1252" s="151" t="n"/>
      <c r="AD1252" s="151" t="n"/>
      <c r="AE1252" s="151" t="n"/>
      <c r="AF1252" s="151" t="n"/>
      <c r="AG1252" s="151" t="n"/>
      <c r="AH1252" s="151" t="n"/>
      <c r="AI1252" s="151" t="n">
        <v>0</v>
      </c>
      <c r="AJ1252" s="151" t="n"/>
      <c r="AK1252" s="151" t="n"/>
      <c r="AL1252" s="151" t="n"/>
      <c r="AM1252" s="151" t="n">
        <v>6024605.97386292</v>
      </c>
      <c r="AN1252" s="151" t="n">
        <v>5675636.26332708</v>
      </c>
      <c r="AO1252" s="151" t="n">
        <v>370785.6495</v>
      </c>
      <c r="AP1252" s="151" t="n">
        <v>24000</v>
      </c>
      <c r="AQ1252" s="151" t="n">
        <v>264493.76331</v>
      </c>
      <c r="AR1252" s="128" t="n">
        <f aca="false" ca="false" dt2D="false" dtr="false" t="normal">COUNTIF(AC1252:AN1252, "&gt;0")</f>
        <v>2</v>
      </c>
      <c r="AS1252" s="128" t="n">
        <f aca="false" ca="false" dt2D="false" dtr="false" t="normal">COUNTIF(AO1252:AQ1252, "&gt;0")</f>
        <v>3</v>
      </c>
      <c r="AT1252" s="128" t="n">
        <f aca="false" ca="false" dt2D="false" dtr="false" t="normal">+AR1252+AS1252</f>
        <v>5</v>
      </c>
      <c r="AU1252" s="0" t="n"/>
    </row>
    <row customHeight="true" ht="15" outlineLevel="0" r="1253">
      <c r="A1253" s="115" t="n">
        <f aca="false" ca="false" dt2D="false" dtr="false" t="normal">A1252+1</f>
        <v>361</v>
      </c>
      <c r="B1253" s="115" t="s">
        <v>226</v>
      </c>
      <c r="C1253" s="116" t="s">
        <v>249</v>
      </c>
      <c r="D1253" s="115" t="s">
        <v>408</v>
      </c>
      <c r="E1253" s="119" t="s">
        <v>166</v>
      </c>
      <c r="F1253" s="118" t="s">
        <v>62</v>
      </c>
      <c r="G1253" s="118" t="n">
        <v>9</v>
      </c>
      <c r="H1253" s="118" t="n">
        <v>1</v>
      </c>
      <c r="I1253" s="119" t="n">
        <v>2059.9</v>
      </c>
      <c r="J1253" s="119" t="n">
        <v>1841.1</v>
      </c>
      <c r="K1253" s="119" t="n">
        <v>218.8</v>
      </c>
      <c r="L1253" s="117" t="n">
        <v>82</v>
      </c>
      <c r="M1253" s="120" t="n">
        <f aca="false" ca="false" dt2D="false" dtr="false" t="normal">SUM(N1253:S1253)</f>
        <v>37933817.13143864</v>
      </c>
      <c r="N1253" s="120" t="n"/>
      <c r="O1253" s="120" t="n"/>
      <c r="P1253" s="120" t="n"/>
      <c r="Q1253" s="120" t="n">
        <v>448298.82</v>
      </c>
      <c r="R1253" s="120" t="n"/>
      <c r="S1253" s="120" t="n">
        <f aca="false" ca="false" dt2D="false" dtr="false" t="normal">'Приложение 2'!E1253-'Приложение 1'!Q1253</f>
        <v>37485518.31143864</v>
      </c>
      <c r="T1253" s="191" t="n">
        <v>87.43</v>
      </c>
      <c r="U1253" s="192" t="n">
        <v>69.94</v>
      </c>
      <c r="V1253" s="192" t="n">
        <v>58.29</v>
      </c>
      <c r="W1253" s="192" t="n"/>
      <c r="X1253" s="192" t="n"/>
      <c r="Y1253" s="193" t="n">
        <v>2027</v>
      </c>
      <c r="Z1253" s="3" t="n"/>
      <c r="AA1253" s="3" t="n"/>
      <c r="AB1253" s="194" t="n">
        <f aca="false" ca="false" dt2D="false" dtr="false" t="normal">SUM(AC1253:AQ1253)</f>
        <v>37933817.13143864</v>
      </c>
      <c r="AC1253" s="151" t="n"/>
      <c r="AD1253" s="151" t="n"/>
      <c r="AE1253" s="151" t="n"/>
      <c r="AF1253" s="151" t="n"/>
      <c r="AG1253" s="151" t="n"/>
      <c r="AH1253" s="151" t="n"/>
      <c r="AI1253" s="151" t="n">
        <v>0</v>
      </c>
      <c r="AJ1253" s="151" t="n"/>
      <c r="AK1253" s="151" t="n">
        <v>2970404.46574403</v>
      </c>
      <c r="AL1253" s="151" t="n"/>
      <c r="AM1253" s="151" t="n">
        <v>26124241.16564</v>
      </c>
      <c r="AN1253" s="151" t="n">
        <v>6865681.69949867</v>
      </c>
      <c r="AO1253" s="151" t="n">
        <v>1137834.51394316</v>
      </c>
      <c r="AP1253" s="151" t="n">
        <v>24000</v>
      </c>
      <c r="AQ1253" s="151" t="n">
        <v>811655.286612786</v>
      </c>
      <c r="AR1253" s="128" t="n">
        <f aca="false" ca="false" dt2D="false" dtr="false" t="normal">COUNTIF(AC1253:AN1253, "&gt;0")</f>
        <v>3</v>
      </c>
      <c r="AS1253" s="128" t="n">
        <f aca="false" ca="false" dt2D="false" dtr="false" t="normal">COUNTIF(AO1253:AQ1253, "&gt;0")</f>
        <v>3</v>
      </c>
      <c r="AT1253" s="128" t="n">
        <f aca="false" ca="false" dt2D="false" dtr="false" t="normal">+AR1253+AS1253</f>
        <v>6</v>
      </c>
      <c r="AU1253" s="0" t="n"/>
    </row>
    <row customHeight="true" ht="15" outlineLevel="0" r="1254">
      <c r="A1254" s="115" t="n">
        <f aca="false" ca="false" dt2D="false" dtr="false" t="normal">A1253+1</f>
        <v>362</v>
      </c>
      <c r="B1254" s="115" t="s">
        <v>226</v>
      </c>
      <c r="C1254" s="116" t="s">
        <v>249</v>
      </c>
      <c r="D1254" s="115" t="s">
        <v>906</v>
      </c>
      <c r="E1254" s="119" t="s">
        <v>221</v>
      </c>
      <c r="F1254" s="118" t="s">
        <v>62</v>
      </c>
      <c r="G1254" s="118" t="n">
        <v>4</v>
      </c>
      <c r="H1254" s="118" t="n">
        <v>2</v>
      </c>
      <c r="I1254" s="119" t="n">
        <v>1273</v>
      </c>
      <c r="J1254" s="119" t="n">
        <v>1273</v>
      </c>
      <c r="K1254" s="119" t="n">
        <v>0</v>
      </c>
      <c r="L1254" s="117" t="n">
        <v>50</v>
      </c>
      <c r="M1254" s="120" t="n">
        <f aca="false" ca="false" dt2D="false" dtr="false" t="normal">SUM(N1254:S1254)</f>
        <v>16117249.32</v>
      </c>
      <c r="N1254" s="120" t="n"/>
      <c r="O1254" s="120" t="n"/>
      <c r="P1254" s="120" t="n"/>
      <c r="Q1254" s="120" t="n"/>
      <c r="R1254" s="120" t="n"/>
      <c r="S1254" s="120" t="n">
        <f aca="false" ca="false" dt2D="false" dtr="false" t="normal">'Приложение 2'!E1254-'Приложение 1'!Q1254</f>
        <v>16117249.32</v>
      </c>
      <c r="T1254" s="191" t="n">
        <v>52.75</v>
      </c>
      <c r="U1254" s="192" t="n">
        <v>42.2</v>
      </c>
      <c r="V1254" s="192" t="n">
        <v>35.17</v>
      </c>
      <c r="W1254" s="192" t="n"/>
      <c r="X1254" s="192" t="n"/>
      <c r="Y1254" s="193" t="n">
        <v>2026</v>
      </c>
      <c r="Z1254" s="3" t="n"/>
      <c r="AA1254" s="3" t="n"/>
      <c r="AB1254" s="194" t="n">
        <f aca="false" ca="false" dt2D="false" dtr="false" t="normal">SUM(AC1254:AQ1254)</f>
        <v>16117249.32</v>
      </c>
      <c r="AC1254" s="151" t="n"/>
      <c r="AD1254" s="151" t="n">
        <v>2073395.524566</v>
      </c>
      <c r="AE1254" s="151" t="n"/>
      <c r="AF1254" s="151" t="n">
        <v>1728514.160886</v>
      </c>
      <c r="AG1254" s="151" t="n"/>
      <c r="AH1254" s="151" t="n"/>
      <c r="AI1254" s="151" t="n">
        <v>0</v>
      </c>
      <c r="AJ1254" s="151" t="n"/>
      <c r="AK1254" s="151" t="n"/>
      <c r="AL1254" s="151" t="n"/>
      <c r="AM1254" s="151" t="n">
        <v>5902230.748026</v>
      </c>
      <c r="AN1254" s="151" t="n">
        <v>5560682.271474</v>
      </c>
      <c r="AO1254" s="151" t="n">
        <v>483517.4796</v>
      </c>
      <c r="AP1254" s="151" t="n">
        <v>24000</v>
      </c>
      <c r="AQ1254" s="151" t="n">
        <v>344909.135448</v>
      </c>
      <c r="AR1254" s="128" t="n">
        <f aca="false" ca="false" dt2D="false" dtr="false" t="normal">COUNTIF(AC1254:AN1254, "&gt;0")</f>
        <v>4</v>
      </c>
      <c r="AS1254" s="128" t="n">
        <f aca="false" ca="false" dt2D="false" dtr="false" t="normal">COUNTIF(AO1254:AQ1254, "&gt;0")</f>
        <v>3</v>
      </c>
      <c r="AT1254" s="128" t="n">
        <f aca="false" ca="false" dt2D="false" dtr="false" t="normal">+AR1254+AS1254</f>
        <v>7</v>
      </c>
      <c r="AU1254" s="0" t="n"/>
    </row>
    <row customHeight="true" ht="15" outlineLevel="0" r="1255">
      <c r="A1255" s="115" t="n">
        <f aca="false" ca="false" dt2D="false" dtr="false" t="normal">A1254+1</f>
        <v>363</v>
      </c>
      <c r="B1255" s="115" t="s">
        <v>226</v>
      </c>
      <c r="C1255" s="116" t="s">
        <v>249</v>
      </c>
      <c r="D1255" s="115" t="s">
        <v>410</v>
      </c>
      <c r="E1255" s="119" t="s">
        <v>187</v>
      </c>
      <c r="F1255" s="118" t="s">
        <v>62</v>
      </c>
      <c r="G1255" s="118" t="n">
        <v>5</v>
      </c>
      <c r="H1255" s="118" t="n">
        <v>6</v>
      </c>
      <c r="I1255" s="119" t="n">
        <v>5137.7</v>
      </c>
      <c r="J1255" s="119" t="n">
        <v>5137.7</v>
      </c>
      <c r="K1255" s="119" t="n">
        <v>0</v>
      </c>
      <c r="L1255" s="117" t="n">
        <v>237</v>
      </c>
      <c r="M1255" s="120" t="n">
        <f aca="false" ca="false" dt2D="false" dtr="false" t="normal">SUM(N1255:S1255)</f>
        <v>56200632.399</v>
      </c>
      <c r="N1255" s="120" t="n"/>
      <c r="O1255" s="120" t="n"/>
      <c r="P1255" s="120" t="n"/>
      <c r="Q1255" s="120" t="n">
        <v>783602.004</v>
      </c>
      <c r="R1255" s="120" t="n"/>
      <c r="S1255" s="120" t="n">
        <f aca="false" ca="false" dt2D="false" dtr="false" t="normal">'Приложение 2'!E1255-'Приложение 1'!Q1255</f>
        <v>55417030.394999996</v>
      </c>
      <c r="T1255" s="191" t="n">
        <v>45.61</v>
      </c>
      <c r="U1255" s="192" t="n">
        <v>36.49</v>
      </c>
      <c r="V1255" s="192" t="n">
        <v>30.41</v>
      </c>
      <c r="W1255" s="192" t="n"/>
      <c r="X1255" s="192" t="n"/>
      <c r="Y1255" s="193" t="n">
        <v>2027</v>
      </c>
      <c r="Z1255" s="3" t="n"/>
      <c r="AA1255" s="3" t="n"/>
      <c r="AB1255" s="194" t="n">
        <f aca="false" ca="false" dt2D="false" dtr="false" t="normal">SUM(AC1255:AQ1255)</f>
        <v>56200632.399</v>
      </c>
      <c r="AC1255" s="151" t="n"/>
      <c r="AD1255" s="151" t="n"/>
      <c r="AE1255" s="151" t="n"/>
      <c r="AF1255" s="151" t="n">
        <v>6992324.7481414</v>
      </c>
      <c r="AG1255" s="151" t="n"/>
      <c r="AH1255" s="151" t="n"/>
      <c r="AI1255" s="151" t="n">
        <v>0</v>
      </c>
      <c r="AJ1255" s="151" t="n"/>
      <c r="AK1255" s="151" t="n"/>
      <c r="AL1255" s="151" t="n"/>
      <c r="AM1255" s="151" t="n">
        <v>23837025.2271274</v>
      </c>
      <c r="AN1255" s="151" t="n">
        <v>22458569.9184226</v>
      </c>
      <c r="AO1255" s="151" t="n">
        <v>1686018.97197</v>
      </c>
      <c r="AP1255" s="151" t="n">
        <v>24000</v>
      </c>
      <c r="AQ1255" s="151" t="n">
        <v>1202693.5333386</v>
      </c>
      <c r="AR1255" s="128" t="n">
        <f aca="false" ca="false" dt2D="false" dtr="false" t="normal">COUNTIF(AC1255:AN1255, "&gt;0")</f>
        <v>3</v>
      </c>
      <c r="AS1255" s="128" t="n">
        <f aca="false" ca="false" dt2D="false" dtr="false" t="normal">COUNTIF(AO1255:AQ1255, "&gt;0")</f>
        <v>3</v>
      </c>
      <c r="AT1255" s="128" t="n">
        <f aca="false" ca="false" dt2D="false" dtr="false" t="normal">+AR1255+AS1255</f>
        <v>6</v>
      </c>
      <c r="AU1255" s="0" t="n"/>
    </row>
    <row customHeight="true" ht="15" outlineLevel="0" r="1256">
      <c r="A1256" s="115" t="n">
        <f aca="false" ca="false" dt2D="false" dtr="false" t="normal">A1255+1</f>
        <v>364</v>
      </c>
      <c r="B1256" s="115" t="s">
        <v>226</v>
      </c>
      <c r="C1256" s="116" t="s">
        <v>249</v>
      </c>
      <c r="D1256" s="115" t="s">
        <v>296</v>
      </c>
      <c r="E1256" s="119" t="s">
        <v>117</v>
      </c>
      <c r="F1256" s="118" t="s">
        <v>62</v>
      </c>
      <c r="G1256" s="118" t="n">
        <v>4</v>
      </c>
      <c r="H1256" s="118" t="n">
        <v>6</v>
      </c>
      <c r="I1256" s="119" t="n">
        <v>4514.6</v>
      </c>
      <c r="J1256" s="119" t="n">
        <v>4312.1</v>
      </c>
      <c r="K1256" s="119" t="n">
        <v>202.5</v>
      </c>
      <c r="L1256" s="117" t="n">
        <v>191</v>
      </c>
      <c r="M1256" s="120" t="n">
        <f aca="false" ca="false" dt2D="false" dtr="false" t="normal">SUM(N1256:S1256)</f>
        <v>6484636.001999999</v>
      </c>
      <c r="N1256" s="120" t="n"/>
      <c r="O1256" s="120" t="n"/>
      <c r="P1256" s="120" t="n"/>
      <c r="Q1256" s="120" t="n">
        <v>719427.792</v>
      </c>
      <c r="R1256" s="120" t="n"/>
      <c r="S1256" s="120" t="n">
        <f aca="false" ca="false" dt2D="false" dtr="false" t="normal">'Приложение 2'!E1256-'Приложение 1'!Q1256</f>
        <v>5765208.209999999</v>
      </c>
      <c r="T1256" s="191" t="n">
        <v>7.95</v>
      </c>
      <c r="U1256" s="192" t="n">
        <v>6.36</v>
      </c>
      <c r="V1256" s="192" t="n">
        <v>5.3</v>
      </c>
      <c r="W1256" s="192" t="n"/>
      <c r="X1256" s="192" t="n"/>
      <c r="Y1256" s="193" t="n">
        <v>2027</v>
      </c>
      <c r="Z1256" s="3" t="n"/>
      <c r="AA1256" s="3" t="n"/>
      <c r="AB1256" s="194" t="n">
        <f aca="false" ca="false" dt2D="false" dtr="false" t="normal">SUM(AC1256:AQ1256)</f>
        <v>6484636.001999999</v>
      </c>
      <c r="AC1256" s="151" t="n"/>
      <c r="AD1256" s="151" t="n"/>
      <c r="AE1256" s="151" t="n"/>
      <c r="AF1256" s="151" t="n">
        <v>6127325.7114972</v>
      </c>
      <c r="AG1256" s="151" t="n"/>
      <c r="AH1256" s="151" t="n"/>
      <c r="AI1256" s="151" t="n">
        <v>0</v>
      </c>
      <c r="AJ1256" s="151" t="n"/>
      <c r="AK1256" s="151" t="n"/>
      <c r="AL1256" s="151" t="n"/>
      <c r="AM1256" s="151" t="n"/>
      <c r="AN1256" s="151" t="n"/>
      <c r="AO1256" s="151" t="n">
        <v>194539.08006</v>
      </c>
      <c r="AP1256" s="151" t="n">
        <v>24000</v>
      </c>
      <c r="AQ1256" s="151" t="n">
        <v>138771.2104428</v>
      </c>
      <c r="AR1256" s="128" t="n">
        <f aca="false" ca="false" dt2D="false" dtr="false" t="normal">COUNTIF(AC1256:AN1256, "&gt;0")</f>
        <v>1</v>
      </c>
      <c r="AS1256" s="128" t="n">
        <f aca="false" ca="false" dt2D="false" dtr="false" t="normal">COUNTIF(AO1256:AQ1256, "&gt;0")</f>
        <v>3</v>
      </c>
      <c r="AT1256" s="128" t="n">
        <f aca="false" ca="false" dt2D="false" dtr="false" t="normal">+AR1256+AS1256</f>
        <v>4</v>
      </c>
      <c r="AU1256" s="0" t="n"/>
    </row>
    <row customHeight="true" ht="15" outlineLevel="0" r="1257">
      <c r="A1257" s="115" t="n">
        <f aca="false" ca="false" dt2D="false" dtr="false" t="normal">A1256+1</f>
        <v>365</v>
      </c>
      <c r="B1257" s="115" t="s">
        <v>226</v>
      </c>
      <c r="C1257" s="116" t="s">
        <v>249</v>
      </c>
      <c r="D1257" s="115" t="s">
        <v>413</v>
      </c>
      <c r="E1257" s="119" t="s">
        <v>194</v>
      </c>
      <c r="F1257" s="118" t="s">
        <v>62</v>
      </c>
      <c r="G1257" s="118" t="n">
        <v>5</v>
      </c>
      <c r="H1257" s="118" t="n">
        <v>3</v>
      </c>
      <c r="I1257" s="119" t="n">
        <v>2573.26</v>
      </c>
      <c r="J1257" s="119" t="n">
        <v>2527.9</v>
      </c>
      <c r="K1257" s="119" t="n">
        <v>45.3600000000001</v>
      </c>
      <c r="L1257" s="117" t="n">
        <v>130</v>
      </c>
      <c r="M1257" s="120" t="n">
        <f aca="false" ca="false" dt2D="false" dtr="false" t="normal">SUM(N1257:S1257)</f>
        <v>12590112.00419998</v>
      </c>
      <c r="N1257" s="120" t="n"/>
      <c r="O1257" s="120" t="n"/>
      <c r="P1257" s="120" t="n"/>
      <c r="Q1257" s="120" t="n">
        <v>399386.4792</v>
      </c>
      <c r="R1257" s="120" t="n"/>
      <c r="S1257" s="120" t="n">
        <f aca="false" ca="false" dt2D="false" dtr="false" t="normal">'Приложение 2'!E1257-'Приложение 1'!Q1257</f>
        <v>12190725.52499998</v>
      </c>
      <c r="T1257" s="191" t="n">
        <v>22.47</v>
      </c>
      <c r="U1257" s="192" t="n">
        <v>17.98</v>
      </c>
      <c r="V1257" s="192" t="n">
        <v>14.98</v>
      </c>
      <c r="W1257" s="192" t="n"/>
      <c r="X1257" s="192" t="n"/>
      <c r="Y1257" s="193" t="n">
        <v>2027</v>
      </c>
      <c r="Z1257" s="3" t="n"/>
      <c r="AA1257" s="3" t="n"/>
      <c r="AB1257" s="194" t="n">
        <f aca="false" ca="false" dt2D="false" dtr="false" t="normal">SUM(AC1257:AQ1257)</f>
        <v>12590112.00419998</v>
      </c>
      <c r="AC1257" s="151" t="n"/>
      <c r="AD1257" s="151" t="n"/>
      <c r="AE1257" s="151" t="n"/>
      <c r="AF1257" s="151" t="n"/>
      <c r="AG1257" s="151" t="n"/>
      <c r="AH1257" s="151" t="n"/>
      <c r="AI1257" s="151" t="n">
        <v>0</v>
      </c>
      <c r="AJ1257" s="151" t="n"/>
      <c r="AK1257" s="151" t="n"/>
      <c r="AL1257" s="151" t="n"/>
      <c r="AM1257" s="151" t="n">
        <v>11918980.2471841</v>
      </c>
      <c r="AN1257" s="151" t="n"/>
      <c r="AO1257" s="151" t="n">
        <v>377703.360126</v>
      </c>
      <c r="AP1257" s="151" t="n">
        <v>24000</v>
      </c>
      <c r="AQ1257" s="151" t="n">
        <v>269428.39688988</v>
      </c>
      <c r="AR1257" s="128" t="n">
        <f aca="false" ca="false" dt2D="false" dtr="false" t="normal">COUNTIF(AC1257:AN1257, "&gt;0")</f>
        <v>1</v>
      </c>
      <c r="AS1257" s="128" t="n">
        <f aca="false" ca="false" dt2D="false" dtr="false" t="normal">COUNTIF(AO1257:AQ1257, "&gt;0")</f>
        <v>3</v>
      </c>
      <c r="AT1257" s="128" t="n">
        <f aca="false" ca="false" dt2D="false" dtr="false" t="normal">+AR1257+AS1257</f>
        <v>4</v>
      </c>
      <c r="AU1257" s="0" t="n"/>
    </row>
    <row customHeight="true" ht="15" outlineLevel="0" r="1258">
      <c r="A1258" s="115" t="n">
        <f aca="false" ca="false" dt2D="false" dtr="false" t="normal">A1257+1</f>
        <v>366</v>
      </c>
      <c r="B1258" s="115" t="s">
        <v>226</v>
      </c>
      <c r="C1258" s="116" t="s">
        <v>249</v>
      </c>
      <c r="D1258" s="115" t="s">
        <v>418</v>
      </c>
      <c r="E1258" s="119" t="s">
        <v>94</v>
      </c>
      <c r="F1258" s="118" t="s">
        <v>62</v>
      </c>
      <c r="G1258" s="118" t="n">
        <v>9</v>
      </c>
      <c r="H1258" s="118" t="n">
        <v>1</v>
      </c>
      <c r="I1258" s="119" t="n">
        <v>2001.1</v>
      </c>
      <c r="J1258" s="119" t="n">
        <v>1828.7</v>
      </c>
      <c r="K1258" s="119" t="n">
        <v>172.4</v>
      </c>
      <c r="L1258" s="117" t="n">
        <v>79</v>
      </c>
      <c r="M1258" s="120" t="n">
        <f aca="false" ca="false" dt2D="false" dtr="false" t="normal">SUM(N1258:S1258)</f>
        <v>36845164.746697366</v>
      </c>
      <c r="N1258" s="120" t="n"/>
      <c r="O1258" s="120" t="n"/>
      <c r="P1258" s="120" t="n"/>
      <c r="Q1258" s="120" t="n">
        <v>429849.972</v>
      </c>
      <c r="R1258" s="120" t="n"/>
      <c r="S1258" s="120" t="n">
        <f aca="false" ca="false" dt2D="false" dtr="false" t="normal">'Приложение 2'!E1258-'Приложение 1'!Q1258</f>
        <v>36415314.77469736</v>
      </c>
      <c r="T1258" s="191" t="n">
        <v>80.09</v>
      </c>
      <c r="U1258" s="192" t="n">
        <v>64.07</v>
      </c>
      <c r="V1258" s="192" t="n">
        <v>53.4</v>
      </c>
      <c r="W1258" s="192" t="n"/>
      <c r="X1258" s="192" t="n"/>
      <c r="Y1258" s="193" t="n">
        <v>2027</v>
      </c>
      <c r="Z1258" s="3" t="n"/>
      <c r="AA1258" s="3" t="n"/>
      <c r="AB1258" s="194" t="n">
        <f aca="false" ca="false" dt2D="false" dtr="false" t="normal">SUM(AC1258:AQ1258)</f>
        <v>36845164.746697366</v>
      </c>
      <c r="AC1258" s="151" t="n"/>
      <c r="AD1258" s="151" t="n"/>
      <c r="AE1258" s="151" t="n"/>
      <c r="AF1258" s="151" t="n"/>
      <c r="AG1258" s="151" t="n"/>
      <c r="AH1258" s="151" t="n"/>
      <c r="AI1258" s="151" t="n">
        <v>0</v>
      </c>
      <c r="AJ1258" s="151" t="n"/>
      <c r="AK1258" s="151" t="n">
        <v>2883442.77702819</v>
      </c>
      <c r="AL1258" s="151" t="n"/>
      <c r="AM1258" s="151" t="n">
        <v>25376351.4717036</v>
      </c>
      <c r="AN1258" s="151" t="n">
        <v>6667529.02998533</v>
      </c>
      <c r="AO1258" s="151" t="n">
        <v>1105354.94240092</v>
      </c>
      <c r="AP1258" s="151" t="n">
        <v>24000</v>
      </c>
      <c r="AQ1258" s="151" t="n">
        <v>788486.525579323</v>
      </c>
      <c r="AR1258" s="128" t="n">
        <f aca="false" ca="false" dt2D="false" dtr="false" t="normal">COUNTIF(AC1258:AN1258, "&gt;0")</f>
        <v>3</v>
      </c>
      <c r="AS1258" s="128" t="n">
        <f aca="false" ca="false" dt2D="false" dtr="false" t="normal">COUNTIF(AO1258:AQ1258, "&gt;0")</f>
        <v>3</v>
      </c>
      <c r="AT1258" s="128" t="n">
        <f aca="false" ca="false" dt2D="false" dtr="false" t="normal">+AR1258+AS1258</f>
        <v>6</v>
      </c>
      <c r="AU1258" s="0" t="n"/>
    </row>
    <row customHeight="true" ht="15" outlineLevel="0" r="1259">
      <c r="A1259" s="115" t="n">
        <f aca="false" ca="false" dt2D="false" dtr="false" t="normal">A1258+1</f>
        <v>367</v>
      </c>
      <c r="B1259" s="115" t="s">
        <v>226</v>
      </c>
      <c r="C1259" s="116" t="s">
        <v>249</v>
      </c>
      <c r="D1259" s="115" t="s">
        <v>423</v>
      </c>
      <c r="E1259" s="119" t="s">
        <v>73</v>
      </c>
      <c r="F1259" s="118" t="s">
        <v>62</v>
      </c>
      <c r="G1259" s="118" t="n">
        <v>5</v>
      </c>
      <c r="H1259" s="118" t="n">
        <v>7</v>
      </c>
      <c r="I1259" s="119" t="n">
        <v>5397.26</v>
      </c>
      <c r="J1259" s="119" t="n">
        <v>5314.16</v>
      </c>
      <c r="K1259" s="119" t="n">
        <v>83.1000000000004</v>
      </c>
      <c r="L1259" s="117" t="n">
        <v>173</v>
      </c>
      <c r="M1259" s="120" t="n">
        <f aca="false" ca="false" dt2D="false" dtr="false" t="normal">SUM(N1259:S1259)</f>
        <v>24880451.06580002</v>
      </c>
      <c r="N1259" s="120" t="n"/>
      <c r="O1259" s="120" t="n"/>
      <c r="P1259" s="120" t="n"/>
      <c r="Q1259" s="120" t="n">
        <v>835854.5352</v>
      </c>
      <c r="R1259" s="120" t="n"/>
      <c r="S1259" s="120" t="n">
        <f aca="false" ca="false" dt2D="false" dtr="false" t="normal">'Приложение 2'!E1259-'Приложение 1'!Q1259</f>
        <v>24044596.53060002</v>
      </c>
      <c r="T1259" s="191" t="n">
        <v>17.45</v>
      </c>
      <c r="U1259" s="192" t="n">
        <v>13.96</v>
      </c>
      <c r="V1259" s="192" t="n">
        <v>11.63</v>
      </c>
      <c r="W1259" s="192" t="n"/>
      <c r="X1259" s="192" t="n"/>
      <c r="Y1259" s="193" t="n">
        <v>2027</v>
      </c>
      <c r="Z1259" s="3" t="n"/>
      <c r="AA1259" s="3" t="n"/>
      <c r="AB1259" s="194" t="n">
        <f aca="false" ca="false" dt2D="false" dtr="false" t="normal">SUM(AC1259:AQ1259)</f>
        <v>24880451.06580002</v>
      </c>
      <c r="AC1259" s="151" t="n"/>
      <c r="AD1259" s="151" t="n"/>
      <c r="AE1259" s="151" t="n"/>
      <c r="AF1259" s="151" t="n"/>
      <c r="AG1259" s="151" t="n"/>
      <c r="AH1259" s="151" t="n"/>
      <c r="AI1259" s="151" t="n">
        <v>0</v>
      </c>
      <c r="AJ1259" s="151" t="n"/>
      <c r="AK1259" s="151" t="n"/>
      <c r="AL1259" s="151" t="n"/>
      <c r="AM1259" s="151" t="n"/>
      <c r="AN1259" s="151" t="n">
        <v>23577595.8810179</v>
      </c>
      <c r="AO1259" s="151" t="n">
        <v>746413.531974</v>
      </c>
      <c r="AP1259" s="151" t="n">
        <v>24000</v>
      </c>
      <c r="AQ1259" s="151" t="n">
        <v>532441.65280812</v>
      </c>
      <c r="AR1259" s="128" t="n">
        <f aca="false" ca="false" dt2D="false" dtr="false" t="normal">COUNTIF(AC1259:AN1259, "&gt;0")</f>
        <v>1</v>
      </c>
      <c r="AS1259" s="128" t="n">
        <f aca="false" ca="false" dt2D="false" dtr="false" t="normal">COUNTIF(AO1259:AQ1259, "&gt;0")</f>
        <v>3</v>
      </c>
      <c r="AT1259" s="128" t="n">
        <f aca="false" ca="false" dt2D="false" dtr="false" t="normal">+AR1259+AS1259</f>
        <v>4</v>
      </c>
      <c r="AU1259" s="0" t="n"/>
    </row>
    <row customHeight="true" ht="15" outlineLevel="0" r="1260">
      <c r="A1260" s="115" t="n">
        <f aca="false" ca="false" dt2D="false" dtr="false" t="normal">A1259+1</f>
        <v>368</v>
      </c>
      <c r="B1260" s="115" t="s">
        <v>226</v>
      </c>
      <c r="C1260" s="116" t="s">
        <v>249</v>
      </c>
      <c r="D1260" s="115" t="s">
        <v>424</v>
      </c>
      <c r="E1260" s="119" t="s">
        <v>252</v>
      </c>
      <c r="F1260" s="118" t="s">
        <v>62</v>
      </c>
      <c r="G1260" s="118" t="n">
        <v>5</v>
      </c>
      <c r="H1260" s="118" t="n">
        <v>6</v>
      </c>
      <c r="I1260" s="119" t="n">
        <v>5082.1</v>
      </c>
      <c r="J1260" s="119" t="n">
        <v>5003.4</v>
      </c>
      <c r="K1260" s="119" t="n">
        <v>78.7000000000007</v>
      </c>
      <c r="L1260" s="117" t="n">
        <v>210</v>
      </c>
      <c r="M1260" s="120" t="n">
        <f aca="false" ca="false" dt2D="false" dtr="false" t="normal">SUM(N1260:S1260)</f>
        <v>24865038.207</v>
      </c>
      <c r="N1260" s="120" t="n"/>
      <c r="O1260" s="120" t="n"/>
      <c r="P1260" s="120" t="n"/>
      <c r="Q1260" s="120" t="n">
        <v>787115.772</v>
      </c>
      <c r="R1260" s="120" t="n"/>
      <c r="S1260" s="120" t="n">
        <f aca="false" ca="false" dt2D="false" dtr="false" t="normal">'Приложение 2'!E1260-'Приложение 1'!Q1260</f>
        <v>24077922.435</v>
      </c>
      <c r="T1260" s="191" t="n">
        <v>21.48</v>
      </c>
      <c r="U1260" s="192" t="n">
        <v>17.19</v>
      </c>
      <c r="V1260" s="192" t="n">
        <v>14.32</v>
      </c>
      <c r="W1260" s="192" t="n"/>
      <c r="X1260" s="192" t="n"/>
      <c r="Y1260" s="193" t="n">
        <v>2027</v>
      </c>
      <c r="Z1260" s="3" t="n"/>
      <c r="AA1260" s="3" t="n"/>
      <c r="AB1260" s="194" t="n">
        <f aca="false" ca="false" dt2D="false" dtr="false" t="normal">SUM(AC1260:AQ1260)</f>
        <v>24865038.207</v>
      </c>
      <c r="AC1260" s="151" t="n"/>
      <c r="AD1260" s="151" t="n"/>
      <c r="AE1260" s="151" t="n"/>
      <c r="AF1260" s="151" t="n"/>
      <c r="AG1260" s="151" t="n"/>
      <c r="AH1260" s="151" t="n"/>
      <c r="AI1260" s="151" t="n">
        <v>0</v>
      </c>
      <c r="AJ1260" s="151" t="n"/>
      <c r="AK1260" s="151" t="n"/>
      <c r="AL1260" s="151" t="n"/>
      <c r="AM1260" s="151" t="n">
        <v>23562975.2431602</v>
      </c>
      <c r="AN1260" s="151" t="n"/>
      <c r="AO1260" s="151" t="n">
        <v>745951.14621</v>
      </c>
      <c r="AP1260" s="151" t="n">
        <v>24000</v>
      </c>
      <c r="AQ1260" s="151" t="n">
        <v>532111.8176298</v>
      </c>
      <c r="AR1260" s="128" t="n">
        <f aca="false" ca="false" dt2D="false" dtr="false" t="normal">COUNTIF(AC1260:AN1260, "&gt;0")</f>
        <v>1</v>
      </c>
      <c r="AS1260" s="128" t="n">
        <f aca="false" ca="false" dt2D="false" dtr="false" t="normal">COUNTIF(AO1260:AQ1260, "&gt;0")</f>
        <v>3</v>
      </c>
      <c r="AT1260" s="128" t="n">
        <f aca="false" ca="false" dt2D="false" dtr="false" t="normal">+AR1260+AS1260</f>
        <v>4</v>
      </c>
      <c r="AU1260" s="0" t="n"/>
    </row>
    <row customHeight="true" ht="15" outlineLevel="0" r="1261">
      <c r="A1261" s="115" t="n">
        <f aca="false" ca="false" dt2D="false" dtr="false" t="normal">A1260+1</f>
        <v>369</v>
      </c>
      <c r="B1261" s="115" t="s">
        <v>226</v>
      </c>
      <c r="C1261" s="116" t="s">
        <v>249</v>
      </c>
      <c r="D1261" s="115" t="s">
        <v>909</v>
      </c>
      <c r="E1261" s="119" t="s">
        <v>73</v>
      </c>
      <c r="F1261" s="118" t="s">
        <v>62</v>
      </c>
      <c r="G1261" s="118" t="n">
        <v>9</v>
      </c>
      <c r="H1261" s="118" t="n">
        <v>1</v>
      </c>
      <c r="I1261" s="119" t="n">
        <v>2438</v>
      </c>
      <c r="J1261" s="119" t="n">
        <v>2438</v>
      </c>
      <c r="K1261" s="119" t="n">
        <v>0</v>
      </c>
      <c r="L1261" s="117" t="n">
        <v>147</v>
      </c>
      <c r="M1261" s="120" t="n">
        <f aca="false" ca="false" dt2D="false" dtr="false" t="normal">SUM(N1261:S1261)</f>
        <v>16822901.356676515</v>
      </c>
      <c r="N1261" s="120" t="n"/>
      <c r="O1261" s="120" t="n"/>
      <c r="P1261" s="120" t="n"/>
      <c r="Q1261" s="120" t="n">
        <v>494133.84</v>
      </c>
      <c r="R1261" s="120" t="n"/>
      <c r="S1261" s="120" t="n">
        <f aca="false" ca="false" dt2D="false" dtr="false" t="normal">'Приложение 2'!E1261-'Приложение 1'!Q1261</f>
        <v>16328767.516676515</v>
      </c>
      <c r="T1261" s="191" t="n">
        <v>30.58</v>
      </c>
      <c r="U1261" s="192" t="n">
        <v>24.46</v>
      </c>
      <c r="V1261" s="192" t="n">
        <v>20.38</v>
      </c>
      <c r="W1261" s="192" t="n"/>
      <c r="X1261" s="192" t="n"/>
      <c r="Y1261" s="193" t="n">
        <v>2026</v>
      </c>
      <c r="Z1261" s="3" t="n"/>
      <c r="AA1261" s="3" t="n"/>
      <c r="AB1261" s="194" t="n">
        <f aca="false" ca="false" dt2D="false" dtr="false" t="normal">SUM(AC1261:AQ1261)</f>
        <v>16822901.356676515</v>
      </c>
      <c r="AC1261" s="151" t="n">
        <v>7135974.54990053</v>
      </c>
      <c r="AD1261" s="151" t="n">
        <v>5005709.07263104</v>
      </c>
      <c r="AE1261" s="151" t="n">
        <v>3792829.00441177</v>
      </c>
      <c r="AF1261" s="151" t="n"/>
      <c r="AG1261" s="151" t="n"/>
      <c r="AH1261" s="151" t="n"/>
      <c r="AI1261" s="151" t="n">
        <v>0</v>
      </c>
      <c r="AJ1261" s="151" t="n"/>
      <c r="AK1261" s="151" t="n"/>
      <c r="AL1261" s="151" t="n"/>
      <c r="AM1261" s="151" t="n"/>
      <c r="AN1261" s="151" t="n"/>
      <c r="AO1261" s="151" t="n">
        <v>504507.040700296</v>
      </c>
      <c r="AP1261" s="151" t="n">
        <v>24000</v>
      </c>
      <c r="AQ1261" s="151" t="n">
        <v>359881.689032878</v>
      </c>
      <c r="AR1261" s="128" t="n">
        <f aca="false" ca="false" dt2D="false" dtr="false" t="normal">COUNTIF(AC1261:AN1261, "&gt;0")</f>
        <v>3</v>
      </c>
      <c r="AS1261" s="128" t="n">
        <f aca="false" ca="false" dt2D="false" dtr="false" t="normal">COUNTIF(AO1261:AQ1261, "&gt;0")</f>
        <v>3</v>
      </c>
      <c r="AT1261" s="128" t="n">
        <f aca="false" ca="false" dt2D="false" dtr="false" t="normal">+AR1261+AS1261</f>
        <v>6</v>
      </c>
      <c r="AU1261" s="0" t="n"/>
    </row>
    <row customHeight="true" ht="15" outlineLevel="0" r="1262">
      <c r="A1262" s="115" t="n">
        <f aca="false" ca="false" dt2D="false" dtr="false" t="normal">A1261+1</f>
        <v>370</v>
      </c>
      <c r="B1262" s="115" t="s">
        <v>226</v>
      </c>
      <c r="C1262" s="116" t="s">
        <v>249</v>
      </c>
      <c r="D1262" s="115" t="s">
        <v>427</v>
      </c>
      <c r="E1262" s="119" t="s">
        <v>106</v>
      </c>
      <c r="F1262" s="118" t="s">
        <v>62</v>
      </c>
      <c r="G1262" s="118" t="n">
        <v>9</v>
      </c>
      <c r="H1262" s="118" t="n">
        <v>1</v>
      </c>
      <c r="I1262" s="119" t="n">
        <v>4302.35</v>
      </c>
      <c r="J1262" s="119" t="n">
        <v>4298.95</v>
      </c>
      <c r="K1262" s="119" t="n">
        <v>3.40000000000055</v>
      </c>
      <c r="L1262" s="117" t="n">
        <v>225</v>
      </c>
      <c r="M1262" s="120" t="n">
        <f aca="false" ca="false" dt2D="false" dtr="false" t="normal">SUM(N1262:S1262)</f>
        <v>72663401.60415527</v>
      </c>
      <c r="N1262" s="120" t="n"/>
      <c r="O1262" s="120" t="n"/>
      <c r="P1262" s="120" t="n"/>
      <c r="Q1262" s="120" t="n">
        <v>872478.882</v>
      </c>
      <c r="R1262" s="120" t="n"/>
      <c r="S1262" s="120" t="n">
        <f aca="false" ca="false" dt2D="false" dtr="false" t="normal">'Приложение 2'!E1262-'Приложение 1'!Q1262</f>
        <v>71790922.72215527</v>
      </c>
      <c r="T1262" s="191" t="n">
        <v>72.63</v>
      </c>
      <c r="U1262" s="192" t="n">
        <v>58.11</v>
      </c>
      <c r="V1262" s="192" t="n">
        <v>48.42</v>
      </c>
      <c r="W1262" s="192" t="n"/>
      <c r="X1262" s="192" t="n"/>
      <c r="Y1262" s="193" t="n">
        <v>2027</v>
      </c>
      <c r="Z1262" s="3" t="n"/>
      <c r="AA1262" s="3" t="n"/>
      <c r="AB1262" s="194" t="n">
        <f aca="false" ca="false" dt2D="false" dtr="false" t="normal">SUM(AC1262:AQ1262)</f>
        <v>72663401.60415527</v>
      </c>
      <c r="AC1262" s="151" t="n"/>
      <c r="AD1262" s="151" t="n"/>
      <c r="AE1262" s="151" t="n"/>
      <c r="AF1262" s="151" t="n"/>
      <c r="AG1262" s="151" t="n"/>
      <c r="AH1262" s="151" t="n"/>
      <c r="AI1262" s="151" t="n">
        <v>0</v>
      </c>
      <c r="AJ1262" s="151" t="n"/>
      <c r="AK1262" s="151" t="n"/>
      <c r="AL1262" s="151" t="n"/>
      <c r="AM1262" s="151" t="n">
        <v>54564165.3861795</v>
      </c>
      <c r="AN1262" s="151" t="n">
        <v>14340337.3755222</v>
      </c>
      <c r="AO1262" s="151" t="n">
        <v>2179902.04812466</v>
      </c>
      <c r="AP1262" s="151" t="n">
        <v>24000</v>
      </c>
      <c r="AQ1262" s="151" t="n">
        <v>1554996.79432892</v>
      </c>
      <c r="AR1262" s="128" t="n">
        <f aca="false" ca="false" dt2D="false" dtr="false" t="normal">COUNTIF(AC1262:AN1262, "&gt;0")</f>
        <v>2</v>
      </c>
      <c r="AS1262" s="128" t="n">
        <f aca="false" ca="false" dt2D="false" dtr="false" t="normal">COUNTIF(AO1262:AQ1262, "&gt;0")</f>
        <v>3</v>
      </c>
      <c r="AT1262" s="128" t="n">
        <f aca="false" ca="false" dt2D="false" dtr="false" t="normal">+AR1262+AS1262</f>
        <v>5</v>
      </c>
      <c r="AU1262" s="0" t="n"/>
    </row>
    <row customHeight="true" ht="15" outlineLevel="0" r="1263">
      <c r="A1263" s="115" t="n">
        <f aca="false" ca="false" dt2D="false" dtr="false" t="normal">A1262+1</f>
        <v>371</v>
      </c>
      <c r="B1263" s="115" t="s">
        <v>226</v>
      </c>
      <c r="C1263" s="116" t="s">
        <v>249</v>
      </c>
      <c r="D1263" s="115" t="s">
        <v>432</v>
      </c>
      <c r="E1263" s="119" t="s">
        <v>315</v>
      </c>
      <c r="F1263" s="118" t="s">
        <v>62</v>
      </c>
      <c r="G1263" s="118" t="n">
        <v>4</v>
      </c>
      <c r="H1263" s="118" t="n">
        <v>3</v>
      </c>
      <c r="I1263" s="119" t="n">
        <v>2007.4</v>
      </c>
      <c r="J1263" s="119" t="n">
        <v>2007.4</v>
      </c>
      <c r="K1263" s="119" t="n">
        <v>0</v>
      </c>
      <c r="L1263" s="117" t="n">
        <v>101</v>
      </c>
      <c r="M1263" s="120" t="n">
        <f aca="false" ca="false" dt2D="false" dtr="false" t="normal">SUM(N1263:S1263)</f>
        <v>36239792.94</v>
      </c>
      <c r="N1263" s="120" t="n"/>
      <c r="O1263" s="120" t="n"/>
      <c r="P1263" s="120" t="n"/>
      <c r="Q1263" s="120" t="n">
        <v>306168.648</v>
      </c>
      <c r="R1263" s="120" t="n"/>
      <c r="S1263" s="120" t="n">
        <f aca="false" ca="false" dt2D="false" dtr="false" t="normal">'Приложение 2'!E1263-'Приложение 1'!Q1263</f>
        <v>35933624.291999996</v>
      </c>
      <c r="T1263" s="191" t="n">
        <v>70.04</v>
      </c>
      <c r="U1263" s="192" t="n">
        <v>56.03</v>
      </c>
      <c r="V1263" s="192" t="n">
        <v>46.69</v>
      </c>
      <c r="W1263" s="192" t="n"/>
      <c r="X1263" s="192" t="n"/>
      <c r="Y1263" s="193" t="n">
        <v>2027</v>
      </c>
      <c r="Z1263" s="3" t="n"/>
      <c r="AA1263" s="3" t="n"/>
      <c r="AB1263" s="194" t="n">
        <f aca="false" ca="false" dt2D="false" dtr="false" t="normal">SUM(AC1263:AQ1263)</f>
        <v>36239792.94</v>
      </c>
      <c r="AC1263" s="151" t="n"/>
      <c r="AD1263" s="151" t="n"/>
      <c r="AE1263" s="151" t="n"/>
      <c r="AF1263" s="151" t="n"/>
      <c r="AG1263" s="151" t="n"/>
      <c r="AH1263" s="151" t="n"/>
      <c r="AI1263" s="151" t="n">
        <v>0</v>
      </c>
      <c r="AJ1263" s="151" t="n"/>
      <c r="AK1263" s="151" t="n">
        <v>16274220.453784</v>
      </c>
      <c r="AL1263" s="151" t="n"/>
      <c r="AM1263" s="151" t="n">
        <v>9308718.3060388</v>
      </c>
      <c r="AN1263" s="151" t="n">
        <v>8770128.8230612</v>
      </c>
      <c r="AO1263" s="151" t="n">
        <v>1087193.7882</v>
      </c>
      <c r="AP1263" s="151" t="n">
        <v>24000</v>
      </c>
      <c r="AQ1263" s="151" t="n">
        <v>775531.568916</v>
      </c>
      <c r="AR1263" s="128" t="n">
        <f aca="false" ca="false" dt2D="false" dtr="false" t="normal">COUNTIF(AC1263:AN1263, "&gt;0")</f>
        <v>3</v>
      </c>
      <c r="AS1263" s="128" t="n">
        <f aca="false" ca="false" dt2D="false" dtr="false" t="normal">COUNTIF(AO1263:AQ1263, "&gt;0")</f>
        <v>3</v>
      </c>
      <c r="AT1263" s="128" t="n">
        <f aca="false" ca="false" dt2D="false" dtr="false" t="normal">+AR1263+AS1263</f>
        <v>6</v>
      </c>
      <c r="AU1263" s="0" t="n"/>
    </row>
    <row customHeight="true" ht="15" outlineLevel="0" r="1264">
      <c r="A1264" s="115" t="n">
        <f aca="false" ca="false" dt2D="false" dtr="false" t="normal">A1263+1</f>
        <v>372</v>
      </c>
      <c r="B1264" s="115" t="s">
        <v>226</v>
      </c>
      <c r="C1264" s="116" t="s">
        <v>249</v>
      </c>
      <c r="D1264" s="115" t="s">
        <v>911</v>
      </c>
      <c r="E1264" s="119" t="s">
        <v>315</v>
      </c>
      <c r="F1264" s="118" t="s">
        <v>62</v>
      </c>
      <c r="G1264" s="118" t="n">
        <v>4</v>
      </c>
      <c r="H1264" s="118" t="n">
        <v>3</v>
      </c>
      <c r="I1264" s="119" t="n">
        <v>2049.7</v>
      </c>
      <c r="J1264" s="119" t="n">
        <v>2049.7</v>
      </c>
      <c r="K1264" s="119" t="n">
        <v>0</v>
      </c>
      <c r="L1264" s="117" t="n">
        <v>124</v>
      </c>
      <c r="M1264" s="120" t="n">
        <f aca="false" ca="false" dt2D="false" dtr="false" t="normal">SUM(N1264:S1264)</f>
        <v>19477274.25</v>
      </c>
      <c r="N1264" s="120" t="n"/>
      <c r="O1264" s="120" t="n"/>
      <c r="P1264" s="120" t="n"/>
      <c r="Q1264" s="120" t="n">
        <v>312620.244</v>
      </c>
      <c r="R1264" s="120" t="n"/>
      <c r="S1264" s="120" t="n">
        <f aca="false" ca="false" dt2D="false" dtr="false" t="normal">'Приложение 2'!E1264-'Приложение 1'!Q1264</f>
        <v>19164654.006</v>
      </c>
      <c r="T1264" s="191" t="n">
        <v>40.51</v>
      </c>
      <c r="U1264" s="192" t="n">
        <v>32.41</v>
      </c>
      <c r="V1264" s="192" t="n">
        <v>27.01</v>
      </c>
      <c r="W1264" s="192" t="n"/>
      <c r="X1264" s="192" t="n"/>
      <c r="Y1264" s="193" t="n">
        <v>2026</v>
      </c>
      <c r="Z1264" s="3" t="n"/>
      <c r="AA1264" s="3" t="n"/>
      <c r="AB1264" s="194" t="n">
        <f aca="false" ca="false" dt2D="false" dtr="false" t="normal">SUM(AC1264:AQ1264)</f>
        <v>19477274.25</v>
      </c>
      <c r="AC1264" s="151" t="n"/>
      <c r="AD1264" s="151" t="n"/>
      <c r="AE1264" s="151" t="n"/>
      <c r="AF1264" s="151" t="n"/>
      <c r="AG1264" s="151" t="n"/>
      <c r="AH1264" s="151" t="n"/>
      <c r="AI1264" s="151" t="n">
        <v>0</v>
      </c>
      <c r="AJ1264" s="151" t="n"/>
      <c r="AK1264" s="151" t="n"/>
      <c r="AL1264" s="151" t="n"/>
      <c r="AM1264" s="151" t="n">
        <v>9501040.5060714</v>
      </c>
      <c r="AN1264" s="151" t="n">
        <v>8951101.8474786</v>
      </c>
      <c r="AO1264" s="151" t="n">
        <v>584318.2275</v>
      </c>
      <c r="AP1264" s="151" t="n">
        <v>24000</v>
      </c>
      <c r="AQ1264" s="151" t="n">
        <v>416813.66895</v>
      </c>
      <c r="AR1264" s="128" t="n">
        <f aca="false" ca="false" dt2D="false" dtr="false" t="normal">COUNTIF(AC1264:AN1264, "&gt;0")</f>
        <v>2</v>
      </c>
      <c r="AS1264" s="128" t="n">
        <f aca="false" ca="false" dt2D="false" dtr="false" t="normal">COUNTIF(AO1264:AQ1264, "&gt;0")</f>
        <v>3</v>
      </c>
      <c r="AT1264" s="128" t="n">
        <f aca="false" ca="false" dt2D="false" dtr="false" t="normal">+AR1264+AS1264</f>
        <v>5</v>
      </c>
      <c r="AU1264" s="0" t="n"/>
    </row>
    <row customHeight="true" ht="15" outlineLevel="0" r="1265">
      <c r="A1265" s="115" t="n">
        <f aca="false" ca="false" dt2D="false" dtr="false" t="normal">A1264+1</f>
        <v>373</v>
      </c>
      <c r="B1265" s="115" t="s">
        <v>226</v>
      </c>
      <c r="C1265" s="116" t="s">
        <v>249</v>
      </c>
      <c r="D1265" s="115" t="s">
        <v>913</v>
      </c>
      <c r="E1265" s="119" t="s">
        <v>320</v>
      </c>
      <c r="F1265" s="118" t="s">
        <v>62</v>
      </c>
      <c r="G1265" s="118" t="n">
        <v>9</v>
      </c>
      <c r="H1265" s="118" t="n">
        <v>1</v>
      </c>
      <c r="I1265" s="119" t="n">
        <v>2128.8</v>
      </c>
      <c r="J1265" s="119" t="n">
        <v>2128.8</v>
      </c>
      <c r="K1265" s="119" t="n">
        <v>0</v>
      </c>
      <c r="L1265" s="117" t="n">
        <v>78</v>
      </c>
      <c r="M1265" s="120" t="n">
        <f aca="false" ca="false" dt2D="false" dtr="false" t="normal">SUM(N1265:S1265)</f>
        <v>14684093.358528705</v>
      </c>
      <c r="N1265" s="120" t="n"/>
      <c r="O1265" s="120" t="n"/>
      <c r="P1265" s="120" t="n"/>
      <c r="Q1265" s="120" t="n">
        <v>431465.184</v>
      </c>
      <c r="R1265" s="120" t="n"/>
      <c r="S1265" s="120" t="n">
        <f aca="false" ca="false" dt2D="false" dtr="false" t="normal">'Приложение 2'!E1265-'Приложение 1'!Q1265</f>
        <v>14252628.174528705</v>
      </c>
      <c r="T1265" s="191" t="n">
        <v>28.71</v>
      </c>
      <c r="U1265" s="192" t="n">
        <v>22.97</v>
      </c>
      <c r="V1265" s="192" t="n">
        <v>19.14</v>
      </c>
      <c r="W1265" s="192" t="n"/>
      <c r="X1265" s="192" t="n"/>
      <c r="Y1265" s="193" t="n">
        <v>2026</v>
      </c>
      <c r="Z1265" s="3" t="n"/>
      <c r="AA1265" s="3" t="n"/>
      <c r="AB1265" s="194" t="n">
        <f aca="false" ca="false" dt2D="false" dtr="false" t="normal">SUM(AC1265:AQ1265)</f>
        <v>14684093.358528705</v>
      </c>
      <c r="AC1265" s="151" t="n">
        <v>6228191.72347344</v>
      </c>
      <c r="AD1265" s="151" t="n">
        <v>4368097.73331295</v>
      </c>
      <c r="AE1265" s="151" t="n">
        <v>3309041.50311394</v>
      </c>
      <c r="AF1265" s="151" t="n"/>
      <c r="AG1265" s="151" t="n"/>
      <c r="AH1265" s="151" t="n"/>
      <c r="AI1265" s="151" t="n">
        <v>0</v>
      </c>
      <c r="AJ1265" s="151" t="n"/>
      <c r="AK1265" s="151" t="n"/>
      <c r="AL1265" s="151" t="n"/>
      <c r="AM1265" s="151" t="n"/>
      <c r="AN1265" s="151" t="n"/>
      <c r="AO1265" s="151" t="n">
        <v>440522.800755861</v>
      </c>
      <c r="AP1265" s="151" t="n">
        <v>24000</v>
      </c>
      <c r="AQ1265" s="151" t="n">
        <v>314239.597872514</v>
      </c>
      <c r="AR1265" s="128" t="n">
        <f aca="false" ca="false" dt2D="false" dtr="false" t="normal">COUNTIF(AC1265:AN1265, "&gt;0")</f>
        <v>3</v>
      </c>
      <c r="AS1265" s="128" t="n">
        <f aca="false" ca="false" dt2D="false" dtr="false" t="normal">COUNTIF(AO1265:AQ1265, "&gt;0")</f>
        <v>3</v>
      </c>
      <c r="AT1265" s="128" t="n">
        <f aca="false" ca="false" dt2D="false" dtr="false" t="normal">+AR1265+AS1265</f>
        <v>6</v>
      </c>
      <c r="AU1265" s="0" t="n"/>
    </row>
    <row customHeight="true" ht="15" outlineLevel="0" r="1266">
      <c r="A1266" s="115" t="n">
        <f aca="false" ca="false" dt2D="false" dtr="false" t="normal">A1265+1</f>
        <v>374</v>
      </c>
      <c r="B1266" s="115" t="s">
        <v>226</v>
      </c>
      <c r="C1266" s="116" t="s">
        <v>435</v>
      </c>
      <c r="D1266" s="115" t="s">
        <v>436</v>
      </c>
      <c r="E1266" s="119" t="s">
        <v>159</v>
      </c>
      <c r="F1266" s="118" t="s">
        <v>62</v>
      </c>
      <c r="G1266" s="118" t="n">
        <v>5</v>
      </c>
      <c r="H1266" s="118" t="n">
        <v>7</v>
      </c>
      <c r="I1266" s="119" t="n">
        <v>7592.2</v>
      </c>
      <c r="J1266" s="119" t="n">
        <v>7549.9</v>
      </c>
      <c r="K1266" s="119" t="n">
        <v>42.3000000000002</v>
      </c>
      <c r="L1266" s="117" t="n">
        <v>431</v>
      </c>
      <c r="M1266" s="120" t="n">
        <f aca="false" ca="false" dt2D="false" dtr="false" t="normal">SUM(N1266:S1266)</f>
        <v>96123629.44800001</v>
      </c>
      <c r="N1266" s="120" t="n"/>
      <c r="O1266" s="120" t="n"/>
      <c r="P1266" s="120" t="n"/>
      <c r="Q1266" s="120" t="n"/>
      <c r="R1266" s="120" t="n"/>
      <c r="S1266" s="120" t="n">
        <f aca="false" ca="false" dt2D="false" dtr="false" t="normal">'Приложение 2'!E1266-'Приложение 1'!Q1266</f>
        <v>96123629.44800001</v>
      </c>
      <c r="T1266" s="191" t="n">
        <v>52.75</v>
      </c>
      <c r="U1266" s="192" t="n">
        <v>42.2</v>
      </c>
      <c r="V1266" s="192" t="n">
        <v>35.17</v>
      </c>
      <c r="W1266" s="192" t="n"/>
      <c r="X1266" s="192" t="n"/>
      <c r="Y1266" s="193" t="n">
        <v>2027</v>
      </c>
      <c r="Z1266" s="3" t="n"/>
      <c r="AA1266" s="3" t="n"/>
      <c r="AB1266" s="194" t="n">
        <f aca="false" ca="false" dt2D="false" dtr="false" t="normal">SUM(AC1266:AQ1266)</f>
        <v>96123629.44800001</v>
      </c>
      <c r="AC1266" s="151" t="n"/>
      <c r="AD1266" s="151" t="n">
        <v>12395560.6454124</v>
      </c>
      <c r="AE1266" s="151" t="n"/>
      <c r="AF1266" s="151" t="n">
        <v>10338680.6066604</v>
      </c>
      <c r="AG1266" s="151" t="n"/>
      <c r="AH1266" s="151" t="n"/>
      <c r="AI1266" s="151" t="n">
        <v>0</v>
      </c>
      <c r="AJ1266" s="151" t="n"/>
      <c r="AK1266" s="151" t="n"/>
      <c r="AL1266" s="151" t="n"/>
      <c r="AM1266" s="151" t="n">
        <v>35230818.1344564</v>
      </c>
      <c r="AN1266" s="151" t="n">
        <v>33193815.5078436</v>
      </c>
      <c r="AO1266" s="151" t="n">
        <v>2883708.88344</v>
      </c>
      <c r="AP1266" s="151" t="n">
        <v>24000</v>
      </c>
      <c r="AQ1266" s="151" t="n">
        <v>2057045.6701872</v>
      </c>
      <c r="AR1266" s="128" t="n">
        <f aca="false" ca="false" dt2D="false" dtr="false" t="normal">COUNTIF(AC1266:AN1266, "&gt;0")</f>
        <v>4</v>
      </c>
      <c r="AS1266" s="128" t="n">
        <f aca="false" ca="false" dt2D="false" dtr="false" t="normal">COUNTIF(AO1266:AQ1266, "&gt;0")</f>
        <v>3</v>
      </c>
      <c r="AT1266" s="128" t="n">
        <f aca="false" ca="false" dt2D="false" dtr="false" t="normal">+AR1266+AS1266</f>
        <v>7</v>
      </c>
      <c r="AU1266" s="0" t="n"/>
    </row>
    <row customHeight="true" ht="15" outlineLevel="0" r="1267">
      <c r="A1267" s="115" t="n">
        <f aca="false" ca="false" dt2D="false" dtr="false" t="normal">A1266+1</f>
        <v>375</v>
      </c>
      <c r="B1267" s="115" t="s">
        <v>226</v>
      </c>
      <c r="C1267" s="116" t="s">
        <v>316</v>
      </c>
      <c r="D1267" s="115" t="s">
        <v>444</v>
      </c>
      <c r="E1267" s="119" t="s">
        <v>100</v>
      </c>
      <c r="F1267" s="118" t="s">
        <v>62</v>
      </c>
      <c r="G1267" s="118" t="n">
        <v>5</v>
      </c>
      <c r="H1267" s="118" t="n">
        <v>4</v>
      </c>
      <c r="I1267" s="119" t="n">
        <v>4369.1</v>
      </c>
      <c r="J1267" s="119" t="n">
        <v>4221.2</v>
      </c>
      <c r="K1267" s="119" t="n">
        <v>147.900000000001</v>
      </c>
      <c r="L1267" s="117" t="n">
        <v>159</v>
      </c>
      <c r="M1267" s="120" t="n">
        <f aca="false" ca="false" dt2D="false" dtr="false" t="normal">SUM(N1267:S1267)</f>
        <v>37358426.45999999</v>
      </c>
      <c r="N1267" s="120" t="n"/>
      <c r="O1267" s="120" t="n"/>
      <c r="P1267" s="120" t="n"/>
      <c r="Q1267" s="120" t="n">
        <v>688915.092</v>
      </c>
      <c r="R1267" s="120" t="n"/>
      <c r="S1267" s="120" t="n">
        <f aca="false" ca="false" dt2D="false" dtr="false" t="normal">'Приложение 2'!E1267-'Приложение 1'!Q1267</f>
        <v>36669511.36799999</v>
      </c>
      <c r="T1267" s="191" t="n">
        <v>32.29</v>
      </c>
      <c r="U1267" s="192" t="n">
        <v>25.83</v>
      </c>
      <c r="V1267" s="192" t="n">
        <v>21.52</v>
      </c>
      <c r="W1267" s="192" t="n"/>
      <c r="X1267" s="192" t="n"/>
      <c r="Y1267" s="193" t="n">
        <v>2027</v>
      </c>
      <c r="Z1267" s="3" t="n"/>
      <c r="AA1267" s="3" t="n"/>
      <c r="AB1267" s="194" t="n">
        <f aca="false" ca="false" dt2D="false" dtr="false" t="normal">SUM(AC1267:AQ1267)</f>
        <v>37358426.45999999</v>
      </c>
      <c r="AC1267" s="151" t="n"/>
      <c r="AD1267" s="151" t="n"/>
      <c r="AE1267" s="151" t="n"/>
      <c r="AF1267" s="151" t="n"/>
      <c r="AG1267" s="151" t="n"/>
      <c r="AH1267" s="151" t="n"/>
      <c r="AI1267" s="151" t="n">
        <v>0</v>
      </c>
      <c r="AJ1267" s="151" t="n"/>
      <c r="AK1267" s="151" t="n">
        <v>35414203.339956</v>
      </c>
      <c r="AL1267" s="151" t="n"/>
      <c r="AM1267" s="151" t="n"/>
      <c r="AN1267" s="151" t="n"/>
      <c r="AO1267" s="151" t="n">
        <v>1120752.7938</v>
      </c>
      <c r="AP1267" s="151" t="n">
        <v>24000</v>
      </c>
      <c r="AQ1267" s="151" t="n">
        <v>799470.326244</v>
      </c>
      <c r="AR1267" s="128" t="n">
        <f aca="false" ca="false" dt2D="false" dtr="false" t="normal">COUNTIF(AC1267:AN1267, "&gt;0")</f>
        <v>1</v>
      </c>
      <c r="AS1267" s="128" t="n">
        <f aca="false" ca="false" dt2D="false" dtr="false" t="normal">COUNTIF(AO1267:AQ1267, "&gt;0")</f>
        <v>3</v>
      </c>
      <c r="AT1267" s="128" t="n">
        <f aca="false" ca="false" dt2D="false" dtr="false" t="normal">+AR1267+AS1267</f>
        <v>4</v>
      </c>
      <c r="AU1267" s="0" t="n"/>
    </row>
    <row customHeight="true" ht="15" outlineLevel="0" r="1268">
      <c r="A1268" s="115" t="n">
        <f aca="false" ca="false" dt2D="false" dtr="false" t="normal">A1267+1</f>
        <v>376</v>
      </c>
      <c r="B1268" s="115" t="n">
        <f aca="false" ca="false" dt2D="false" dtr="false" t="normal">B1250+1</f>
        <v>65</v>
      </c>
      <c r="C1268" s="116" t="s">
        <v>316</v>
      </c>
      <c r="D1268" s="115" t="s">
        <v>915</v>
      </c>
      <c r="E1268" s="119" t="s">
        <v>137</v>
      </c>
      <c r="F1268" s="118" t="s">
        <v>62</v>
      </c>
      <c r="G1268" s="118" t="n">
        <v>5</v>
      </c>
      <c r="H1268" s="118" t="n">
        <v>3</v>
      </c>
      <c r="I1268" s="119" t="n">
        <v>2951.1</v>
      </c>
      <c r="J1268" s="119" t="n">
        <v>2893.3</v>
      </c>
      <c r="K1268" s="119" t="n">
        <v>57.7999999999997</v>
      </c>
      <c r="L1268" s="117" t="n">
        <v>123</v>
      </c>
      <c r="M1268" s="120" t="n">
        <f aca="false" ca="false" dt2D="false" dtr="false" t="normal">SUM(N1268:S1268)</f>
        <v>25233675.659999996</v>
      </c>
      <c r="N1268" s="120" t="n"/>
      <c r="O1268" s="120" t="n"/>
      <c r="P1268" s="120" t="n"/>
      <c r="Q1268" s="120" t="n">
        <v>458910.492</v>
      </c>
      <c r="R1268" s="120" t="n"/>
      <c r="S1268" s="120" t="n">
        <f aca="false" ca="false" dt2D="false" dtr="false" t="normal">'Приложение 2'!E1268-'Приложение 1'!Q1268</f>
        <v>24774765.167999998</v>
      </c>
      <c r="T1268" s="191" t="n">
        <v>29.63</v>
      </c>
      <c r="U1268" s="192" t="n">
        <v>23.7</v>
      </c>
      <c r="V1268" s="192" t="n">
        <v>19.75</v>
      </c>
      <c r="W1268" s="192" t="n"/>
      <c r="X1268" s="192" t="n"/>
      <c r="Y1268" s="193" t="n">
        <v>2027</v>
      </c>
      <c r="Z1268" s="3" t="n"/>
      <c r="AA1268" s="3" t="n"/>
      <c r="AB1268" s="194" t="n">
        <f aca="false" ca="false" dt2D="false" dtr="false" t="normal">SUM(AC1268:AQ1268)</f>
        <v>25233675.659999996</v>
      </c>
      <c r="AC1268" s="151" t="n"/>
      <c r="AD1268" s="151" t="n"/>
      <c r="AE1268" s="151" t="n"/>
      <c r="AF1268" s="151" t="n"/>
      <c r="AG1268" s="151" t="n"/>
      <c r="AH1268" s="151" t="n"/>
      <c r="AI1268" s="151" t="n">
        <v>0</v>
      </c>
      <c r="AJ1268" s="151" t="n"/>
      <c r="AK1268" s="151" t="n">
        <v>23912664.731076</v>
      </c>
      <c r="AL1268" s="151" t="n"/>
      <c r="AM1268" s="151" t="n"/>
      <c r="AN1268" s="151" t="n"/>
      <c r="AO1268" s="151" t="n">
        <v>757010.2698</v>
      </c>
      <c r="AP1268" s="151" t="n">
        <v>24000</v>
      </c>
      <c r="AQ1268" s="151" t="n">
        <v>540000.659124</v>
      </c>
      <c r="AR1268" s="128" t="n">
        <f aca="false" ca="false" dt2D="false" dtr="false" t="normal">COUNTIF(AC1268:AN1268, "&gt;0")</f>
        <v>1</v>
      </c>
      <c r="AS1268" s="128" t="n">
        <f aca="false" ca="false" dt2D="false" dtr="false" t="normal">COUNTIF(AO1268:AQ1268, "&gt;0")</f>
        <v>3</v>
      </c>
      <c r="AT1268" s="128" t="n">
        <f aca="false" ca="false" dt2D="false" dtr="false" t="normal">+AR1268+AS1268</f>
        <v>4</v>
      </c>
      <c r="AU1268" s="0" t="n"/>
    </row>
    <row customHeight="true" ht="15" outlineLevel="0" r="1269">
      <c r="A1269" s="115" t="n">
        <f aca="false" ca="false" dt2D="false" dtr="false" t="normal">A1268+1</f>
        <v>377</v>
      </c>
      <c r="B1269" s="115" t="s">
        <v>226</v>
      </c>
      <c r="C1269" s="116" t="s">
        <v>316</v>
      </c>
      <c r="D1269" s="115" t="s">
        <v>917</v>
      </c>
      <c r="E1269" s="119" t="s">
        <v>100</v>
      </c>
      <c r="F1269" s="118" t="s">
        <v>62</v>
      </c>
      <c r="G1269" s="118" t="n">
        <v>5</v>
      </c>
      <c r="H1269" s="118" t="n">
        <v>3</v>
      </c>
      <c r="I1269" s="119" t="n">
        <v>2887.9</v>
      </c>
      <c r="J1269" s="119" t="n">
        <v>2887.9</v>
      </c>
      <c r="K1269" s="119" t="n">
        <v>0</v>
      </c>
      <c r="L1269" s="117" t="n">
        <v>101</v>
      </c>
      <c r="M1269" s="120" t="n">
        <f aca="false" ca="false" dt2D="false" dtr="false" t="normal">SUM(N1269:S1269)</f>
        <v>4972877.163</v>
      </c>
      <c r="N1269" s="120" t="n"/>
      <c r="O1269" s="120" t="n"/>
      <c r="P1269" s="120" t="n"/>
      <c r="Q1269" s="120" t="n">
        <v>440462.508</v>
      </c>
      <c r="R1269" s="120" t="n"/>
      <c r="S1269" s="120" t="n">
        <f aca="false" ca="false" dt2D="false" dtr="false" t="normal">'Приложение 2'!E1269-'Приложение 1'!Q1269</f>
        <v>4532414.654999999</v>
      </c>
      <c r="T1269" s="191" t="n">
        <v>9.27</v>
      </c>
      <c r="U1269" s="192" t="n">
        <v>7.42</v>
      </c>
      <c r="V1269" s="192" t="n">
        <v>6.18</v>
      </c>
      <c r="W1269" s="192" t="n"/>
      <c r="X1269" s="192" t="n"/>
      <c r="Y1269" s="193" t="n">
        <v>2026</v>
      </c>
      <c r="Z1269" s="3" t="n"/>
      <c r="AA1269" s="3" t="n"/>
      <c r="AB1269" s="194" t="n">
        <f aca="false" ca="false" dt2D="false" dtr="false" t="normal">SUM(AC1269:AQ1269)</f>
        <v>4972877.163</v>
      </c>
      <c r="AC1269" s="151" t="n"/>
      <c r="AD1269" s="151" t="n">
        <v>4693271.2768218</v>
      </c>
      <c r="AE1269" s="151" t="n"/>
      <c r="AF1269" s="151" t="n"/>
      <c r="AG1269" s="151" t="n"/>
      <c r="AH1269" s="151" t="n"/>
      <c r="AI1269" s="151" t="n">
        <v>0</v>
      </c>
      <c r="AJ1269" s="151" t="n"/>
      <c r="AK1269" s="151" t="n"/>
      <c r="AL1269" s="151" t="n"/>
      <c r="AM1269" s="151" t="n"/>
      <c r="AN1269" s="151" t="n"/>
      <c r="AO1269" s="151" t="n">
        <v>149186.31489</v>
      </c>
      <c r="AP1269" s="151" t="n">
        <v>24000</v>
      </c>
      <c r="AQ1269" s="151" t="n">
        <v>106419.5712882</v>
      </c>
      <c r="AR1269" s="128" t="n">
        <f aca="false" ca="false" dt2D="false" dtr="false" t="normal">COUNTIF(AC1269:AN1269, "&gt;0")</f>
        <v>1</v>
      </c>
      <c r="AS1269" s="128" t="n">
        <f aca="false" ca="false" dt2D="false" dtr="false" t="normal">COUNTIF(AO1269:AQ1269, "&gt;0")</f>
        <v>3</v>
      </c>
      <c r="AT1269" s="128" t="n">
        <f aca="false" ca="false" dt2D="false" dtr="false" t="normal">+AR1269+AS1269</f>
        <v>4</v>
      </c>
      <c r="AU1269" s="0" t="n"/>
    </row>
    <row customHeight="true" ht="15" outlineLevel="0" r="1270">
      <c r="A1270" s="115" t="n">
        <f aca="false" ca="false" dt2D="false" dtr="false" t="normal">A1269+1</f>
        <v>378</v>
      </c>
      <c r="B1270" s="115" t="s">
        <v>226</v>
      </c>
      <c r="C1270" s="116" t="s">
        <v>316</v>
      </c>
      <c r="D1270" s="115" t="s">
        <v>918</v>
      </c>
      <c r="E1270" s="119" t="s">
        <v>100</v>
      </c>
      <c r="F1270" s="118" t="s">
        <v>62</v>
      </c>
      <c r="G1270" s="118" t="n">
        <v>5</v>
      </c>
      <c r="H1270" s="118" t="n">
        <v>3</v>
      </c>
      <c r="I1270" s="119" t="n">
        <v>2850.5</v>
      </c>
      <c r="J1270" s="119" t="n">
        <v>2850.5</v>
      </c>
      <c r="K1270" s="119" t="n">
        <v>0</v>
      </c>
      <c r="L1270" s="117" t="n">
        <v>110</v>
      </c>
      <c r="M1270" s="120" t="n">
        <f aca="false" ca="false" dt2D="false" dtr="false" t="normal">SUM(N1270:S1270)</f>
        <v>4908475.485</v>
      </c>
      <c r="N1270" s="120" t="n"/>
      <c r="O1270" s="120" t="n"/>
      <c r="P1270" s="120" t="n"/>
      <c r="Q1270" s="120" t="n">
        <v>434758.26</v>
      </c>
      <c r="R1270" s="120" t="n"/>
      <c r="S1270" s="120" t="n">
        <f aca="false" ca="false" dt2D="false" dtr="false" t="normal">'Приложение 2'!E1270-'Приложение 1'!Q1270</f>
        <v>4473717.225000001</v>
      </c>
      <c r="T1270" s="191" t="n">
        <v>9.27</v>
      </c>
      <c r="U1270" s="192" t="n">
        <v>7.42</v>
      </c>
      <c r="V1270" s="192" t="n">
        <v>6.18</v>
      </c>
      <c r="W1270" s="192" t="n"/>
      <c r="X1270" s="192" t="n"/>
      <c r="Y1270" s="193" t="n">
        <v>2026</v>
      </c>
      <c r="Z1270" s="3" t="n"/>
      <c r="AA1270" s="3" t="n"/>
      <c r="AB1270" s="194" t="n">
        <f aca="false" ca="false" dt2D="false" dtr="false" t="normal">SUM(AC1270:AQ1270)</f>
        <v>4908475.485</v>
      </c>
      <c r="AC1270" s="151" t="n"/>
      <c r="AD1270" s="151" t="n">
        <v>4632179.845071</v>
      </c>
      <c r="AE1270" s="151" t="n"/>
      <c r="AF1270" s="151" t="n"/>
      <c r="AG1270" s="151" t="n"/>
      <c r="AH1270" s="151" t="n"/>
      <c r="AI1270" s="151" t="n">
        <v>0</v>
      </c>
      <c r="AJ1270" s="151" t="n"/>
      <c r="AK1270" s="151" t="n"/>
      <c r="AL1270" s="151" t="n"/>
      <c r="AM1270" s="151" t="n"/>
      <c r="AN1270" s="151" t="n"/>
      <c r="AO1270" s="151" t="n">
        <v>147254.26455</v>
      </c>
      <c r="AP1270" s="151" t="n">
        <v>24000</v>
      </c>
      <c r="AQ1270" s="151" t="n">
        <v>105041.375379</v>
      </c>
      <c r="AR1270" s="128" t="n">
        <f aca="false" ca="false" dt2D="false" dtr="false" t="normal">COUNTIF(AC1270:AN1270, "&gt;0")</f>
        <v>1</v>
      </c>
      <c r="AS1270" s="128" t="n">
        <f aca="false" ca="false" dt2D="false" dtr="false" t="normal">COUNTIF(AO1270:AQ1270, "&gt;0")</f>
        <v>3</v>
      </c>
      <c r="AT1270" s="128" t="n">
        <f aca="false" ca="false" dt2D="false" dtr="false" t="normal">+AR1270+AS1270</f>
        <v>4</v>
      </c>
      <c r="AU1270" s="0" t="n"/>
    </row>
    <row customHeight="true" ht="15" outlineLevel="0" r="1271">
      <c r="A1271" s="115" t="n">
        <f aca="false" ca="false" dt2D="false" dtr="false" t="normal">A1270+1</f>
        <v>379</v>
      </c>
      <c r="B1271" s="115" t="s">
        <v>226</v>
      </c>
      <c r="C1271" s="116" t="s">
        <v>316</v>
      </c>
      <c r="D1271" s="115" t="s">
        <v>920</v>
      </c>
      <c r="E1271" s="119" t="s">
        <v>100</v>
      </c>
      <c r="F1271" s="118" t="s">
        <v>62</v>
      </c>
      <c r="G1271" s="118" t="n">
        <v>5</v>
      </c>
      <c r="H1271" s="118" t="n">
        <v>3</v>
      </c>
      <c r="I1271" s="119" t="n">
        <v>2886.3</v>
      </c>
      <c r="J1271" s="119" t="n">
        <v>2886.3</v>
      </c>
      <c r="K1271" s="119" t="n">
        <v>0</v>
      </c>
      <c r="L1271" s="117" t="n">
        <v>103</v>
      </c>
      <c r="M1271" s="120" t="n">
        <f aca="false" ca="false" dt2D="false" dtr="false" t="normal">SUM(N1271:S1271)</f>
        <v>4970122.011</v>
      </c>
      <c r="N1271" s="120" t="n"/>
      <c r="O1271" s="120" t="n"/>
      <c r="P1271" s="120" t="n"/>
      <c r="Q1271" s="120" t="n">
        <v>440218.476</v>
      </c>
      <c r="R1271" s="120" t="n"/>
      <c r="S1271" s="120" t="n">
        <f aca="false" ca="false" dt2D="false" dtr="false" t="normal">'Приложение 2'!E1271-'Приложение 1'!Q1271</f>
        <v>4529903.535</v>
      </c>
      <c r="T1271" s="191" t="n">
        <v>9.27</v>
      </c>
      <c r="U1271" s="192" t="n">
        <v>7.42</v>
      </c>
      <c r="V1271" s="192" t="n">
        <v>6.18</v>
      </c>
      <c r="W1271" s="192" t="n"/>
      <c r="X1271" s="192" t="n"/>
      <c r="Y1271" s="193" t="n">
        <v>2026</v>
      </c>
      <c r="Z1271" s="3" t="n"/>
      <c r="AA1271" s="3" t="n"/>
      <c r="AB1271" s="194" t="n">
        <f aca="false" ca="false" dt2D="false" dtr="false" t="normal">SUM(AC1271:AQ1271)</f>
        <v>4970122.011</v>
      </c>
      <c r="AC1271" s="151" t="n"/>
      <c r="AD1271" s="151" t="n">
        <v>4690657.7396346</v>
      </c>
      <c r="AE1271" s="151" t="n"/>
      <c r="AF1271" s="151" t="n"/>
      <c r="AG1271" s="151" t="n"/>
      <c r="AH1271" s="151" t="n"/>
      <c r="AI1271" s="151" t="n">
        <v>0</v>
      </c>
      <c r="AJ1271" s="151" t="n"/>
      <c r="AK1271" s="151" t="n"/>
      <c r="AL1271" s="151" t="n"/>
      <c r="AM1271" s="151" t="n"/>
      <c r="AN1271" s="151" t="n"/>
      <c r="AO1271" s="151" t="n">
        <v>149103.66033</v>
      </c>
      <c r="AP1271" s="151" t="n">
        <v>24000</v>
      </c>
      <c r="AQ1271" s="151" t="n">
        <v>106360.6110354</v>
      </c>
      <c r="AR1271" s="128" t="n">
        <f aca="false" ca="false" dt2D="false" dtr="false" t="normal">COUNTIF(AC1271:AN1271, "&gt;0")</f>
        <v>1</v>
      </c>
      <c r="AS1271" s="128" t="n">
        <f aca="false" ca="false" dt2D="false" dtr="false" t="normal">COUNTIF(AO1271:AQ1271, "&gt;0")</f>
        <v>3</v>
      </c>
      <c r="AT1271" s="128" t="n">
        <f aca="false" ca="false" dt2D="false" dtr="false" t="normal">+AR1271+AS1271</f>
        <v>4</v>
      </c>
      <c r="AU1271" s="0" t="n"/>
    </row>
    <row customHeight="true" ht="15" outlineLevel="0" r="1272">
      <c r="A1272" s="115" t="n">
        <f aca="false" ca="false" dt2D="false" dtr="false" t="normal">A1271+1</f>
        <v>380</v>
      </c>
      <c r="B1272" s="115" t="s">
        <v>226</v>
      </c>
      <c r="C1272" s="116" t="s">
        <v>316</v>
      </c>
      <c r="D1272" s="115" t="s">
        <v>921</v>
      </c>
      <c r="E1272" s="119" t="s">
        <v>94</v>
      </c>
      <c r="F1272" s="118" t="s">
        <v>62</v>
      </c>
      <c r="G1272" s="118" t="n">
        <v>5</v>
      </c>
      <c r="H1272" s="118" t="n">
        <v>3</v>
      </c>
      <c r="I1272" s="119" t="n">
        <v>2882.6</v>
      </c>
      <c r="J1272" s="119" t="n">
        <v>2882.6</v>
      </c>
      <c r="K1272" s="119" t="n">
        <v>0</v>
      </c>
      <c r="L1272" s="117" t="n">
        <v>106</v>
      </c>
      <c r="M1272" s="120" t="n">
        <f aca="false" ca="false" dt2D="false" dtr="false" t="normal">SUM(N1272:S1272)</f>
        <v>4963750.722</v>
      </c>
      <c r="N1272" s="120" t="n"/>
      <c r="O1272" s="120" t="n"/>
      <c r="P1272" s="120" t="n"/>
      <c r="Q1272" s="120" t="n">
        <v>439654.152</v>
      </c>
      <c r="R1272" s="120" t="n"/>
      <c r="S1272" s="120" t="n">
        <f aca="false" ca="false" dt2D="false" dtr="false" t="normal">'Приложение 2'!E1272-'Приложение 1'!Q1272</f>
        <v>4524096.57</v>
      </c>
      <c r="T1272" s="191" t="n">
        <v>9.27</v>
      </c>
      <c r="U1272" s="192" t="n">
        <v>7.42</v>
      </c>
      <c r="V1272" s="192" t="n">
        <v>6.18</v>
      </c>
      <c r="W1272" s="192" t="n"/>
      <c r="X1272" s="192" t="n"/>
      <c r="Y1272" s="193" t="n">
        <v>2026</v>
      </c>
      <c r="Z1272" s="3" t="n"/>
      <c r="AA1272" s="3" t="n"/>
      <c r="AB1272" s="194" t="n">
        <f aca="false" ca="false" dt2D="false" dtr="false" t="normal">SUM(AC1272:AQ1272)</f>
        <v>4963750.722</v>
      </c>
      <c r="AC1272" s="151" t="n"/>
      <c r="AD1272" s="151" t="n">
        <v>4684613.9348892</v>
      </c>
      <c r="AE1272" s="151" t="n"/>
      <c r="AF1272" s="151" t="n"/>
      <c r="AG1272" s="151" t="n"/>
      <c r="AH1272" s="151" t="n"/>
      <c r="AI1272" s="151" t="n">
        <v>0</v>
      </c>
      <c r="AJ1272" s="151" t="n"/>
      <c r="AK1272" s="151" t="n"/>
      <c r="AL1272" s="151" t="n"/>
      <c r="AM1272" s="151" t="n"/>
      <c r="AN1272" s="151" t="n"/>
      <c r="AO1272" s="151" t="n">
        <v>148912.52166</v>
      </c>
      <c r="AP1272" s="151" t="n">
        <v>24000</v>
      </c>
      <c r="AQ1272" s="151" t="n">
        <v>106224.2654508</v>
      </c>
      <c r="AR1272" s="128" t="n">
        <f aca="false" ca="false" dt2D="false" dtr="false" t="normal">COUNTIF(AC1272:AN1272, "&gt;0")</f>
        <v>1</v>
      </c>
      <c r="AS1272" s="128" t="n">
        <f aca="false" ca="false" dt2D="false" dtr="false" t="normal">COUNTIF(AO1272:AQ1272, "&gt;0")</f>
        <v>3</v>
      </c>
      <c r="AT1272" s="128" t="n">
        <f aca="false" ca="false" dt2D="false" dtr="false" t="normal">+AR1272+AS1272</f>
        <v>4</v>
      </c>
      <c r="AU1272" s="0" t="n"/>
    </row>
    <row customHeight="true" ht="15" outlineLevel="0" r="1273">
      <c r="A1273" s="115" t="n">
        <f aca="false" ca="false" dt2D="false" dtr="false" t="normal">A1272+1</f>
        <v>381</v>
      </c>
      <c r="B1273" s="115" t="s">
        <v>226</v>
      </c>
      <c r="C1273" s="116" t="s">
        <v>316</v>
      </c>
      <c r="D1273" s="115" t="s">
        <v>922</v>
      </c>
      <c r="E1273" s="119" t="s">
        <v>177</v>
      </c>
      <c r="F1273" s="118" t="s">
        <v>62</v>
      </c>
      <c r="G1273" s="118" t="n">
        <v>5</v>
      </c>
      <c r="H1273" s="118" t="n">
        <v>3</v>
      </c>
      <c r="I1273" s="119" t="n">
        <v>2953.7</v>
      </c>
      <c r="J1273" s="119" t="n">
        <v>2881.9</v>
      </c>
      <c r="K1273" s="119" t="n">
        <v>71.7999999999997</v>
      </c>
      <c r="L1273" s="117" t="n">
        <v>93</v>
      </c>
      <c r="M1273" s="120" t="n">
        <f aca="false" ca="false" dt2D="false" dtr="false" t="normal">SUM(N1273:S1273)</f>
        <v>5086182.789</v>
      </c>
      <c r="N1273" s="120" t="n"/>
      <c r="O1273" s="120" t="n"/>
      <c r="P1273" s="120" t="n"/>
      <c r="Q1273" s="120" t="n">
        <v>461440.644</v>
      </c>
      <c r="R1273" s="120" t="n"/>
      <c r="S1273" s="120" t="n">
        <f aca="false" ca="false" dt2D="false" dtr="false" t="normal">'Приложение 2'!E1273-'Приложение 1'!Q1273</f>
        <v>4624742.145</v>
      </c>
      <c r="T1273" s="191" t="n">
        <v>9.26</v>
      </c>
      <c r="U1273" s="192" t="n">
        <v>7.41</v>
      </c>
      <c r="V1273" s="192" t="n">
        <v>6.17</v>
      </c>
      <c r="W1273" s="192" t="n"/>
      <c r="X1273" s="192" t="n"/>
      <c r="Y1273" s="193" t="n">
        <v>2026</v>
      </c>
      <c r="Z1273" s="3" t="n"/>
      <c r="AA1273" s="3" t="n"/>
      <c r="AB1273" s="194" t="n">
        <f aca="false" ca="false" dt2D="false" dtr="false" t="normal">SUM(AC1273:AQ1273)</f>
        <v>5086182.789</v>
      </c>
      <c r="AC1273" s="151" t="n"/>
      <c r="AD1273" s="151" t="n">
        <v>4800752.9936454</v>
      </c>
      <c r="AE1273" s="151" t="n"/>
      <c r="AF1273" s="151" t="n"/>
      <c r="AG1273" s="151" t="n"/>
      <c r="AH1273" s="151" t="n"/>
      <c r="AI1273" s="151" t="n">
        <v>0</v>
      </c>
      <c r="AJ1273" s="151" t="n"/>
      <c r="AK1273" s="151" t="n"/>
      <c r="AL1273" s="151" t="n"/>
      <c r="AM1273" s="151" t="n"/>
      <c r="AN1273" s="151" t="n"/>
      <c r="AO1273" s="151" t="n">
        <v>152585.48367</v>
      </c>
      <c r="AP1273" s="151" t="n">
        <v>24000</v>
      </c>
      <c r="AQ1273" s="151" t="n">
        <v>108844.3116846</v>
      </c>
      <c r="AR1273" s="128" t="n">
        <f aca="false" ca="false" dt2D="false" dtr="false" t="normal">COUNTIF(AC1273:AN1273, "&gt;0")</f>
        <v>1</v>
      </c>
      <c r="AS1273" s="128" t="n">
        <f aca="false" ca="false" dt2D="false" dtr="false" t="normal">COUNTIF(AO1273:AQ1273, "&gt;0")</f>
        <v>3</v>
      </c>
      <c r="AT1273" s="128" t="n">
        <f aca="false" ca="false" dt2D="false" dtr="false" t="normal">+AR1273+AS1273</f>
        <v>4</v>
      </c>
      <c r="AU1273" s="0" t="n"/>
    </row>
    <row customHeight="true" ht="15" outlineLevel="0" r="1274">
      <c r="A1274" s="115" t="n">
        <f aca="false" ca="false" dt2D="false" dtr="false" t="normal">A1273+1</f>
        <v>382</v>
      </c>
      <c r="B1274" s="115" t="s">
        <v>226</v>
      </c>
      <c r="C1274" s="116" t="s">
        <v>316</v>
      </c>
      <c r="D1274" s="115" t="s">
        <v>445</v>
      </c>
      <c r="E1274" s="119" t="s">
        <v>128</v>
      </c>
      <c r="F1274" s="118" t="s">
        <v>62</v>
      </c>
      <c r="G1274" s="118" t="n">
        <v>5</v>
      </c>
      <c r="H1274" s="118" t="n">
        <v>3</v>
      </c>
      <c r="I1274" s="119" t="n">
        <v>2866.91</v>
      </c>
      <c r="J1274" s="119" t="n">
        <v>2866.91</v>
      </c>
      <c r="K1274" s="119" t="n">
        <v>0</v>
      </c>
      <c r="L1274" s="117" t="n">
        <v>116</v>
      </c>
      <c r="M1274" s="120" t="n">
        <f aca="false" ca="false" dt2D="false" dtr="false" t="normal">SUM(N1274:S1274)</f>
        <v>4936733.012699999</v>
      </c>
      <c r="N1274" s="120" t="n"/>
      <c r="O1274" s="120" t="n"/>
      <c r="P1274" s="120" t="n"/>
      <c r="Q1274" s="120" t="n">
        <v>437261.1132</v>
      </c>
      <c r="R1274" s="120" t="n"/>
      <c r="S1274" s="120" t="n">
        <f aca="false" ca="false" dt2D="false" dtr="false" t="normal">'Приложение 2'!E1274-'Приложение 1'!Q1274</f>
        <v>4499471.899499999</v>
      </c>
      <c r="T1274" s="191" t="n">
        <v>9.27</v>
      </c>
      <c r="U1274" s="192" t="n">
        <v>7.42</v>
      </c>
      <c r="V1274" s="192" t="n">
        <v>6.18</v>
      </c>
      <c r="W1274" s="192" t="n"/>
      <c r="X1274" s="192" t="n"/>
      <c r="Y1274" s="193" t="n">
        <v>2027</v>
      </c>
      <c r="Z1274" s="3" t="n"/>
      <c r="AA1274" s="3" t="n"/>
      <c r="AB1274" s="194" t="n">
        <f aca="false" ca="false" dt2D="false" dtr="false" t="normal">SUM(AC1274:AQ1274)</f>
        <v>4936733.0127</v>
      </c>
      <c r="AC1274" s="151" t="n"/>
      <c r="AD1274" s="151" t="n">
        <v>4658984.93584722</v>
      </c>
      <c r="AE1274" s="151" t="n"/>
      <c r="AF1274" s="151" t="n"/>
      <c r="AG1274" s="151" t="n"/>
      <c r="AH1274" s="151" t="n"/>
      <c r="AI1274" s="151" t="n">
        <v>0</v>
      </c>
      <c r="AJ1274" s="151" t="n"/>
      <c r="AK1274" s="151" t="n"/>
      <c r="AL1274" s="151" t="n"/>
      <c r="AM1274" s="151" t="n"/>
      <c r="AN1274" s="151" t="n"/>
      <c r="AO1274" s="151" t="n">
        <v>148101.990381</v>
      </c>
      <c r="AP1274" s="151" t="n">
        <v>24000</v>
      </c>
      <c r="AQ1274" s="151" t="n">
        <v>105646.08647178</v>
      </c>
      <c r="AR1274" s="128" t="n">
        <f aca="false" ca="false" dt2D="false" dtr="false" t="normal">COUNTIF(AC1274:AN1274, "&gt;0")</f>
        <v>1</v>
      </c>
      <c r="AS1274" s="128" t="n">
        <f aca="false" ca="false" dt2D="false" dtr="false" t="normal">COUNTIF(AO1274:AQ1274, "&gt;0")</f>
        <v>3</v>
      </c>
      <c r="AT1274" s="128" t="n">
        <f aca="false" ca="false" dt2D="false" dtr="false" t="normal">+AR1274+AS1274</f>
        <v>4</v>
      </c>
      <c r="AU1274" s="0" t="n"/>
    </row>
    <row customHeight="true" ht="15" outlineLevel="0" r="1275">
      <c r="A1275" s="115" t="n">
        <f aca="false" ca="false" dt2D="false" dtr="false" t="normal">A1274+1</f>
        <v>383</v>
      </c>
      <c r="B1275" s="115" t="s">
        <v>226</v>
      </c>
      <c r="C1275" s="116" t="s">
        <v>451</v>
      </c>
      <c r="D1275" s="115" t="s">
        <v>924</v>
      </c>
      <c r="E1275" s="119" t="s">
        <v>166</v>
      </c>
      <c r="F1275" s="118" t="s">
        <v>62</v>
      </c>
      <c r="G1275" s="118" t="n">
        <v>4</v>
      </c>
      <c r="H1275" s="118" t="n">
        <v>4</v>
      </c>
      <c r="I1275" s="119" t="n">
        <v>2649.3</v>
      </c>
      <c r="J1275" s="119" t="n">
        <v>2649.3</v>
      </c>
      <c r="K1275" s="119" t="n">
        <v>0</v>
      </c>
      <c r="L1275" s="117" t="n">
        <v>193</v>
      </c>
      <c r="M1275" s="120" t="n">
        <f aca="false" ca="false" dt2D="false" dtr="false" t="normal">SUM(N1275:S1275)</f>
        <v>6880338.072000001</v>
      </c>
      <c r="N1275" s="120" t="n"/>
      <c r="O1275" s="120" t="n"/>
      <c r="P1275" s="120" t="n"/>
      <c r="Q1275" s="120" t="n">
        <v>412654.968</v>
      </c>
      <c r="R1275" s="120" t="n"/>
      <c r="S1275" s="120" t="n">
        <f aca="false" ca="false" dt2D="false" dtr="false" t="normal">'Приложение 2'!E1275-'Приложение 1'!Q1275</f>
        <v>6467683.104</v>
      </c>
      <c r="T1275" s="191" t="n">
        <v>12.8</v>
      </c>
      <c r="U1275" s="192" t="n">
        <v>10.24</v>
      </c>
      <c r="V1275" s="192" t="n">
        <v>8.53</v>
      </c>
      <c r="W1275" s="192" t="n"/>
      <c r="X1275" s="192" t="n"/>
      <c r="Y1275" s="193" t="n">
        <v>2026</v>
      </c>
      <c r="Z1275" s="3" t="n"/>
      <c r="AA1275" s="3" t="n"/>
      <c r="AB1275" s="194" t="n">
        <f aca="false" ca="false" dt2D="false" dtr="false" t="normal">SUM(AC1275:AQ1275)</f>
        <v>6880338.072000001</v>
      </c>
      <c r="AC1275" s="151" t="n">
        <v>6502688.6950992</v>
      </c>
      <c r="AD1275" s="151" t="n"/>
      <c r="AE1275" s="151" t="n"/>
      <c r="AF1275" s="151" t="n"/>
      <c r="AG1275" s="151" t="n"/>
      <c r="AH1275" s="151" t="n"/>
      <c r="AI1275" s="151" t="n">
        <v>0</v>
      </c>
      <c r="AJ1275" s="151" t="n"/>
      <c r="AK1275" s="151" t="n"/>
      <c r="AL1275" s="151" t="n"/>
      <c r="AM1275" s="151" t="n"/>
      <c r="AN1275" s="151" t="n"/>
      <c r="AO1275" s="151" t="n">
        <v>206410.14216</v>
      </c>
      <c r="AP1275" s="151" t="n">
        <v>24000</v>
      </c>
      <c r="AQ1275" s="151" t="n">
        <v>147239.2347408</v>
      </c>
      <c r="AR1275" s="128" t="n">
        <f aca="false" ca="false" dt2D="false" dtr="false" t="normal">COUNTIF(AC1275:AN1275, "&gt;0")</f>
        <v>1</v>
      </c>
      <c r="AS1275" s="128" t="n">
        <f aca="false" ca="false" dt2D="false" dtr="false" t="normal">COUNTIF(AO1275:AQ1275, "&gt;0")</f>
        <v>3</v>
      </c>
      <c r="AT1275" s="128" t="n">
        <f aca="false" ca="false" dt2D="false" dtr="false" t="normal">+AR1275+AS1275</f>
        <v>4</v>
      </c>
      <c r="AU1275" s="0" t="n"/>
    </row>
    <row customHeight="true" ht="15" outlineLevel="0" r="1276">
      <c r="A1276" s="115" t="n">
        <f aca="false" ca="false" dt2D="false" dtr="false" t="normal">A1275+1</f>
        <v>384</v>
      </c>
      <c r="B1276" s="115" t="s">
        <v>226</v>
      </c>
      <c r="C1276" s="116" t="s">
        <v>455</v>
      </c>
      <c r="D1276" s="115" t="s">
        <v>456</v>
      </c>
      <c r="E1276" s="119" t="s">
        <v>106</v>
      </c>
      <c r="F1276" s="118" t="s">
        <v>62</v>
      </c>
      <c r="G1276" s="118" t="n">
        <v>5</v>
      </c>
      <c r="H1276" s="118" t="n">
        <v>1</v>
      </c>
      <c r="I1276" s="119" t="n">
        <v>982.9</v>
      </c>
      <c r="J1276" s="119" t="n">
        <v>982.9</v>
      </c>
      <c r="K1276" s="119" t="n">
        <v>0</v>
      </c>
      <c r="L1276" s="117" t="n">
        <v>23</v>
      </c>
      <c r="M1276" s="120" t="n">
        <f aca="false" ca="false" dt2D="false" dtr="false" t="normal">SUM(N1276:S1276)</f>
        <v>14521757.76</v>
      </c>
      <c r="N1276" s="120" t="n"/>
      <c r="O1276" s="120" t="n"/>
      <c r="P1276" s="120" t="n"/>
      <c r="Q1276" s="120" t="n">
        <v>149911.908</v>
      </c>
      <c r="R1276" s="120" t="n"/>
      <c r="S1276" s="120" t="n">
        <f aca="false" ca="false" dt2D="false" dtr="false" t="normal">'Приложение 2'!E1276-'Приложение 1'!Q1276</f>
        <v>14371845.852</v>
      </c>
      <c r="T1276" s="191" t="n">
        <v>24.51</v>
      </c>
      <c r="U1276" s="192" t="n">
        <v>19.61</v>
      </c>
      <c r="V1276" s="192" t="n">
        <v>16.34</v>
      </c>
      <c r="W1276" s="192" t="n"/>
      <c r="X1276" s="192" t="n"/>
      <c r="Y1276" s="193" t="n">
        <v>2027</v>
      </c>
      <c r="Z1276" s="3" t="n"/>
      <c r="AA1276" s="3" t="n"/>
      <c r="AB1276" s="194" t="n">
        <f aca="false" ca="false" dt2D="false" dtr="false" t="normal">SUM(AC1276:AQ1276)</f>
        <v>14521757.76</v>
      </c>
      <c r="AC1276" s="151" t="n"/>
      <c r="AD1276" s="151" t="n"/>
      <c r="AE1276" s="151" t="n"/>
      <c r="AF1276" s="151" t="n"/>
      <c r="AG1276" s="151" t="n"/>
      <c r="AH1276" s="151" t="n"/>
      <c r="AI1276" s="151" t="n">
        <v>0</v>
      </c>
      <c r="AJ1276" s="151" t="n"/>
      <c r="AK1276" s="151" t="n"/>
      <c r="AL1276" s="151" t="n"/>
      <c r="AM1276" s="151" t="n">
        <v>13751339.411136</v>
      </c>
      <c r="AN1276" s="151" t="n"/>
      <c r="AO1276" s="151" t="n">
        <v>435652.7328</v>
      </c>
      <c r="AP1276" s="151" t="n">
        <v>24000</v>
      </c>
      <c r="AQ1276" s="151" t="n">
        <v>310765.616064</v>
      </c>
      <c r="AR1276" s="128" t="n">
        <f aca="false" ca="false" dt2D="false" dtr="false" t="normal">COUNTIF(AC1276:AN1276, "&gt;0")</f>
        <v>1</v>
      </c>
      <c r="AS1276" s="128" t="n">
        <f aca="false" ca="false" dt2D="false" dtr="false" t="normal">COUNTIF(AO1276:AQ1276, "&gt;0")</f>
        <v>3</v>
      </c>
      <c r="AT1276" s="128" t="n">
        <f aca="false" ca="false" dt2D="false" dtr="false" t="normal">+AR1276+AS1276</f>
        <v>4</v>
      </c>
      <c r="AU1276" s="0" t="n"/>
    </row>
    <row customHeight="true" ht="15" outlineLevel="0" r="1277">
      <c r="A1277" s="115" t="n">
        <f aca="false" ca="false" dt2D="false" dtr="false" t="normal">A1276+1</f>
        <v>385</v>
      </c>
      <c r="B1277" s="115" t="s">
        <v>226</v>
      </c>
      <c r="C1277" s="116" t="s">
        <v>455</v>
      </c>
      <c r="D1277" s="115" t="s">
        <v>457</v>
      </c>
      <c r="E1277" s="119" t="s">
        <v>131</v>
      </c>
      <c r="F1277" s="118" t="s">
        <v>62</v>
      </c>
      <c r="G1277" s="118" t="n">
        <v>5</v>
      </c>
      <c r="H1277" s="118" t="n">
        <v>2</v>
      </c>
      <c r="I1277" s="119" t="n">
        <v>1918.4</v>
      </c>
      <c r="J1277" s="119" t="n">
        <v>1918.4</v>
      </c>
      <c r="K1277" s="119" t="n">
        <v>0</v>
      </c>
      <c r="L1277" s="117" t="n">
        <v>62</v>
      </c>
      <c r="M1277" s="120" t="n">
        <f aca="false" ca="false" dt2D="false" dtr="false" t="normal">SUM(N1277:S1277)</f>
        <v>13755714.543999998</v>
      </c>
      <c r="N1277" s="120" t="n"/>
      <c r="O1277" s="120" t="n"/>
      <c r="P1277" s="120" t="n"/>
      <c r="Q1277" s="120" t="n">
        <v>292594.368</v>
      </c>
      <c r="R1277" s="120" t="n"/>
      <c r="S1277" s="120" t="n">
        <f aca="false" ca="false" dt2D="false" dtr="false" t="normal">'Приложение 2'!E1277-'Приложение 1'!Q1277</f>
        <v>13463120.175999997</v>
      </c>
      <c r="T1277" s="191" t="n">
        <v>46.23</v>
      </c>
      <c r="U1277" s="192" t="n">
        <v>36.98</v>
      </c>
      <c r="V1277" s="192" t="n">
        <v>30.82</v>
      </c>
      <c r="W1277" s="192" t="n"/>
      <c r="X1277" s="192" t="n"/>
      <c r="Y1277" s="193" t="n">
        <v>2027</v>
      </c>
      <c r="Z1277" s="3" t="n"/>
      <c r="AA1277" s="3" t="n"/>
      <c r="AB1277" s="194" t="n">
        <f aca="false" ca="false" dt2D="false" dtr="false" t="normal">SUM(AC1277:AQ1277)</f>
        <v>13755714.543999998</v>
      </c>
      <c r="AC1277" s="151" t="n"/>
      <c r="AD1277" s="151" t="n"/>
      <c r="AE1277" s="151" t="n"/>
      <c r="AF1277" s="151" t="n"/>
      <c r="AG1277" s="151" t="n"/>
      <c r="AH1277" s="151" t="n"/>
      <c r="AI1277" s="151" t="n">
        <v>0</v>
      </c>
      <c r="AJ1277" s="151" t="n"/>
      <c r="AK1277" s="151" t="n">
        <v>13024670.8164384</v>
      </c>
      <c r="AL1277" s="151" t="n"/>
      <c r="AM1277" s="151" t="n"/>
      <c r="AN1277" s="151" t="n"/>
      <c r="AO1277" s="151" t="n">
        <v>412671.43632</v>
      </c>
      <c r="AP1277" s="151" t="n">
        <v>24000</v>
      </c>
      <c r="AQ1277" s="151" t="n">
        <v>294372.2912416</v>
      </c>
      <c r="AR1277" s="128" t="n">
        <f aca="false" ca="false" dt2D="false" dtr="false" t="normal">COUNTIF(AC1277:AN1277, "&gt;0")</f>
        <v>1</v>
      </c>
      <c r="AS1277" s="128" t="n">
        <f aca="false" ca="false" dt2D="false" dtr="false" t="normal">COUNTIF(AO1277:AQ1277, "&gt;0")</f>
        <v>3</v>
      </c>
      <c r="AT1277" s="128" t="n">
        <f aca="false" ca="false" dt2D="false" dtr="false" t="normal">+AR1277+AS1277</f>
        <v>4</v>
      </c>
      <c r="AU1277" s="0" t="n"/>
    </row>
    <row customHeight="true" ht="15" outlineLevel="0" r="1278">
      <c r="A1278" s="115" t="n">
        <f aca="false" ca="false" dt2D="false" dtr="false" t="normal">A1277+1</f>
        <v>386</v>
      </c>
      <c r="B1278" s="115" t="s">
        <v>226</v>
      </c>
      <c r="C1278" s="116" t="s">
        <v>455</v>
      </c>
      <c r="D1278" s="115" t="s">
        <v>459</v>
      </c>
      <c r="E1278" s="119" t="s">
        <v>100</v>
      </c>
      <c r="F1278" s="118" t="s">
        <v>62</v>
      </c>
      <c r="G1278" s="118" t="n">
        <v>5</v>
      </c>
      <c r="H1278" s="118" t="n">
        <v>3</v>
      </c>
      <c r="I1278" s="119" t="n">
        <v>2865.8</v>
      </c>
      <c r="J1278" s="119" t="n">
        <v>2865.8</v>
      </c>
      <c r="K1278" s="119" t="n">
        <v>0</v>
      </c>
      <c r="L1278" s="117" t="n">
        <v>95</v>
      </c>
      <c r="M1278" s="120" t="n">
        <f aca="false" ca="false" dt2D="false" dtr="false" t="normal">SUM(N1278:S1278)</f>
        <v>85967064.764</v>
      </c>
      <c r="N1278" s="120" t="n"/>
      <c r="O1278" s="120" t="n"/>
      <c r="P1278" s="120" t="n"/>
      <c r="Q1278" s="120" t="n">
        <v>437091.816</v>
      </c>
      <c r="R1278" s="120" t="n"/>
      <c r="S1278" s="120" t="n">
        <f aca="false" ca="false" dt2D="false" dtr="false" t="normal">'Приложение 2'!E1278-'Приложение 1'!Q1278</f>
        <v>85529972.948</v>
      </c>
      <c r="T1278" s="191" t="n">
        <v>94.03</v>
      </c>
      <c r="U1278" s="192" t="n">
        <v>75.22</v>
      </c>
      <c r="V1278" s="192" t="n">
        <v>62.69</v>
      </c>
      <c r="W1278" s="192" t="n"/>
      <c r="X1278" s="192" t="n"/>
      <c r="Y1278" s="193" t="n">
        <v>2027</v>
      </c>
      <c r="Z1278" s="3" t="n"/>
      <c r="AA1278" s="3" t="n"/>
      <c r="AB1278" s="194" t="n">
        <f aca="false" ca="false" dt2D="false" dtr="false" t="normal">SUM(AC1278:AQ1278)</f>
        <v>85967064.764</v>
      </c>
      <c r="AC1278" s="151" t="n"/>
      <c r="AD1278" s="151" t="n"/>
      <c r="AE1278" s="151" t="n">
        <v>7100452.4930868</v>
      </c>
      <c r="AF1278" s="151" t="n"/>
      <c r="AG1278" s="151" t="n"/>
      <c r="AH1278" s="151" t="n"/>
      <c r="AI1278" s="151" t="n"/>
      <c r="AJ1278" s="151" t="n"/>
      <c r="AK1278" s="151" t="n">
        <v>19486744.3837308</v>
      </c>
      <c r="AL1278" s="151" t="n"/>
      <c r="AM1278" s="151" t="n">
        <v>40158175.078272</v>
      </c>
      <c r="AN1278" s="151" t="n">
        <v>14778985.6800408</v>
      </c>
      <c r="AO1278" s="151" t="n">
        <v>2579011.94292</v>
      </c>
      <c r="AP1278" s="151" t="n">
        <v>24000</v>
      </c>
      <c r="AQ1278" s="151" t="n">
        <v>1839695.1859496</v>
      </c>
      <c r="AR1278" s="128" t="n">
        <f aca="false" ca="false" dt2D="false" dtr="false" t="normal">COUNTIF(AC1278:AN1278, "&gt;0")</f>
        <v>4</v>
      </c>
      <c r="AS1278" s="128" t="n">
        <f aca="false" ca="false" dt2D="false" dtr="false" t="normal">COUNTIF(AO1278:AQ1278, "&gt;0")</f>
        <v>3</v>
      </c>
      <c r="AT1278" s="128" t="n">
        <f aca="false" ca="false" dt2D="false" dtr="false" t="normal">+AR1278+AS1278</f>
        <v>7</v>
      </c>
      <c r="AU1278" s="0" t="n"/>
    </row>
    <row customHeight="true" ht="15" outlineLevel="0" r="1279">
      <c r="A1279" s="115" t="n">
        <f aca="false" ca="false" dt2D="false" dtr="false" t="normal">A1278+1</f>
        <v>387</v>
      </c>
      <c r="B1279" s="115" t="s">
        <v>226</v>
      </c>
      <c r="C1279" s="116" t="s">
        <v>455</v>
      </c>
      <c r="D1279" s="115" t="s">
        <v>460</v>
      </c>
      <c r="E1279" s="119" t="s">
        <v>166</v>
      </c>
      <c r="F1279" s="118" t="s">
        <v>62</v>
      </c>
      <c r="G1279" s="118" t="n">
        <v>5</v>
      </c>
      <c r="H1279" s="118" t="n">
        <v>2</v>
      </c>
      <c r="I1279" s="119" t="n">
        <v>1542.1</v>
      </c>
      <c r="J1279" s="119" t="n">
        <v>1542.1</v>
      </c>
      <c r="K1279" s="119" t="n">
        <v>0</v>
      </c>
      <c r="L1279" s="117" t="n">
        <v>24</v>
      </c>
      <c r="M1279" s="120" t="n">
        <f aca="false" ca="false" dt2D="false" dtr="false" t="normal">SUM(N1279:S1279)</f>
        <v>11057489.261</v>
      </c>
      <c r="N1279" s="120" t="n"/>
      <c r="O1279" s="120" t="n"/>
      <c r="P1279" s="120" t="n"/>
      <c r="Q1279" s="120" t="n">
        <v>235201.092</v>
      </c>
      <c r="R1279" s="120" t="n"/>
      <c r="S1279" s="120" t="n">
        <f aca="false" ca="false" dt2D="false" dtr="false" t="normal">'Приложение 2'!E1279-'Приложение 1'!Q1279</f>
        <v>10822288.169</v>
      </c>
      <c r="T1279" s="191" t="n">
        <v>46.23</v>
      </c>
      <c r="U1279" s="192" t="n">
        <v>36.98</v>
      </c>
      <c r="V1279" s="192" t="n">
        <v>30.82</v>
      </c>
      <c r="W1279" s="192" t="n"/>
      <c r="X1279" s="192" t="n"/>
      <c r="Y1279" s="193" t="n">
        <v>2027</v>
      </c>
      <c r="Z1279" s="3" t="n"/>
      <c r="AA1279" s="3" t="n"/>
      <c r="AB1279" s="194" t="n">
        <f aca="false" ca="false" dt2D="false" dtr="false" t="normal">SUM(AC1279:AQ1279)</f>
        <v>11057489.261</v>
      </c>
      <c r="AC1279" s="151" t="n"/>
      <c r="AD1279" s="151" t="n"/>
      <c r="AE1279" s="151" t="n"/>
      <c r="AF1279" s="151" t="n"/>
      <c r="AG1279" s="151" t="n"/>
      <c r="AH1279" s="151" t="n"/>
      <c r="AI1279" s="151" t="n">
        <v>0</v>
      </c>
      <c r="AJ1279" s="151" t="n"/>
      <c r="AK1279" s="151" t="n">
        <v>10465134.3129846</v>
      </c>
      <c r="AL1279" s="151" t="n"/>
      <c r="AM1279" s="151" t="n"/>
      <c r="AN1279" s="151" t="n"/>
      <c r="AO1279" s="151" t="n">
        <v>331724.67783</v>
      </c>
      <c r="AP1279" s="151" t="n">
        <v>24000</v>
      </c>
      <c r="AQ1279" s="151" t="n">
        <v>236630.2701854</v>
      </c>
      <c r="AR1279" s="128" t="n">
        <f aca="false" ca="false" dt2D="false" dtr="false" t="normal">COUNTIF(AC1279:AN1279, "&gt;0")</f>
        <v>1</v>
      </c>
      <c r="AS1279" s="128" t="n">
        <f aca="false" ca="false" dt2D="false" dtr="false" t="normal">COUNTIF(AO1279:AQ1279, "&gt;0")</f>
        <v>3</v>
      </c>
      <c r="AT1279" s="128" t="n">
        <f aca="false" ca="false" dt2D="false" dtr="false" t="normal">+AR1279+AS1279</f>
        <v>4</v>
      </c>
      <c r="AU1279" s="0" t="n"/>
    </row>
    <row customHeight="true" ht="15" outlineLevel="0" r="1280">
      <c r="A1280" s="115" t="n">
        <f aca="false" ca="false" dt2D="false" dtr="false" t="normal">A1279+1</f>
        <v>388</v>
      </c>
      <c r="B1280" s="115" t="s">
        <v>226</v>
      </c>
      <c r="C1280" s="116" t="s">
        <v>455</v>
      </c>
      <c r="D1280" s="115" t="s">
        <v>588</v>
      </c>
      <c r="E1280" s="117" t="s">
        <v>94</v>
      </c>
      <c r="F1280" s="118" t="s">
        <v>62</v>
      </c>
      <c r="G1280" s="118" t="n">
        <v>5</v>
      </c>
      <c r="H1280" s="118" t="n">
        <v>3</v>
      </c>
      <c r="I1280" s="119" t="n">
        <v>2862</v>
      </c>
      <c r="J1280" s="119" t="n">
        <v>2862</v>
      </c>
      <c r="K1280" s="119" t="n">
        <v>0</v>
      </c>
      <c r="L1280" s="117" t="n">
        <v>82</v>
      </c>
      <c r="M1280" s="120" t="n">
        <f aca="false" ca="false" dt2D="false" dtr="false" t="normal">SUM(N1280:S1280)</f>
        <v>13826194.33</v>
      </c>
      <c r="N1280" s="120" t="n"/>
      <c r="O1280" s="120" t="n"/>
      <c r="P1280" s="120" t="n"/>
      <c r="Q1280" s="120" t="n"/>
      <c r="R1280" s="120" t="n"/>
      <c r="S1280" s="120" t="n">
        <v>13826194.33</v>
      </c>
      <c r="T1280" s="191" t="n">
        <v>21.2</v>
      </c>
      <c r="U1280" s="192" t="n">
        <v>16.96</v>
      </c>
      <c r="V1280" s="192" t="n">
        <v>14.13</v>
      </c>
      <c r="W1280" s="192" t="n"/>
      <c r="X1280" s="192" t="n"/>
      <c r="Y1280" s="193" t="n">
        <v>2025</v>
      </c>
      <c r="Z1280" s="3" t="n"/>
      <c r="AA1280" s="3" t="n"/>
      <c r="AB1280" s="194" t="n">
        <f aca="false" ca="false" dt2D="false" dtr="false" t="normal">SUM(AC1280:AQ1280)</f>
        <v>13826194.33</v>
      </c>
      <c r="AC1280" s="151" t="n"/>
      <c r="AD1280" s="151" t="n"/>
      <c r="AE1280" s="151" t="n"/>
      <c r="AF1280" s="151" t="n"/>
      <c r="AG1280" s="151" t="n"/>
      <c r="AH1280" s="151" t="n"/>
      <c r="AI1280" s="151" t="n"/>
      <c r="AJ1280" s="151" t="n"/>
      <c r="AK1280" s="151" t="n"/>
      <c r="AL1280" s="151" t="n"/>
      <c r="AM1280" s="151" t="n">
        <v>13826194.33</v>
      </c>
      <c r="AN1280" s="151" t="n"/>
      <c r="AO1280" s="151" t="n"/>
      <c r="AP1280" s="151" t="n"/>
      <c r="AQ1280" s="151" t="n"/>
      <c r="AR1280" s="128" t="n">
        <f aca="false" ca="false" dt2D="false" dtr="false" t="normal">COUNTIF(AC1280:AN1280, "&gt;0")</f>
        <v>1</v>
      </c>
      <c r="AS1280" s="128" t="n">
        <f aca="false" ca="false" dt2D="false" dtr="false" t="normal">COUNTIF(AO1280:AQ1280, "&gt;0")</f>
        <v>0</v>
      </c>
      <c r="AT1280" s="128" t="n">
        <f aca="false" ca="false" dt2D="false" dtr="false" t="normal">+AR1280+AS1280</f>
        <v>1</v>
      </c>
    </row>
    <row customHeight="true" ht="15" outlineLevel="0" r="1281">
      <c r="A1281" s="115" t="n">
        <f aca="false" ca="false" dt2D="false" dtr="false" t="normal">A1280+1</f>
        <v>389</v>
      </c>
      <c r="B1281" s="115" t="s">
        <v>226</v>
      </c>
      <c r="C1281" s="116" t="s">
        <v>455</v>
      </c>
      <c r="D1281" s="115" t="s">
        <v>462</v>
      </c>
      <c r="E1281" s="119" t="s">
        <v>90</v>
      </c>
      <c r="F1281" s="118" t="s">
        <v>62</v>
      </c>
      <c r="G1281" s="118" t="n">
        <v>5</v>
      </c>
      <c r="H1281" s="118" t="n">
        <v>2</v>
      </c>
      <c r="I1281" s="119" t="n">
        <v>1539.59</v>
      </c>
      <c r="J1281" s="119" t="n">
        <v>1539.59</v>
      </c>
      <c r="K1281" s="119" t="n">
        <v>0</v>
      </c>
      <c r="L1281" s="117" t="n">
        <v>31</v>
      </c>
      <c r="M1281" s="120" t="n">
        <f aca="false" ca="false" dt2D="false" dtr="false" t="normal">SUM(N1281:S1281)</f>
        <v>42159316.57729996</v>
      </c>
      <c r="N1281" s="120" t="n"/>
      <c r="O1281" s="120" t="n"/>
      <c r="P1281" s="120" t="n"/>
      <c r="Q1281" s="120" t="n">
        <v>234818.2668</v>
      </c>
      <c r="R1281" s="120" t="n"/>
      <c r="S1281" s="120" t="n">
        <f aca="false" ca="false" dt2D="false" dtr="false" t="normal">'Приложение 2'!E1281-'Приложение 1'!Q1281</f>
        <v>41924498.31049996</v>
      </c>
      <c r="T1281" s="191" t="n">
        <v>92.9</v>
      </c>
      <c r="U1281" s="192" t="n">
        <v>74.32</v>
      </c>
      <c r="V1281" s="192" t="n">
        <v>61.94</v>
      </c>
      <c r="W1281" s="192" t="n"/>
      <c r="X1281" s="192" t="n"/>
      <c r="Y1281" s="193" t="n">
        <v>2027</v>
      </c>
      <c r="Z1281" s="3" t="n"/>
      <c r="AA1281" s="3" t="n"/>
      <c r="AB1281" s="194" t="n">
        <f aca="false" ca="false" dt2D="false" dtr="false" t="normal">SUM(AC1281:AQ1281)</f>
        <v>42159316.57729996</v>
      </c>
      <c r="AC1281" s="151" t="n"/>
      <c r="AD1281" s="151" t="n"/>
      <c r="AE1281" s="151" t="n"/>
      <c r="AF1281" s="151" t="n"/>
      <c r="AG1281" s="151" t="n"/>
      <c r="AH1281" s="151" t="n"/>
      <c r="AI1281" s="151" t="n">
        <v>0</v>
      </c>
      <c r="AJ1281" s="151" t="n"/>
      <c r="AK1281" s="151" t="n">
        <v>10464061.6671603</v>
      </c>
      <c r="AL1281" s="151" t="n"/>
      <c r="AM1281" s="151" t="n">
        <v>21569347.4453056</v>
      </c>
      <c r="AN1281" s="151" t="n">
        <v>7934918.59276084</v>
      </c>
      <c r="AO1281" s="151" t="n">
        <v>1264779.497319</v>
      </c>
      <c r="AP1281" s="151" t="n">
        <v>24000</v>
      </c>
      <c r="AQ1281" s="151" t="n">
        <v>902209.37475422</v>
      </c>
      <c r="AR1281" s="128" t="n">
        <f aca="false" ca="false" dt2D="false" dtr="false" t="normal">COUNTIF(AC1281:AN1281, "&gt;0")</f>
        <v>3</v>
      </c>
      <c r="AS1281" s="128" t="n">
        <f aca="false" ca="false" dt2D="false" dtr="false" t="normal">COUNTIF(AO1281:AQ1281, "&gt;0")</f>
        <v>3</v>
      </c>
      <c r="AT1281" s="128" t="n">
        <f aca="false" ca="false" dt2D="false" dtr="false" t="normal">+AR1281+AS1281</f>
        <v>6</v>
      </c>
      <c r="AU1281" s="0" t="n"/>
    </row>
    <row customHeight="true" ht="15" outlineLevel="0" r="1282">
      <c r="A1282" s="115" t="n">
        <f aca="false" ca="false" dt2D="false" dtr="false" t="normal">A1281+1</f>
        <v>390</v>
      </c>
      <c r="B1282" s="115" t="s">
        <v>226</v>
      </c>
      <c r="C1282" s="116" t="s">
        <v>455</v>
      </c>
      <c r="D1282" s="115" t="s">
        <v>463</v>
      </c>
      <c r="E1282" s="119" t="s">
        <v>94</v>
      </c>
      <c r="F1282" s="118" t="s">
        <v>62</v>
      </c>
      <c r="G1282" s="118" t="n">
        <v>5</v>
      </c>
      <c r="H1282" s="118" t="n">
        <v>3</v>
      </c>
      <c r="I1282" s="119" t="n">
        <v>2816.8</v>
      </c>
      <c r="J1282" s="119" t="n">
        <v>2816.8</v>
      </c>
      <c r="K1282" s="119" t="n">
        <v>0</v>
      </c>
      <c r="L1282" s="117" t="n">
        <v>91</v>
      </c>
      <c r="M1282" s="120" t="n">
        <f aca="false" ca="false" dt2D="false" dtr="false" t="normal">SUM(N1282:S1282)</f>
        <v>20197610.887999997</v>
      </c>
      <c r="N1282" s="120" t="n"/>
      <c r="O1282" s="120" t="n"/>
      <c r="P1282" s="120" t="n"/>
      <c r="Q1282" s="120" t="n">
        <v>429618.336</v>
      </c>
      <c r="R1282" s="120" t="n"/>
      <c r="S1282" s="120" t="n">
        <f aca="false" ca="false" dt2D="false" dtr="false" t="normal">'Приложение 2'!E1282-'Приложение 1'!Q1282</f>
        <v>19767992.551999997</v>
      </c>
      <c r="T1282" s="191" t="n">
        <v>46.23</v>
      </c>
      <c r="U1282" s="192" t="n">
        <v>36.98</v>
      </c>
      <c r="V1282" s="192" t="n">
        <v>30.82</v>
      </c>
      <c r="W1282" s="192" t="n"/>
      <c r="X1282" s="192" t="n"/>
      <c r="Y1282" s="193" t="n">
        <v>2027</v>
      </c>
      <c r="Z1282" s="3" t="n"/>
      <c r="AA1282" s="3" t="n"/>
      <c r="AB1282" s="194" t="n">
        <f aca="false" ca="false" dt2D="false" dtr="false" t="normal">SUM(AC1282:AQ1282)</f>
        <v>20197610.887999997</v>
      </c>
      <c r="AC1282" s="151" t="n"/>
      <c r="AD1282" s="151" t="n"/>
      <c r="AE1282" s="151" t="n"/>
      <c r="AF1282" s="151" t="n"/>
      <c r="AG1282" s="151" t="n"/>
      <c r="AH1282" s="151" t="n"/>
      <c r="AI1282" s="151" t="n">
        <v>0</v>
      </c>
      <c r="AJ1282" s="151" t="n"/>
      <c r="AK1282" s="151" t="n">
        <v>19135453.6883568</v>
      </c>
      <c r="AL1282" s="151" t="n"/>
      <c r="AM1282" s="151" t="n"/>
      <c r="AN1282" s="151" t="n"/>
      <c r="AO1282" s="151" t="n">
        <v>605928.32664</v>
      </c>
      <c r="AP1282" s="151" t="n">
        <v>24000</v>
      </c>
      <c r="AQ1282" s="151" t="n">
        <v>432228.8730032</v>
      </c>
      <c r="AR1282" s="128" t="n">
        <f aca="false" ca="false" dt2D="false" dtr="false" t="normal">COUNTIF(AC1282:AN1282, "&gt;0")</f>
        <v>1</v>
      </c>
      <c r="AS1282" s="128" t="n">
        <f aca="false" ca="false" dt2D="false" dtr="false" t="normal">COUNTIF(AO1282:AQ1282, "&gt;0")</f>
        <v>3</v>
      </c>
      <c r="AT1282" s="128" t="n">
        <f aca="false" ca="false" dt2D="false" dtr="false" t="normal">+AR1282+AS1282</f>
        <v>4</v>
      </c>
      <c r="AU1282" s="0" t="n"/>
    </row>
    <row customHeight="true" ht="15" outlineLevel="0" r="1283">
      <c r="A1283" s="115" t="n">
        <f aca="false" ca="false" dt2D="false" dtr="false" t="normal">A1282+1</f>
        <v>391</v>
      </c>
      <c r="B1283" s="115" t="s">
        <v>226</v>
      </c>
      <c r="C1283" s="116" t="s">
        <v>455</v>
      </c>
      <c r="D1283" s="115" t="s">
        <v>465</v>
      </c>
      <c r="E1283" s="119" t="s">
        <v>133</v>
      </c>
      <c r="F1283" s="118" t="s">
        <v>62</v>
      </c>
      <c r="G1283" s="118" t="n">
        <v>5</v>
      </c>
      <c r="H1283" s="118" t="n">
        <v>2</v>
      </c>
      <c r="I1283" s="119" t="n">
        <v>1587.4</v>
      </c>
      <c r="J1283" s="119" t="n">
        <v>1531.6</v>
      </c>
      <c r="K1283" s="119" t="n">
        <v>55.8000000000002</v>
      </c>
      <c r="L1283" s="117" t="n">
        <v>40</v>
      </c>
      <c r="M1283" s="120" t="n">
        <f aca="false" ca="false" dt2D="false" dtr="false" t="normal">SUM(N1283:S1283)</f>
        <v>43468520.278000005</v>
      </c>
      <c r="N1283" s="120" t="n"/>
      <c r="O1283" s="120" t="n"/>
      <c r="P1283" s="120" t="n"/>
      <c r="Q1283" s="120" t="n">
        <v>250614.168</v>
      </c>
      <c r="R1283" s="120" t="n"/>
      <c r="S1283" s="120" t="n">
        <f aca="false" ca="false" dt2D="false" dtr="false" t="normal">'Приложение 2'!E1283-'Приложение 1'!Q1283</f>
        <v>43217906.11000001</v>
      </c>
      <c r="T1283" s="191" t="n">
        <v>92.88</v>
      </c>
      <c r="U1283" s="192" t="n">
        <v>74.3</v>
      </c>
      <c r="V1283" s="192" t="n">
        <v>61.92</v>
      </c>
      <c r="W1283" s="192" t="n"/>
      <c r="X1283" s="192" t="n"/>
      <c r="Y1283" s="193" t="n">
        <v>2027</v>
      </c>
      <c r="Z1283" s="3" t="n"/>
      <c r="AA1283" s="3" t="n"/>
      <c r="AB1283" s="194" t="n">
        <f aca="false" ca="false" dt2D="false" dtr="false" t="normal">SUM(AC1283:AQ1283)</f>
        <v>43468520.278000005</v>
      </c>
      <c r="AC1283" s="151" t="n"/>
      <c r="AD1283" s="151" t="n"/>
      <c r="AE1283" s="151" t="n"/>
      <c r="AF1283" s="151" t="n"/>
      <c r="AG1283" s="151" t="n"/>
      <c r="AH1283" s="151" t="n"/>
      <c r="AI1283" s="151" t="n">
        <v>0</v>
      </c>
      <c r="AJ1283" s="151" t="n"/>
      <c r="AK1283" s="151" t="n">
        <v>10789258.1599324</v>
      </c>
      <c r="AL1283" s="151" t="n"/>
      <c r="AM1283" s="151" t="n">
        <v>22239404.396416</v>
      </c>
      <c r="AN1283" s="151" t="n">
        <v>8181575.7793624</v>
      </c>
      <c r="AO1283" s="151" t="n">
        <v>1304055.60834</v>
      </c>
      <c r="AP1283" s="151" t="n">
        <v>24000</v>
      </c>
      <c r="AQ1283" s="151" t="n">
        <v>930226.3339492</v>
      </c>
      <c r="AR1283" s="128" t="n">
        <f aca="false" ca="false" dt2D="false" dtr="false" t="normal">COUNTIF(AC1283:AN1283, "&gt;0")</f>
        <v>3</v>
      </c>
      <c r="AS1283" s="128" t="n">
        <f aca="false" ca="false" dt2D="false" dtr="false" t="normal">COUNTIF(AO1283:AQ1283, "&gt;0")</f>
        <v>3</v>
      </c>
      <c r="AT1283" s="128" t="n">
        <f aca="false" ca="false" dt2D="false" dtr="false" t="normal">+AR1283+AS1283</f>
        <v>6</v>
      </c>
      <c r="AU1283" s="0" t="n"/>
    </row>
    <row customHeight="true" ht="15" outlineLevel="0" r="1284">
      <c r="A1284" s="115" t="n">
        <f aca="false" ca="false" dt2D="false" dtr="false" t="normal">A1283+1</f>
        <v>392</v>
      </c>
      <c r="B1284" s="115" t="s">
        <v>226</v>
      </c>
      <c r="C1284" s="116" t="s">
        <v>455</v>
      </c>
      <c r="D1284" s="115" t="s">
        <v>467</v>
      </c>
      <c r="E1284" s="119" t="s">
        <v>126</v>
      </c>
      <c r="F1284" s="118" t="s">
        <v>62</v>
      </c>
      <c r="G1284" s="118" t="n">
        <v>5</v>
      </c>
      <c r="H1284" s="118" t="n">
        <v>3</v>
      </c>
      <c r="I1284" s="119" t="n">
        <v>2924.4</v>
      </c>
      <c r="J1284" s="119" t="n">
        <v>2924.4</v>
      </c>
      <c r="K1284" s="119" t="n">
        <v>0</v>
      </c>
      <c r="L1284" s="117" t="n">
        <v>76</v>
      </c>
      <c r="M1284" s="120" t="n">
        <f aca="false" ca="false" dt2D="false" dtr="false" t="normal">SUM(N1284:S1284)</f>
        <v>20969147.003999997</v>
      </c>
      <c r="N1284" s="120" t="n"/>
      <c r="O1284" s="120" t="n"/>
      <c r="P1284" s="120" t="n"/>
      <c r="Q1284" s="120" t="n">
        <v>446029.488</v>
      </c>
      <c r="R1284" s="120" t="n"/>
      <c r="S1284" s="120" t="n">
        <f aca="false" ca="false" dt2D="false" dtr="false" t="normal">'Приложение 2'!E1284-'Приложение 1'!Q1284</f>
        <v>20523117.515999995</v>
      </c>
      <c r="T1284" s="191" t="n">
        <v>46.23</v>
      </c>
      <c r="U1284" s="192" t="n">
        <v>36.98</v>
      </c>
      <c r="V1284" s="192" t="n">
        <v>30.82</v>
      </c>
      <c r="W1284" s="192" t="n"/>
      <c r="X1284" s="192" t="n"/>
      <c r="Y1284" s="193" t="n">
        <v>2027</v>
      </c>
      <c r="Z1284" s="3" t="n"/>
      <c r="AA1284" s="3" t="n"/>
      <c r="AB1284" s="194" t="n">
        <f aca="false" ca="false" dt2D="false" dtr="false" t="normal">SUM(AC1284:AQ1284)</f>
        <v>20969147.003999997</v>
      </c>
      <c r="AC1284" s="151" t="n"/>
      <c r="AD1284" s="151" t="n"/>
      <c r="AE1284" s="151" t="n"/>
      <c r="AF1284" s="151" t="n"/>
      <c r="AG1284" s="151" t="n"/>
      <c r="AH1284" s="151" t="n"/>
      <c r="AI1284" s="151" t="n">
        <v>0</v>
      </c>
      <c r="AJ1284" s="151" t="n"/>
      <c r="AK1284" s="151" t="n">
        <v>19867332.8479944</v>
      </c>
      <c r="AL1284" s="151" t="n"/>
      <c r="AM1284" s="151" t="n"/>
      <c r="AN1284" s="151" t="n"/>
      <c r="AO1284" s="151" t="n">
        <v>629074.41012</v>
      </c>
      <c r="AP1284" s="151" t="n">
        <v>24000</v>
      </c>
      <c r="AQ1284" s="151" t="n">
        <v>448739.7458856</v>
      </c>
      <c r="AR1284" s="128" t="n">
        <f aca="false" ca="false" dt2D="false" dtr="false" t="normal">COUNTIF(AC1284:AN1284, "&gt;0")</f>
        <v>1</v>
      </c>
      <c r="AS1284" s="128" t="n">
        <f aca="false" ca="false" dt2D="false" dtr="false" t="normal">COUNTIF(AO1284:AQ1284, "&gt;0")</f>
        <v>3</v>
      </c>
      <c r="AT1284" s="128" t="n">
        <f aca="false" ca="false" dt2D="false" dtr="false" t="normal">+AR1284+AS1284</f>
        <v>4</v>
      </c>
      <c r="AU1284" s="0" t="n"/>
    </row>
    <row customHeight="true" ht="15" outlineLevel="0" r="1285">
      <c r="A1285" s="115" t="n">
        <f aca="false" ca="false" dt2D="false" dtr="false" t="normal">A1284+1</f>
        <v>393</v>
      </c>
      <c r="B1285" s="115" t="s">
        <v>226</v>
      </c>
      <c r="C1285" s="116" t="s">
        <v>455</v>
      </c>
      <c r="D1285" s="115" t="s">
        <v>468</v>
      </c>
      <c r="E1285" s="119" t="s">
        <v>90</v>
      </c>
      <c r="F1285" s="118" t="s">
        <v>62</v>
      </c>
      <c r="G1285" s="118" t="n">
        <v>5</v>
      </c>
      <c r="H1285" s="118" t="n">
        <v>2</v>
      </c>
      <c r="I1285" s="119" t="n">
        <v>1709.6</v>
      </c>
      <c r="J1285" s="119" t="n">
        <v>1550.4</v>
      </c>
      <c r="K1285" s="119" t="n">
        <v>159.2</v>
      </c>
      <c r="L1285" s="117" t="n">
        <v>60</v>
      </c>
      <c r="M1285" s="120" t="n">
        <f aca="false" ca="false" dt2D="false" dtr="false" t="normal">SUM(N1285:S1285)</f>
        <v>46814780.31199999</v>
      </c>
      <c r="N1285" s="120" t="n"/>
      <c r="O1285" s="120" t="n"/>
      <c r="P1285" s="120" t="n"/>
      <c r="Q1285" s="120" t="n">
        <v>285010.272</v>
      </c>
      <c r="R1285" s="120" t="n"/>
      <c r="S1285" s="120" t="n">
        <f aca="false" ca="false" dt2D="false" dtr="false" t="normal">'Приложение 2'!E1285-'Приложение 1'!Q1285</f>
        <v>46529770.03999999</v>
      </c>
      <c r="T1285" s="191" t="n">
        <v>92.84</v>
      </c>
      <c r="U1285" s="192" t="n">
        <v>74.27</v>
      </c>
      <c r="V1285" s="192" t="n">
        <v>61.9</v>
      </c>
      <c r="W1285" s="192" t="n"/>
      <c r="X1285" s="192" t="n"/>
      <c r="Y1285" s="193" t="n">
        <v>2027</v>
      </c>
      <c r="Z1285" s="3" t="n"/>
      <c r="AA1285" s="3" t="n"/>
      <c r="AB1285" s="194" t="n">
        <f aca="false" ca="false" dt2D="false" dtr="false" t="normal">SUM(AC1285:AQ1285)</f>
        <v>46814780.31199999</v>
      </c>
      <c r="AC1285" s="151" t="n"/>
      <c r="AD1285" s="151" t="n"/>
      <c r="AE1285" s="151" t="n"/>
      <c r="AF1285" s="151" t="n"/>
      <c r="AG1285" s="151" t="n"/>
      <c r="AH1285" s="151" t="n"/>
      <c r="AI1285" s="151" t="n">
        <v>0</v>
      </c>
      <c r="AJ1285" s="151" t="n"/>
      <c r="AK1285" s="151" t="n">
        <v>11620444.3430896</v>
      </c>
      <c r="AL1285" s="151" t="n"/>
      <c r="AM1285" s="151" t="n">
        <v>23952036.888064</v>
      </c>
      <c r="AN1285" s="151" t="n">
        <v>8812019.3728096</v>
      </c>
      <c r="AO1285" s="151" t="n">
        <v>1404443.40936</v>
      </c>
      <c r="AP1285" s="151" t="n">
        <v>24000</v>
      </c>
      <c r="AQ1285" s="151" t="n">
        <v>1001836.2986768</v>
      </c>
      <c r="AR1285" s="128" t="n">
        <f aca="false" ca="false" dt2D="false" dtr="false" t="normal">COUNTIF(AC1285:AN1285, "&gt;0")</f>
        <v>3</v>
      </c>
      <c r="AS1285" s="128" t="n">
        <f aca="false" ca="false" dt2D="false" dtr="false" t="normal">COUNTIF(AO1285:AQ1285, "&gt;0")</f>
        <v>3</v>
      </c>
      <c r="AT1285" s="128" t="n">
        <f aca="false" ca="false" dt2D="false" dtr="false" t="normal">+AR1285+AS1285</f>
        <v>6</v>
      </c>
      <c r="AU1285" s="0" t="n"/>
    </row>
    <row customHeight="true" ht="15" outlineLevel="0" r="1286">
      <c r="A1286" s="115" t="n">
        <f aca="false" ca="false" dt2D="false" dtr="false" t="normal">A1285+1</f>
        <v>394</v>
      </c>
      <c r="B1286" s="115" t="s">
        <v>226</v>
      </c>
      <c r="C1286" s="116" t="s">
        <v>455</v>
      </c>
      <c r="D1286" s="115" t="s">
        <v>470</v>
      </c>
      <c r="E1286" s="119" t="s">
        <v>166</v>
      </c>
      <c r="F1286" s="118" t="s">
        <v>62</v>
      </c>
      <c r="G1286" s="118" t="n">
        <v>5</v>
      </c>
      <c r="H1286" s="118" t="n">
        <v>2</v>
      </c>
      <c r="I1286" s="119" t="n">
        <v>1555</v>
      </c>
      <c r="J1286" s="119" t="n">
        <v>1555</v>
      </c>
      <c r="K1286" s="119" t="n">
        <v>0</v>
      </c>
      <c r="L1286" s="117" t="n">
        <v>50</v>
      </c>
      <c r="M1286" s="120" t="n">
        <f aca="false" ca="false" dt2D="false" dtr="false" t="normal">SUM(N1286:S1286)</f>
        <v>11149987.549999999</v>
      </c>
      <c r="N1286" s="120" t="n"/>
      <c r="O1286" s="120" t="n"/>
      <c r="P1286" s="120" t="n"/>
      <c r="Q1286" s="120" t="n">
        <v>237168.6</v>
      </c>
      <c r="R1286" s="120" t="n"/>
      <c r="S1286" s="120" t="n">
        <f aca="false" ca="false" dt2D="false" dtr="false" t="normal">'Приложение 2'!E1286-'Приложение 1'!Q1286</f>
        <v>10912818.95</v>
      </c>
      <c r="T1286" s="191" t="n">
        <v>46.23</v>
      </c>
      <c r="U1286" s="192" t="n">
        <v>36.98</v>
      </c>
      <c r="V1286" s="192" t="n">
        <v>30.82</v>
      </c>
      <c r="W1286" s="192" t="n"/>
      <c r="X1286" s="192" t="n"/>
      <c r="Y1286" s="193" t="n">
        <v>2027</v>
      </c>
      <c r="Z1286" s="3" t="n"/>
      <c r="AA1286" s="3" t="n"/>
      <c r="AB1286" s="194" t="n">
        <f aca="false" ca="false" dt2D="false" dtr="false" t="normal">SUM(AC1286:AQ1286)</f>
        <v>11149987.549999999</v>
      </c>
      <c r="AC1286" s="151" t="n"/>
      <c r="AD1286" s="151" t="n"/>
      <c r="AE1286" s="151" t="n"/>
      <c r="AF1286" s="151" t="n"/>
      <c r="AG1286" s="151" t="n"/>
      <c r="AH1286" s="151" t="n"/>
      <c r="AI1286" s="151" t="n">
        <v>0</v>
      </c>
      <c r="AJ1286" s="151" t="n"/>
      <c r="AK1286" s="151" t="n">
        <v>10552878.18993</v>
      </c>
      <c r="AL1286" s="151" t="n"/>
      <c r="AM1286" s="151" t="n"/>
      <c r="AN1286" s="151" t="n"/>
      <c r="AO1286" s="151" t="n">
        <v>334499.6265</v>
      </c>
      <c r="AP1286" s="151" t="n">
        <v>24000</v>
      </c>
      <c r="AQ1286" s="151" t="n">
        <v>238609.73357</v>
      </c>
      <c r="AR1286" s="128" t="n">
        <f aca="false" ca="false" dt2D="false" dtr="false" t="normal">COUNTIF(AC1286:AN1286, "&gt;0")</f>
        <v>1</v>
      </c>
      <c r="AS1286" s="128" t="n">
        <f aca="false" ca="false" dt2D="false" dtr="false" t="normal">COUNTIF(AO1286:AQ1286, "&gt;0")</f>
        <v>3</v>
      </c>
      <c r="AT1286" s="128" t="n">
        <f aca="false" ca="false" dt2D="false" dtr="false" t="normal">+AR1286+AS1286</f>
        <v>4</v>
      </c>
      <c r="AU1286" s="0" t="n"/>
    </row>
    <row customHeight="true" ht="15" outlineLevel="0" r="1287">
      <c r="A1287" s="115" t="n">
        <f aca="false" ca="false" dt2D="false" dtr="false" t="normal">A1286+1</f>
        <v>395</v>
      </c>
      <c r="B1287" s="115" t="s">
        <v>226</v>
      </c>
      <c r="C1287" s="116" t="s">
        <v>455</v>
      </c>
      <c r="D1287" s="115" t="s">
        <v>471</v>
      </c>
      <c r="E1287" s="119" t="s">
        <v>90</v>
      </c>
      <c r="F1287" s="118" t="s">
        <v>62</v>
      </c>
      <c r="G1287" s="118" t="n">
        <v>5</v>
      </c>
      <c r="H1287" s="118" t="n">
        <v>3</v>
      </c>
      <c r="I1287" s="119" t="n">
        <v>2779.63</v>
      </c>
      <c r="J1287" s="119" t="n">
        <v>2416.53</v>
      </c>
      <c r="K1287" s="119" t="n">
        <v>363.1</v>
      </c>
      <c r="L1287" s="117" t="n">
        <v>72</v>
      </c>
      <c r="M1287" s="120" t="n">
        <f aca="false" ca="false" dt2D="false" dtr="false" t="normal">SUM(N1287:S1287)</f>
        <v>83382173.29540004</v>
      </c>
      <c r="N1287" s="120" t="n"/>
      <c r="O1287" s="120" t="n"/>
      <c r="P1287" s="120" t="n"/>
      <c r="Q1287" s="120" t="n">
        <v>479285.6076</v>
      </c>
      <c r="R1287" s="120" t="n"/>
      <c r="S1287" s="120" t="n">
        <f aca="false" ca="false" dt2D="false" dtr="false" t="normal">'Приложение 2'!E1287-'Приложение 1'!Q1287</f>
        <v>82902887.68780003</v>
      </c>
      <c r="T1287" s="191" t="n">
        <v>93.94</v>
      </c>
      <c r="U1287" s="192" t="n">
        <v>75.16</v>
      </c>
      <c r="V1287" s="192" t="n">
        <v>62.63</v>
      </c>
      <c r="W1287" s="192" t="n"/>
      <c r="X1287" s="192" t="n"/>
      <c r="Y1287" s="193" t="n">
        <v>2027</v>
      </c>
      <c r="Z1287" s="3" t="n"/>
      <c r="AA1287" s="3" t="n"/>
      <c r="AB1287" s="194" t="n">
        <f aca="false" ca="false" dt2D="false" dtr="false" t="normal">SUM(AC1287:AQ1287)</f>
        <v>83382173.29540004</v>
      </c>
      <c r="AC1287" s="151" t="n"/>
      <c r="AD1287" s="151" t="n"/>
      <c r="AE1287" s="151" t="n">
        <v>6886772.88832398</v>
      </c>
      <c r="AF1287" s="151" t="n"/>
      <c r="AG1287" s="151" t="n"/>
      <c r="AH1287" s="151" t="n"/>
      <c r="AI1287" s="151" t="n"/>
      <c r="AJ1287" s="151" t="n"/>
      <c r="AK1287" s="151" t="n">
        <v>18900628.8894374</v>
      </c>
      <c r="AL1287" s="151" t="n"/>
      <c r="AM1287" s="151" t="n">
        <v>38950502.8867392</v>
      </c>
      <c r="AN1287" s="151" t="n">
        <v>14334424.9235159</v>
      </c>
      <c r="AO1287" s="151" t="n">
        <v>2501465.198862</v>
      </c>
      <c r="AP1287" s="151" t="n">
        <v>24000</v>
      </c>
      <c r="AQ1287" s="151" t="n">
        <v>1784378.50852156</v>
      </c>
      <c r="AR1287" s="128" t="n">
        <f aca="false" ca="false" dt2D="false" dtr="false" t="normal">COUNTIF(AC1287:AN1287, "&gt;0")</f>
        <v>4</v>
      </c>
      <c r="AS1287" s="128" t="n">
        <f aca="false" ca="false" dt2D="false" dtr="false" t="normal">COUNTIF(AO1287:AQ1287, "&gt;0")</f>
        <v>3</v>
      </c>
      <c r="AT1287" s="128" t="n">
        <f aca="false" ca="false" dt2D="false" dtr="false" t="normal">+AR1287+AS1287</f>
        <v>7</v>
      </c>
      <c r="AU1287" s="0" t="n"/>
    </row>
    <row customHeight="true" ht="15.75" outlineLevel="0" r="1288">
      <c r="A1288" s="115" t="n">
        <f aca="false" ca="false" dt2D="false" dtr="false" t="normal">A1287+1</f>
        <v>396</v>
      </c>
      <c r="B1288" s="115" t="s">
        <v>226</v>
      </c>
      <c r="C1288" s="116" t="s">
        <v>455</v>
      </c>
      <c r="D1288" s="115" t="s">
        <v>473</v>
      </c>
      <c r="E1288" s="117" t="n">
        <v>1987</v>
      </c>
      <c r="F1288" s="118" t="s">
        <v>62</v>
      </c>
      <c r="G1288" s="118" t="n">
        <v>5</v>
      </c>
      <c r="H1288" s="118" t="n">
        <v>2</v>
      </c>
      <c r="I1288" s="119" t="n">
        <v>2282.8</v>
      </c>
      <c r="J1288" s="119" t="n">
        <v>1163.2</v>
      </c>
      <c r="K1288" s="119" t="n">
        <v>0</v>
      </c>
      <c r="L1288" s="117" t="n">
        <v>52</v>
      </c>
      <c r="M1288" s="120" t="n">
        <f aca="false" ca="false" dt2D="false" dtr="false" t="normal">SUM(N1288:S1288)</f>
        <v>31852452.304</v>
      </c>
      <c r="N1288" s="120" t="n"/>
      <c r="O1288" s="120" t="n"/>
      <c r="P1288" s="120" t="n"/>
      <c r="Q1288" s="120" t="n"/>
      <c r="R1288" s="120" t="n"/>
      <c r="S1288" s="120" t="n">
        <f aca="false" ca="false" dt2D="false" dtr="false" t="normal">'Приложение 2'!E1288-'Приложение 1'!Q1288</f>
        <v>31852452.304</v>
      </c>
      <c r="T1288" s="120" t="n">
        <v>114.1</v>
      </c>
      <c r="U1288" s="120" t="n">
        <v>91.28</v>
      </c>
      <c r="V1288" s="118" t="n">
        <v>76.07</v>
      </c>
      <c r="W1288" s="118" t="n"/>
      <c r="X1288" s="121" t="n"/>
      <c r="Y1288" s="193" t="n">
        <v>2027</v>
      </c>
      <c r="Z1288" s="127" t="n"/>
      <c r="AA1288" s="127" t="n"/>
      <c r="AB1288" s="194" t="n">
        <f aca="false" ca="false" dt2D="false" dtr="false" t="normal">SUM(AC1288:AQ1288)</f>
        <v>31852452.304</v>
      </c>
      <c r="AC1288" s="124" t="n"/>
      <c r="AD1288" s="124" t="n"/>
      <c r="AE1288" s="124" t="n"/>
      <c r="AF1288" s="124" t="n"/>
      <c r="AG1288" s="124" t="n"/>
      <c r="AH1288" s="124" t="n"/>
      <c r="AI1288" s="124" t="n"/>
      <c r="AJ1288" s="124" t="n"/>
      <c r="AK1288" s="124" t="n">
        <v>7903912.9971232</v>
      </c>
      <c r="AL1288" s="124" t="n"/>
      <c r="AM1288" s="124" t="n">
        <v>16294243.161088</v>
      </c>
      <c r="AN1288" s="124" t="n">
        <v>5993080.0973632</v>
      </c>
      <c r="AO1288" s="124" t="n">
        <v>955573.56912</v>
      </c>
      <c r="AP1288" s="124" t="n">
        <v>24000</v>
      </c>
      <c r="AQ1288" s="124" t="n">
        <v>681642.4793056</v>
      </c>
      <c r="AR1288" s="128" t="n"/>
      <c r="AS1288" s="128" t="n"/>
      <c r="AT1288" s="128" t="n"/>
      <c r="AW1288" s="129" t="n"/>
    </row>
    <row customHeight="true" ht="15" outlineLevel="0" r="1289">
      <c r="A1289" s="115" t="n">
        <f aca="false" ca="false" dt2D="false" dtr="false" t="normal">A1288+1</f>
        <v>397</v>
      </c>
      <c r="B1289" s="115" t="s">
        <v>226</v>
      </c>
      <c r="C1289" s="116" t="s">
        <v>455</v>
      </c>
      <c r="D1289" s="116" t="s">
        <v>591</v>
      </c>
      <c r="E1289" s="119" t="s">
        <v>315</v>
      </c>
      <c r="F1289" s="118" t="s">
        <v>62</v>
      </c>
      <c r="G1289" s="118" t="n">
        <v>4</v>
      </c>
      <c r="H1289" s="118" t="n">
        <v>4</v>
      </c>
      <c r="I1289" s="118" t="n">
        <v>2738.3</v>
      </c>
      <c r="J1289" s="118" t="n">
        <v>2738.3</v>
      </c>
      <c r="K1289" s="119" t="n">
        <v>0</v>
      </c>
      <c r="L1289" s="117" t="n">
        <v>105</v>
      </c>
      <c r="M1289" s="120" t="n">
        <f aca="false" ca="false" dt2D="false" dtr="false" t="normal">SUM(N1289:S1289)</f>
        <v>55349422.198</v>
      </c>
      <c r="N1289" s="120" t="n"/>
      <c r="O1289" s="120" t="n"/>
      <c r="P1289" s="120" t="n"/>
      <c r="Q1289" s="120" t="n">
        <v>417645.516</v>
      </c>
      <c r="R1289" s="120" t="n"/>
      <c r="S1289" s="120" t="n">
        <f aca="false" ca="false" dt2D="false" dtr="false" t="normal">'Приложение 2'!E1289-'Приложение 1'!Q1289</f>
        <v>54931776.682</v>
      </c>
      <c r="T1289" s="191" t="n">
        <v>46.04</v>
      </c>
      <c r="U1289" s="192" t="n">
        <v>36.83</v>
      </c>
      <c r="V1289" s="192" t="n">
        <v>30.69</v>
      </c>
      <c r="W1289" s="192" t="n"/>
      <c r="X1289" s="192" t="n"/>
      <c r="Y1289" s="193" t="n">
        <v>2027</v>
      </c>
      <c r="Z1289" s="3" t="n"/>
      <c r="AA1289" s="3" t="n"/>
      <c r="AB1289" s="194" t="n">
        <f aca="false" ca="false" dt2D="false" dtr="false" t="normal">SUM(AC1289:AQ1289)</f>
        <v>55349422.198</v>
      </c>
      <c r="AC1289" s="151" t="n"/>
      <c r="AD1289" s="151" t="n"/>
      <c r="AE1289" s="151" t="n"/>
      <c r="AF1289" s="151" t="n"/>
      <c r="AG1289" s="151" t="n"/>
      <c r="AH1289" s="151" t="n"/>
      <c r="AI1289" s="151" t="n">
        <v>0</v>
      </c>
      <c r="AJ1289" s="151" t="n"/>
      <c r="AK1289" s="151" t="n"/>
      <c r="AL1289" s="151" t="n"/>
      <c r="AM1289" s="151" t="n">
        <v>38365263.108672</v>
      </c>
      <c r="AN1289" s="151" t="n">
        <v>14115198.7883508</v>
      </c>
      <c r="AO1289" s="151" t="n">
        <v>1660482.66594</v>
      </c>
      <c r="AP1289" s="151" t="n">
        <v>24000</v>
      </c>
      <c r="AQ1289" s="151" t="n">
        <v>1184477.6350372</v>
      </c>
      <c r="AR1289" s="128" t="n">
        <f aca="false" ca="false" dt2D="false" dtr="false" t="normal">COUNTIF(AC1289:AN1289, "&gt;0")</f>
        <v>2</v>
      </c>
      <c r="AS1289" s="128" t="n">
        <f aca="false" ca="false" dt2D="false" dtr="false" t="normal">COUNTIF(AO1289:AQ1289, "&gt;0")</f>
        <v>3</v>
      </c>
      <c r="AT1289" s="128" t="n">
        <f aca="false" ca="false" dt2D="false" dtr="false" t="normal">+AR1289+AS1289</f>
        <v>5</v>
      </c>
      <c r="AU1289" s="0" t="n"/>
    </row>
    <row customHeight="true" ht="15" outlineLevel="0" r="1290">
      <c r="A1290" s="115" t="n">
        <f aca="false" ca="false" dt2D="false" dtr="false" t="normal">A1289+1</f>
        <v>398</v>
      </c>
      <c r="B1290" s="115" t="s">
        <v>226</v>
      </c>
      <c r="C1290" s="116" t="s">
        <v>455</v>
      </c>
      <c r="D1290" s="115" t="s">
        <v>474</v>
      </c>
      <c r="E1290" s="119" t="s">
        <v>73</v>
      </c>
      <c r="F1290" s="118" t="s">
        <v>62</v>
      </c>
      <c r="G1290" s="118" t="n">
        <v>4</v>
      </c>
      <c r="H1290" s="118" t="n">
        <v>2</v>
      </c>
      <c r="I1290" s="119" t="n">
        <v>1312.5</v>
      </c>
      <c r="J1290" s="119" t="n">
        <v>1312.5</v>
      </c>
      <c r="K1290" s="119" t="n">
        <v>0</v>
      </c>
      <c r="L1290" s="117" t="n">
        <v>60</v>
      </c>
      <c r="M1290" s="120" t="n">
        <f aca="false" ca="false" dt2D="false" dtr="false" t="normal">SUM(N1290:S1290)</f>
        <v>19391400</v>
      </c>
      <c r="N1290" s="120" t="n"/>
      <c r="O1290" s="120" t="n"/>
      <c r="P1290" s="120" t="n"/>
      <c r="Q1290" s="120" t="n">
        <v>200182.5</v>
      </c>
      <c r="R1290" s="120" t="n"/>
      <c r="S1290" s="120" t="n">
        <f aca="false" ca="false" dt2D="false" dtr="false" t="normal">'Приложение 2'!E1290-'Приложение 1'!Q1290</f>
        <v>19191217.5</v>
      </c>
      <c r="T1290" s="191" t="n">
        <v>26.58</v>
      </c>
      <c r="U1290" s="192" t="n">
        <v>21.26</v>
      </c>
      <c r="V1290" s="192" t="n">
        <v>17.72</v>
      </c>
      <c r="W1290" s="192" t="n"/>
      <c r="X1290" s="192" t="n"/>
      <c r="Y1290" s="193" t="n">
        <v>2027</v>
      </c>
      <c r="Z1290" s="3" t="n"/>
      <c r="AA1290" s="3" t="n"/>
      <c r="AB1290" s="194" t="n">
        <f aca="false" ca="false" dt2D="false" dtr="false" t="normal">SUM(AC1290:AQ1290)</f>
        <v>19391400</v>
      </c>
      <c r="AC1290" s="151" t="n"/>
      <c r="AD1290" s="151" t="n"/>
      <c r="AE1290" s="151" t="n"/>
      <c r="AF1290" s="151" t="n"/>
      <c r="AG1290" s="151" t="n"/>
      <c r="AH1290" s="151" t="n"/>
      <c r="AI1290" s="151" t="n">
        <v>0</v>
      </c>
      <c r="AJ1290" s="151" t="n"/>
      <c r="AK1290" s="151" t="n"/>
      <c r="AL1290" s="151" t="n"/>
      <c r="AM1290" s="151" t="n">
        <v>18370682.04</v>
      </c>
      <c r="AN1290" s="151" t="n"/>
      <c r="AO1290" s="151" t="n">
        <v>581742</v>
      </c>
      <c r="AP1290" s="151" t="n">
        <v>24000</v>
      </c>
      <c r="AQ1290" s="151" t="n">
        <v>414975.96</v>
      </c>
      <c r="AR1290" s="128" t="n">
        <f aca="false" ca="false" dt2D="false" dtr="false" t="normal">COUNTIF(AC1290:AN1290, "&gt;0")</f>
        <v>1</v>
      </c>
      <c r="AS1290" s="128" t="n">
        <f aca="false" ca="false" dt2D="false" dtr="false" t="normal">COUNTIF(AO1290:AQ1290, "&gt;0")</f>
        <v>3</v>
      </c>
      <c r="AT1290" s="128" t="n">
        <f aca="false" ca="false" dt2D="false" dtr="false" t="normal">+AR1290+AS1290</f>
        <v>4</v>
      </c>
      <c r="AU1290" s="0" t="n"/>
    </row>
    <row customHeight="true" ht="15" outlineLevel="0" r="1291">
      <c r="A1291" s="115" t="n">
        <f aca="false" ca="false" dt2D="false" dtr="false" t="normal">A1290+1</f>
        <v>399</v>
      </c>
      <c r="B1291" s="115" t="s">
        <v>226</v>
      </c>
      <c r="C1291" s="116" t="s">
        <v>455</v>
      </c>
      <c r="D1291" s="116" t="s">
        <v>476</v>
      </c>
      <c r="E1291" s="119" t="s">
        <v>73</v>
      </c>
      <c r="F1291" s="118" t="s">
        <v>62</v>
      </c>
      <c r="G1291" s="118" t="n">
        <v>5</v>
      </c>
      <c r="H1291" s="118" t="n">
        <v>2</v>
      </c>
      <c r="I1291" s="118" t="n">
        <v>1808.3</v>
      </c>
      <c r="J1291" s="118" t="n">
        <v>1648</v>
      </c>
      <c r="K1291" s="119" t="n">
        <v>160.3</v>
      </c>
      <c r="L1291" s="117" t="n">
        <v>49</v>
      </c>
      <c r="M1291" s="120" t="n">
        <f aca="false" ca="false" dt2D="false" dtr="false" t="normal">SUM(N1291:S1291)</f>
        <v>49517528.801</v>
      </c>
      <c r="N1291" s="120" t="n"/>
      <c r="O1291" s="120" t="n"/>
      <c r="P1291" s="120" t="n"/>
      <c r="Q1291" s="120" t="n">
        <v>300231.636</v>
      </c>
      <c r="R1291" s="120" t="n"/>
      <c r="S1291" s="120" t="n">
        <f aca="false" ca="false" dt2D="false" dtr="false" t="normal">'Приложение 2'!E1291-'Приложение 1'!Q1291</f>
        <v>49217297.165</v>
      </c>
      <c r="T1291" s="191" t="n">
        <v>92.85</v>
      </c>
      <c r="U1291" s="192" t="n">
        <v>74.28</v>
      </c>
      <c r="V1291" s="192" t="n">
        <v>61.9</v>
      </c>
      <c r="W1291" s="192" t="n"/>
      <c r="X1291" s="192" t="n"/>
      <c r="Y1291" s="193" t="n">
        <v>2027</v>
      </c>
      <c r="Z1291" s="3" t="n"/>
      <c r="AA1291" s="3" t="n"/>
      <c r="AB1291" s="194" t="n">
        <f aca="false" ca="false" dt2D="false" dtr="false" t="normal">SUM(AC1291:AQ1291)</f>
        <v>49517528.801</v>
      </c>
      <c r="AC1291" s="151" t="n"/>
      <c r="AD1291" s="151" t="n"/>
      <c r="AE1291" s="151" t="n"/>
      <c r="AF1291" s="151" t="n"/>
      <c r="AG1291" s="151" t="n"/>
      <c r="AH1291" s="151" t="n"/>
      <c r="AI1291" s="151" t="n">
        <v>0</v>
      </c>
      <c r="AJ1291" s="151" t="n"/>
      <c r="AK1291" s="151" t="n">
        <v>12291787.0294858</v>
      </c>
      <c r="AL1291" s="151" t="n"/>
      <c r="AM1291" s="151" t="n">
        <v>25335316.977472</v>
      </c>
      <c r="AN1291" s="151" t="n">
        <v>9321223.8136708</v>
      </c>
      <c r="AO1291" s="151" t="n">
        <v>1485525.86403</v>
      </c>
      <c r="AP1291" s="151" t="n">
        <v>24000</v>
      </c>
      <c r="AQ1291" s="151" t="n">
        <v>1059675.1163414</v>
      </c>
      <c r="AR1291" s="128" t="n">
        <f aca="false" ca="false" dt2D="false" dtr="false" t="normal">COUNTIF(AC1291:AN1291, "&gt;0")</f>
        <v>3</v>
      </c>
      <c r="AS1291" s="128" t="n">
        <f aca="false" ca="false" dt2D="false" dtr="false" t="normal">COUNTIF(AO1291:AQ1291, "&gt;0")</f>
        <v>3</v>
      </c>
      <c r="AT1291" s="128" t="n">
        <f aca="false" ca="false" dt2D="false" dtr="false" t="normal">+AR1291+AS1291</f>
        <v>6</v>
      </c>
      <c r="AU1291" s="0" t="n"/>
    </row>
    <row customHeight="true" ht="15" outlineLevel="0" r="1292">
      <c r="A1292" s="115" t="n">
        <f aca="false" ca="false" dt2D="false" dtr="false" t="normal">A1291+1</f>
        <v>400</v>
      </c>
      <c r="B1292" s="115" t="s">
        <v>226</v>
      </c>
      <c r="C1292" s="116" t="s">
        <v>455</v>
      </c>
      <c r="D1292" s="116" t="s">
        <v>478</v>
      </c>
      <c r="E1292" s="119" t="s">
        <v>106</v>
      </c>
      <c r="F1292" s="118" t="s">
        <v>62</v>
      </c>
      <c r="G1292" s="118" t="n">
        <v>5</v>
      </c>
      <c r="H1292" s="118" t="n">
        <v>3</v>
      </c>
      <c r="I1292" s="118" t="n">
        <v>2361.2</v>
      </c>
      <c r="J1292" s="118" t="n">
        <v>2361.2</v>
      </c>
      <c r="K1292" s="119" t="n">
        <v>0</v>
      </c>
      <c r="L1292" s="117" t="n">
        <v>62</v>
      </c>
      <c r="M1292" s="120" t="n">
        <f aca="false" ca="false" dt2D="false" dtr="false" t="normal">SUM(N1292:S1292)</f>
        <v>64657849.36400001</v>
      </c>
      <c r="N1292" s="120" t="n"/>
      <c r="O1292" s="120" t="n"/>
      <c r="P1292" s="120" t="n"/>
      <c r="Q1292" s="120" t="n">
        <v>360130.224</v>
      </c>
      <c r="R1292" s="120" t="n"/>
      <c r="S1292" s="120" t="n">
        <f aca="false" ca="false" dt2D="false" dtr="false" t="normal">'Приложение 2'!E1292-'Приложение 1'!Q1292</f>
        <v>64297719.14000001</v>
      </c>
      <c r="T1292" s="191" t="n">
        <v>84.23</v>
      </c>
      <c r="U1292" s="192" t="n">
        <v>67.39</v>
      </c>
      <c r="V1292" s="192" t="n">
        <v>56.16</v>
      </c>
      <c r="W1292" s="192" t="n"/>
      <c r="X1292" s="192" t="n"/>
      <c r="Y1292" s="193" t="n">
        <v>2027</v>
      </c>
      <c r="Z1292" s="3" t="n"/>
      <c r="AA1292" s="3" t="n"/>
      <c r="AB1292" s="194" t="n">
        <f aca="false" ca="false" dt2D="false" dtr="false" t="normal">SUM(AC1292:AQ1292)</f>
        <v>64657849.36400001</v>
      </c>
      <c r="AC1292" s="151" t="n"/>
      <c r="AD1292" s="151" t="n"/>
      <c r="AE1292" s="151" t="n"/>
      <c r="AF1292" s="151" t="n"/>
      <c r="AG1292" s="151" t="n"/>
      <c r="AH1292" s="151" t="n"/>
      <c r="AI1292" s="151" t="n">
        <v>0</v>
      </c>
      <c r="AJ1292" s="151" t="n"/>
      <c r="AK1292" s="151" t="n">
        <v>16052530.4064712</v>
      </c>
      <c r="AL1292" s="151" t="n"/>
      <c r="AM1292" s="124" t="n">
        <v>33084208.177408</v>
      </c>
      <c r="AN1292" s="151" t="n">
        <v>12173697.3228112</v>
      </c>
      <c r="AO1292" s="151" t="n">
        <v>1939735.48092</v>
      </c>
      <c r="AP1292" s="151" t="n">
        <v>24000</v>
      </c>
      <c r="AQ1292" s="151" t="n">
        <v>1383677.9763896</v>
      </c>
      <c r="AR1292" s="128" t="n">
        <f aca="false" ca="false" dt2D="false" dtr="false" t="normal">COUNTIF(AC1292:AN1292, "&gt;0")</f>
        <v>3</v>
      </c>
      <c r="AS1292" s="128" t="n">
        <f aca="false" ca="false" dt2D="false" dtr="false" t="normal">COUNTIF(AO1292:AQ1292, "&gt;0")</f>
        <v>3</v>
      </c>
      <c r="AT1292" s="128" t="n">
        <f aca="false" ca="false" dt2D="false" dtr="false" t="normal">+AR1292+AS1292</f>
        <v>6</v>
      </c>
      <c r="AU1292" s="0" t="n"/>
    </row>
    <row customHeight="true" ht="15" outlineLevel="0" r="1293">
      <c r="A1293" s="115" t="n">
        <f aca="false" ca="false" dt2D="false" dtr="false" t="normal">A1292+1</f>
        <v>401</v>
      </c>
      <c r="B1293" s="115" t="s">
        <v>226</v>
      </c>
      <c r="C1293" s="116" t="s">
        <v>455</v>
      </c>
      <c r="D1293" s="115" t="s">
        <v>479</v>
      </c>
      <c r="E1293" s="119" t="s">
        <v>194</v>
      </c>
      <c r="F1293" s="118" t="s">
        <v>62</v>
      </c>
      <c r="G1293" s="118" t="n">
        <v>4</v>
      </c>
      <c r="H1293" s="118" t="n">
        <v>2</v>
      </c>
      <c r="I1293" s="119" t="n">
        <v>1304.3</v>
      </c>
      <c r="J1293" s="119" t="n">
        <v>1304.3</v>
      </c>
      <c r="K1293" s="119" t="n">
        <v>0</v>
      </c>
      <c r="L1293" s="117" t="n">
        <v>47</v>
      </c>
      <c r="M1293" s="120" t="n">
        <f aca="false" ca="false" dt2D="false" dtr="false" t="normal">SUM(N1293:S1293)</f>
        <v>19270249.92</v>
      </c>
      <c r="N1293" s="120" t="n"/>
      <c r="O1293" s="120" t="n"/>
      <c r="P1293" s="120" t="n"/>
      <c r="Q1293" s="120" t="n">
        <v>198931.836</v>
      </c>
      <c r="R1293" s="120" t="n"/>
      <c r="S1293" s="120" t="n">
        <f aca="false" ca="false" dt2D="false" dtr="false" t="normal">'Приложение 2'!E1293-'Приложение 1'!Q1293</f>
        <v>19071318.084000003</v>
      </c>
      <c r="T1293" s="191" t="n">
        <v>23.42</v>
      </c>
      <c r="U1293" s="192" t="n">
        <v>18.73</v>
      </c>
      <c r="V1293" s="192" t="n">
        <v>15.61</v>
      </c>
      <c r="W1293" s="192" t="n"/>
      <c r="X1293" s="192" t="n"/>
      <c r="Y1293" s="193" t="n">
        <v>2027</v>
      </c>
      <c r="Z1293" s="3" t="n"/>
      <c r="AA1293" s="3" t="n"/>
      <c r="AB1293" s="194" t="n">
        <f aca="false" ca="false" dt2D="false" dtr="false" t="normal">SUM(AC1293:AQ1293)</f>
        <v>19270249.92</v>
      </c>
      <c r="AC1293" s="151" t="n"/>
      <c r="AD1293" s="151" t="n"/>
      <c r="AE1293" s="151" t="n"/>
      <c r="AF1293" s="151" t="n"/>
      <c r="AG1293" s="151" t="n"/>
      <c r="AH1293" s="151" t="n"/>
      <c r="AI1293" s="151" t="n">
        <v>0</v>
      </c>
      <c r="AJ1293" s="151" t="n"/>
      <c r="AK1293" s="151" t="n"/>
      <c r="AL1293" s="151" t="n"/>
      <c r="AM1293" s="151" t="n">
        <v>18255759.074112</v>
      </c>
      <c r="AN1293" s="151" t="n"/>
      <c r="AO1293" s="151" t="n">
        <v>578107.4976</v>
      </c>
      <c r="AP1293" s="151" t="n">
        <v>24000</v>
      </c>
      <c r="AQ1293" s="151" t="n">
        <v>412383.348288</v>
      </c>
      <c r="AR1293" s="128" t="n">
        <f aca="false" ca="false" dt2D="false" dtr="false" t="normal">COUNTIF(AC1293:AN1293, "&gt;0")</f>
        <v>1</v>
      </c>
      <c r="AS1293" s="128" t="n">
        <f aca="false" ca="false" dt2D="false" dtr="false" t="normal">COUNTIF(AO1293:AQ1293, "&gt;0")</f>
        <v>3</v>
      </c>
      <c r="AT1293" s="128" t="n">
        <f aca="false" ca="false" dt2D="false" dtr="false" t="normal">+AR1293+AS1293</f>
        <v>4</v>
      </c>
      <c r="AU1293" s="0" t="n"/>
    </row>
    <row customHeight="true" ht="15" outlineLevel="0" r="1294">
      <c r="A1294" s="115" t="n">
        <f aca="false" ca="false" dt2D="false" dtr="false" t="normal">A1293+1</f>
        <v>402</v>
      </c>
      <c r="B1294" s="115" t="s">
        <v>226</v>
      </c>
      <c r="C1294" s="116" t="s">
        <v>455</v>
      </c>
      <c r="D1294" s="115" t="s">
        <v>481</v>
      </c>
      <c r="E1294" s="119" t="s">
        <v>170</v>
      </c>
      <c r="F1294" s="118" t="s">
        <v>62</v>
      </c>
      <c r="G1294" s="118" t="n">
        <v>4</v>
      </c>
      <c r="H1294" s="118" t="n">
        <v>2</v>
      </c>
      <c r="I1294" s="119" t="n">
        <v>1415.4</v>
      </c>
      <c r="J1294" s="119" t="n">
        <v>1415.4</v>
      </c>
      <c r="K1294" s="119" t="n">
        <v>0</v>
      </c>
      <c r="L1294" s="117" t="n">
        <v>39</v>
      </c>
      <c r="M1294" s="120" t="n">
        <f aca="false" ca="false" dt2D="false" dtr="false" t="normal">SUM(N1294:S1294)</f>
        <v>20911685.759999998</v>
      </c>
      <c r="N1294" s="120" t="n"/>
      <c r="O1294" s="120" t="n"/>
      <c r="P1294" s="120" t="n"/>
      <c r="Q1294" s="120" t="n">
        <v>215876.808</v>
      </c>
      <c r="R1294" s="120" t="n"/>
      <c r="S1294" s="120" t="n">
        <f aca="false" ca="false" dt2D="false" dtr="false" t="normal">'Приложение 2'!E1294-'Приложение 1'!Q1294</f>
        <v>20695808.952</v>
      </c>
      <c r="T1294" s="191" t="n">
        <v>23.42</v>
      </c>
      <c r="U1294" s="192" t="n">
        <v>18.73</v>
      </c>
      <c r="V1294" s="192" t="n">
        <v>15.61</v>
      </c>
      <c r="W1294" s="192" t="n"/>
      <c r="X1294" s="192" t="n"/>
      <c r="Y1294" s="193" t="n">
        <v>2027</v>
      </c>
      <c r="Z1294" s="3" t="n"/>
      <c r="AA1294" s="3" t="n"/>
      <c r="AB1294" s="194" t="n">
        <f aca="false" ca="false" dt2D="false" dtr="false" t="normal">SUM(AC1294:AQ1294)</f>
        <v>20911685.759999998</v>
      </c>
      <c r="AC1294" s="151" t="n"/>
      <c r="AD1294" s="151" t="n"/>
      <c r="AE1294" s="151" t="n"/>
      <c r="AF1294" s="151" t="n"/>
      <c r="AG1294" s="151" t="n"/>
      <c r="AH1294" s="151" t="n"/>
      <c r="AI1294" s="151" t="n">
        <v>0</v>
      </c>
      <c r="AJ1294" s="151" t="n"/>
      <c r="AK1294" s="151" t="n"/>
      <c r="AL1294" s="151" t="n"/>
      <c r="AM1294" s="151" t="n">
        <v>19812825.111936</v>
      </c>
      <c r="AN1294" s="151" t="n"/>
      <c r="AO1294" s="151" t="n">
        <v>627350.5728</v>
      </c>
      <c r="AP1294" s="151" t="n">
        <v>24000</v>
      </c>
      <c r="AQ1294" s="151" t="n">
        <v>447510.075264</v>
      </c>
      <c r="AR1294" s="128" t="n">
        <f aca="false" ca="false" dt2D="false" dtr="false" t="normal">COUNTIF(AC1294:AN1294, "&gt;0")</f>
        <v>1</v>
      </c>
      <c r="AS1294" s="128" t="n">
        <f aca="false" ca="false" dt2D="false" dtr="false" t="normal">COUNTIF(AO1294:AQ1294, "&gt;0")</f>
        <v>3</v>
      </c>
      <c r="AT1294" s="128" t="n">
        <f aca="false" ca="false" dt2D="false" dtr="false" t="normal">+AR1294+AS1294</f>
        <v>4</v>
      </c>
      <c r="AU1294" s="0" t="n"/>
      <c r="AW1294" s="129" t="n"/>
    </row>
    <row customHeight="true" ht="15" outlineLevel="0" r="1295">
      <c r="A1295" s="115" t="n">
        <f aca="false" ca="false" dt2D="false" dtr="false" t="normal">A1294+1</f>
        <v>403</v>
      </c>
      <c r="B1295" s="115" t="s">
        <v>226</v>
      </c>
      <c r="C1295" s="116" t="s">
        <v>455</v>
      </c>
      <c r="D1295" s="115" t="s">
        <v>597</v>
      </c>
      <c r="E1295" s="117" t="s">
        <v>194</v>
      </c>
      <c r="F1295" s="118" t="s">
        <v>62</v>
      </c>
      <c r="G1295" s="118" t="n">
        <v>4</v>
      </c>
      <c r="H1295" s="118" t="n">
        <v>2</v>
      </c>
      <c r="I1295" s="119" t="n">
        <v>1251.7</v>
      </c>
      <c r="J1295" s="119" t="n">
        <v>1251.7</v>
      </c>
      <c r="K1295" s="119" t="n">
        <v>0</v>
      </c>
      <c r="L1295" s="117" t="n">
        <v>44</v>
      </c>
      <c r="M1295" s="120" t="n">
        <f aca="false" ca="false" dt2D="false" dtr="false" t="normal">SUM(N1295:S1295)</f>
        <v>6046906.86</v>
      </c>
      <c r="N1295" s="120" t="n"/>
      <c r="O1295" s="120" t="n"/>
      <c r="P1295" s="120" t="n"/>
      <c r="Q1295" s="120" t="n"/>
      <c r="R1295" s="120" t="n"/>
      <c r="S1295" s="120" t="n">
        <v>6046906.86</v>
      </c>
      <c r="T1295" s="191" t="n">
        <v>21.24</v>
      </c>
      <c r="U1295" s="192" t="n">
        <v>16.99</v>
      </c>
      <c r="V1295" s="192" t="n">
        <v>14.16</v>
      </c>
      <c r="W1295" s="192" t="n"/>
      <c r="X1295" s="192" t="n"/>
      <c r="Y1295" s="193" t="n">
        <v>2025</v>
      </c>
      <c r="Z1295" s="3" t="n"/>
      <c r="AA1295" s="3" t="n"/>
      <c r="AB1295" s="194" t="n">
        <f aca="false" ca="false" dt2D="false" dtr="false" t="normal">SUM(AC1295:AQ1295)</f>
        <v>6046906.86</v>
      </c>
      <c r="AC1295" s="151" t="n"/>
      <c r="AD1295" s="151" t="n"/>
      <c r="AE1295" s="151" t="n"/>
      <c r="AF1295" s="151" t="n"/>
      <c r="AG1295" s="151" t="n"/>
      <c r="AH1295" s="151" t="n"/>
      <c r="AI1295" s="151" t="n"/>
      <c r="AJ1295" s="151" t="n"/>
      <c r="AK1295" s="151" t="n"/>
      <c r="AL1295" s="151" t="n"/>
      <c r="AM1295" s="151" t="n">
        <v>6046906.86</v>
      </c>
      <c r="AN1295" s="151" t="n"/>
      <c r="AO1295" s="151" t="n"/>
      <c r="AP1295" s="151" t="n"/>
      <c r="AQ1295" s="151" t="n"/>
      <c r="AR1295" s="128" t="n">
        <f aca="false" ca="false" dt2D="false" dtr="false" t="normal">COUNTIF(AC1295:AN1295, "&gt;0")</f>
        <v>1</v>
      </c>
      <c r="AS1295" s="128" t="n">
        <f aca="false" ca="false" dt2D="false" dtr="false" t="normal">COUNTIF(AO1295:AQ1295, "&gt;0")</f>
        <v>0</v>
      </c>
      <c r="AT1295" s="128" t="n">
        <f aca="false" ca="false" dt2D="false" dtr="false" t="normal">+AR1295+AS1295</f>
        <v>1</v>
      </c>
    </row>
    <row customHeight="true" ht="12.75" outlineLevel="0" r="1296">
      <c r="A1296" s="115" t="n">
        <f aca="false" ca="false" dt2D="false" dtr="false" t="normal">A1295+1</f>
        <v>404</v>
      </c>
      <c r="B1296" s="115" t="s">
        <v>226</v>
      </c>
      <c r="C1296" s="116" t="s">
        <v>455</v>
      </c>
      <c r="D1296" s="115" t="s">
        <v>482</v>
      </c>
      <c r="E1296" s="119" t="s">
        <v>243</v>
      </c>
      <c r="F1296" s="118" t="s">
        <v>62</v>
      </c>
      <c r="G1296" s="118" t="n">
        <v>4</v>
      </c>
      <c r="H1296" s="118" t="n">
        <v>2</v>
      </c>
      <c r="I1296" s="119" t="n">
        <v>1281.6</v>
      </c>
      <c r="J1296" s="119" t="n">
        <v>1223.3</v>
      </c>
      <c r="K1296" s="119" t="n">
        <v>58.3</v>
      </c>
      <c r="L1296" s="117" t="n">
        <v>50</v>
      </c>
      <c r="M1296" s="120" t="n">
        <f aca="false" ca="false" dt2D="false" dtr="false" t="normal">SUM(N1296:S1296)</f>
        <v>18934871.04</v>
      </c>
      <c r="N1296" s="120" t="n"/>
      <c r="O1296" s="120" t="n"/>
      <c r="P1296" s="120" t="n"/>
      <c r="Q1296" s="120" t="n">
        <v>204354.552</v>
      </c>
      <c r="R1296" s="120" t="n"/>
      <c r="S1296" s="120" t="n">
        <f aca="false" ca="false" dt2D="false" dtr="false" t="normal">'Приложение 2'!E1296-'Приложение 1'!Q1296</f>
        <v>18730516.487999998</v>
      </c>
      <c r="T1296" s="120" t="n">
        <v>60.9</v>
      </c>
      <c r="U1296" s="120" t="n">
        <v>48.72</v>
      </c>
      <c r="V1296" s="118" t="n">
        <v>40.6</v>
      </c>
      <c r="W1296" s="118" t="n"/>
      <c r="X1296" s="118" t="n"/>
      <c r="Y1296" s="193" t="n">
        <v>2027</v>
      </c>
      <c r="Z1296" s="127" t="n">
        <f aca="false" ca="false" dt2D="false" dtr="false" t="normal">+(J1296*12.71+K1296*25.41)*12</f>
        <v>204354.55199999997</v>
      </c>
      <c r="AA1296" s="127" t="n">
        <f aca="false" ca="false" dt2D="false" dtr="false" t="normal">+(J1296*12.71+K1296*25.41)*12*30-'[5]Лист1'!$AQ$461</f>
        <v>4767148.019999999</v>
      </c>
      <c r="AB1296" s="194" t="n">
        <f aca="false" ca="false" dt2D="false" dtr="false" t="normal">SUM(AC1296:AQ1296)</f>
        <v>18934871.04</v>
      </c>
      <c r="AC1296" s="124" t="n"/>
      <c r="AD1296" s="124" t="n"/>
      <c r="AE1296" s="124" t="n"/>
      <c r="AF1296" s="124" t="n"/>
      <c r="AG1296" s="124" t="n"/>
      <c r="AH1296" s="124" t="n"/>
      <c r="AI1296" s="124" t="n">
        <v>0</v>
      </c>
      <c r="AJ1296" s="124" t="n"/>
      <c r="AK1296" s="124" t="n"/>
      <c r="AL1296" s="124" t="n"/>
      <c r="AM1296" s="124" t="n">
        <v>17937618.668544</v>
      </c>
      <c r="AN1296" s="124" t="n"/>
      <c r="AO1296" s="124" t="n">
        <v>568046.1312</v>
      </c>
      <c r="AP1296" s="124" t="n">
        <v>24000</v>
      </c>
      <c r="AQ1296" s="124" t="n">
        <v>405206.240256</v>
      </c>
      <c r="AR1296" s="128" t="n">
        <f aca="false" ca="false" dt2D="false" dtr="false" t="normal">COUNTIF(AC1296:AN1296, "&gt;0")</f>
        <v>1</v>
      </c>
      <c r="AS1296" s="128" t="n">
        <f aca="false" ca="false" dt2D="false" dtr="false" t="normal">COUNTIF(AO1296:AQ1296, "&gt;0")</f>
        <v>3</v>
      </c>
      <c r="AT1296" s="128" t="n">
        <f aca="false" ca="false" dt2D="false" dtr="false" t="normal">+AR1296+AS1296</f>
        <v>4</v>
      </c>
      <c r="AU1296" s="0" t="n"/>
    </row>
    <row customHeight="true" ht="15" outlineLevel="0" r="1297">
      <c r="A1297" s="115" t="n">
        <f aca="false" ca="false" dt2D="false" dtr="false" t="normal">A1296+1</f>
        <v>405</v>
      </c>
      <c r="B1297" s="115" t="n">
        <f aca="false" ca="false" dt2D="false" dtr="false" t="normal">B1268+1</f>
        <v>66</v>
      </c>
      <c r="C1297" s="116" t="s">
        <v>455</v>
      </c>
      <c r="D1297" s="115" t="s">
        <v>938</v>
      </c>
      <c r="E1297" s="119" t="s">
        <v>243</v>
      </c>
      <c r="F1297" s="118" t="s">
        <v>62</v>
      </c>
      <c r="G1297" s="118" t="n">
        <v>4</v>
      </c>
      <c r="H1297" s="118" t="n">
        <v>2</v>
      </c>
      <c r="I1297" s="119" t="n">
        <v>1257.9</v>
      </c>
      <c r="J1297" s="119" t="n">
        <v>1257.9</v>
      </c>
      <c r="K1297" s="119" t="n">
        <v>0</v>
      </c>
      <c r="L1297" s="117" t="n">
        <v>37</v>
      </c>
      <c r="M1297" s="120" t="n">
        <f aca="false" ca="false" dt2D="false" dtr="false" t="normal">SUM(N1297:S1297)</f>
        <v>6841290.413999999</v>
      </c>
      <c r="N1297" s="120" t="n"/>
      <c r="O1297" s="120" t="n"/>
      <c r="P1297" s="120" t="n"/>
      <c r="Q1297" s="120" t="n">
        <v>191854.908</v>
      </c>
      <c r="R1297" s="120" t="n"/>
      <c r="S1297" s="120" t="n">
        <f aca="false" ca="false" dt2D="false" dtr="false" t="normal">'Приложение 2'!E1297-'Приложение 1'!Q1297</f>
        <v>6649435.505999999</v>
      </c>
      <c r="T1297" s="191" t="n">
        <v>22.93</v>
      </c>
      <c r="U1297" s="192" t="n">
        <v>18.34</v>
      </c>
      <c r="V1297" s="192" t="n">
        <v>15.28</v>
      </c>
      <c r="W1297" s="192" t="n"/>
      <c r="X1297" s="192" t="n"/>
      <c r="Y1297" s="193" t="n">
        <v>2027</v>
      </c>
      <c r="Z1297" s="3" t="n"/>
      <c r="AA1297" s="3" t="n"/>
      <c r="AB1297" s="194" t="n">
        <f aca="false" ca="false" dt2D="false" dtr="false" t="normal">SUM(AC1297:AQ1297)</f>
        <v>6841290.413999999</v>
      </c>
      <c r="AC1297" s="151" t="n"/>
      <c r="AD1297" s="151" t="n"/>
      <c r="AE1297" s="151" t="n"/>
      <c r="AF1297" s="151" t="n"/>
      <c r="AG1297" s="151" t="n"/>
      <c r="AH1297" s="151" t="n"/>
      <c r="AI1297" s="151" t="n">
        <v>0</v>
      </c>
      <c r="AJ1297" s="151" t="n"/>
      <c r="AK1297" s="151" t="n"/>
      <c r="AL1297" s="151" t="n"/>
      <c r="AM1297" s="151" t="n"/>
      <c r="AN1297" s="151" t="n">
        <v>6465648.0867204</v>
      </c>
      <c r="AO1297" s="151" t="n">
        <v>205238.71242</v>
      </c>
      <c r="AP1297" s="151" t="n">
        <v>24000</v>
      </c>
      <c r="AQ1297" s="151" t="n">
        <v>146403.6148596</v>
      </c>
      <c r="AR1297" s="128" t="n">
        <f aca="false" ca="false" dt2D="false" dtr="false" t="normal">COUNTIF(AC1297:AN1297, "&gt;0")</f>
        <v>1</v>
      </c>
      <c r="AS1297" s="128" t="n">
        <f aca="false" ca="false" dt2D="false" dtr="false" t="normal">COUNTIF(AO1297:AQ1297, "&gt;0")</f>
        <v>3</v>
      </c>
      <c r="AT1297" s="128" t="n">
        <f aca="false" ca="false" dt2D="false" dtr="false" t="normal">+AR1297+AS1297</f>
        <v>4</v>
      </c>
      <c r="AU1297" s="0" t="n"/>
    </row>
    <row customHeight="true" ht="15" outlineLevel="0" r="1298">
      <c r="A1298" s="115" t="n">
        <f aca="false" ca="false" dt2D="false" dtr="false" t="normal">A1297+1</f>
        <v>406</v>
      </c>
      <c r="B1298" s="115" t="s">
        <v>226</v>
      </c>
      <c r="C1298" s="116" t="s">
        <v>484</v>
      </c>
      <c r="D1298" s="115" t="s">
        <v>939</v>
      </c>
      <c r="E1298" s="119" t="s">
        <v>131</v>
      </c>
      <c r="F1298" s="118" t="s">
        <v>62</v>
      </c>
      <c r="G1298" s="118" t="n">
        <v>3</v>
      </c>
      <c r="H1298" s="118" t="n">
        <v>1</v>
      </c>
      <c r="I1298" s="119" t="n">
        <v>730.3</v>
      </c>
      <c r="J1298" s="119" t="n">
        <v>730.3</v>
      </c>
      <c r="K1298" s="119" t="n">
        <v>0</v>
      </c>
      <c r="L1298" s="117" t="n">
        <v>20</v>
      </c>
      <c r="M1298" s="120" t="n">
        <f aca="false" ca="false" dt2D="false" dtr="false" t="normal">SUM(N1298:S1298)</f>
        <v>8066085.820359551</v>
      </c>
      <c r="N1298" s="120" t="n"/>
      <c r="O1298" s="120" t="n"/>
      <c r="P1298" s="120" t="n"/>
      <c r="Q1298" s="120" t="n">
        <v>111385.356</v>
      </c>
      <c r="R1298" s="120" t="n"/>
      <c r="S1298" s="120" t="n">
        <f aca="false" ca="false" dt2D="false" dtr="false" t="normal">'Приложение 2'!E1298-'Приложение 1'!Q1298</f>
        <v>7954700.464359552</v>
      </c>
      <c r="T1298" s="191" t="n">
        <v>47.48</v>
      </c>
      <c r="U1298" s="192" t="n">
        <v>37.99</v>
      </c>
      <c r="V1298" s="192" t="n">
        <v>31.65</v>
      </c>
      <c r="W1298" s="192" t="n"/>
      <c r="X1298" s="192" t="n"/>
      <c r="Y1298" s="193" t="n">
        <v>2026</v>
      </c>
      <c r="Z1298" s="3" t="n"/>
      <c r="AA1298" s="3" t="n"/>
      <c r="AB1298" s="194" t="n">
        <f aca="false" ca="false" dt2D="false" dtr="false" t="normal">SUM(AC1298:AQ1298)</f>
        <v>8066085.820359551</v>
      </c>
      <c r="AC1298" s="151" t="n"/>
      <c r="AD1298" s="151" t="n"/>
      <c r="AE1298" s="151" t="n"/>
      <c r="AF1298" s="151" t="n"/>
      <c r="AG1298" s="151" t="n"/>
      <c r="AH1298" s="151" t="n"/>
      <c r="AI1298" s="151" t="n">
        <v>0</v>
      </c>
      <c r="AJ1298" s="151" t="n"/>
      <c r="AK1298" s="151" t="n"/>
      <c r="AL1298" s="151" t="n"/>
      <c r="AM1298" s="151" t="n">
        <v>7627489.00919307</v>
      </c>
      <c r="AN1298" s="151" t="n"/>
      <c r="AO1298" s="151" t="n">
        <v>241982.574610787</v>
      </c>
      <c r="AP1298" s="151" t="n">
        <v>24000</v>
      </c>
      <c r="AQ1298" s="151" t="n">
        <v>172614.236555694</v>
      </c>
      <c r="AR1298" s="128" t="n">
        <f aca="false" ca="false" dt2D="false" dtr="false" t="normal">COUNTIF(AC1298:AN1298, "&gt;0")</f>
        <v>1</v>
      </c>
      <c r="AS1298" s="128" t="n">
        <f aca="false" ca="false" dt2D="false" dtr="false" t="normal">COUNTIF(AO1298:AQ1298, "&gt;0")</f>
        <v>3</v>
      </c>
      <c r="AT1298" s="128" t="n">
        <f aca="false" ca="false" dt2D="false" dtr="false" t="normal">+AR1298+AS1298</f>
        <v>4</v>
      </c>
      <c r="AU1298" s="0" t="n"/>
    </row>
    <row customHeight="true" ht="15" outlineLevel="0" r="1299">
      <c r="A1299" s="115" t="n">
        <f aca="false" ca="false" dt2D="false" dtr="false" t="normal">A1298+1</f>
        <v>407</v>
      </c>
      <c r="B1299" s="115" t="n">
        <f aca="false" ca="false" dt2D="false" dtr="false" t="normal">B1297+1</f>
        <v>67</v>
      </c>
      <c r="C1299" s="116" t="s">
        <v>484</v>
      </c>
      <c r="D1299" s="116" t="s">
        <v>941</v>
      </c>
      <c r="E1299" s="119" t="s">
        <v>137</v>
      </c>
      <c r="F1299" s="118" t="s">
        <v>62</v>
      </c>
      <c r="G1299" s="118" t="n">
        <v>3</v>
      </c>
      <c r="H1299" s="118" t="n">
        <v>3</v>
      </c>
      <c r="I1299" s="118" t="n">
        <v>1293.32</v>
      </c>
      <c r="J1299" s="118" t="n">
        <v>1293.32</v>
      </c>
      <c r="K1299" s="119" t="n">
        <v>0</v>
      </c>
      <c r="L1299" s="117" t="n">
        <v>45</v>
      </c>
      <c r="M1299" s="120" t="n">
        <f aca="false" ca="false" dt2D="false" dtr="false" t="normal">SUM(N1299:S1299)</f>
        <v>14284581.833749734</v>
      </c>
      <c r="N1299" s="120" t="n"/>
      <c r="O1299" s="120" t="n"/>
      <c r="P1299" s="120" t="n"/>
      <c r="Q1299" s="120" t="n">
        <v>197257.1664</v>
      </c>
      <c r="R1299" s="120" t="n"/>
      <c r="S1299" s="120" t="n">
        <f aca="false" ca="false" dt2D="false" dtr="false" t="normal">'Приложение 2'!E1299-'Приложение 1'!Q1299</f>
        <v>14087324.667349733</v>
      </c>
      <c r="T1299" s="191" t="n">
        <v>45.38</v>
      </c>
      <c r="U1299" s="192" t="n">
        <v>36.31</v>
      </c>
      <c r="V1299" s="192" t="n">
        <v>30.26</v>
      </c>
      <c r="W1299" s="192" t="n"/>
      <c r="X1299" s="192" t="n"/>
      <c r="Y1299" s="193" t="n">
        <v>2027</v>
      </c>
      <c r="Z1299" s="3" t="n"/>
      <c r="AA1299" s="3" t="n"/>
      <c r="AB1299" s="194" t="n">
        <f aca="false" ca="false" dt2D="false" dtr="false" t="normal">SUM(AC1299:AQ1299)</f>
        <v>14284581.833749734</v>
      </c>
      <c r="AC1299" s="151" t="n"/>
      <c r="AD1299" s="151" t="n"/>
      <c r="AE1299" s="151" t="n"/>
      <c r="AF1299" s="151" t="n"/>
      <c r="AG1299" s="151" t="n"/>
      <c r="AH1299" s="151" t="n"/>
      <c r="AI1299" s="151" t="n">
        <v>0</v>
      </c>
      <c r="AJ1299" s="151" t="n"/>
      <c r="AK1299" s="151" t="n"/>
      <c r="AL1299" s="151" t="n"/>
      <c r="AM1299" s="151" t="n">
        <v>13526354.327495</v>
      </c>
      <c r="AN1299" s="151" t="n"/>
      <c r="AO1299" s="151" t="n">
        <v>428537.455012491</v>
      </c>
      <c r="AP1299" s="151" t="n">
        <v>24000</v>
      </c>
      <c r="AQ1299" s="151" t="n">
        <v>305690.051242244</v>
      </c>
      <c r="AR1299" s="128" t="n">
        <f aca="false" ca="false" dt2D="false" dtr="false" t="normal">COUNTIF(AC1299:AN1299, "&gt;0")</f>
        <v>1</v>
      </c>
      <c r="AS1299" s="128" t="n">
        <f aca="false" ca="false" dt2D="false" dtr="false" t="normal">COUNTIF(AO1299:AQ1299, "&gt;0")</f>
        <v>3</v>
      </c>
      <c r="AT1299" s="128" t="n">
        <f aca="false" ca="false" dt2D="false" dtr="false" t="normal">+AR1299+AS1299</f>
        <v>4</v>
      </c>
      <c r="AU1299" s="0" t="n"/>
    </row>
    <row customHeight="true" ht="15" outlineLevel="0" r="1300">
      <c r="A1300" s="115" t="n">
        <f aca="false" ca="false" dt2D="false" dtr="false" t="normal">A1299+1</f>
        <v>408</v>
      </c>
      <c r="B1300" s="115" t="s">
        <v>226</v>
      </c>
      <c r="C1300" s="116" t="s">
        <v>484</v>
      </c>
      <c r="D1300" s="116" t="s">
        <v>485</v>
      </c>
      <c r="E1300" s="119" t="s">
        <v>320</v>
      </c>
      <c r="F1300" s="118" t="s">
        <v>62</v>
      </c>
      <c r="G1300" s="118" t="n">
        <v>4</v>
      </c>
      <c r="H1300" s="118" t="n">
        <v>2</v>
      </c>
      <c r="I1300" s="118" t="n">
        <v>1782.2</v>
      </c>
      <c r="J1300" s="118" t="n">
        <v>1782.2</v>
      </c>
      <c r="K1300" s="119" t="n">
        <v>0</v>
      </c>
      <c r="L1300" s="117" t="n">
        <v>51</v>
      </c>
      <c r="M1300" s="120" t="n">
        <f aca="false" ca="false" dt2D="false" dtr="false" t="normal">SUM(N1300:S1300)</f>
        <v>15886726.842000002</v>
      </c>
      <c r="N1300" s="120" t="n"/>
      <c r="O1300" s="120" t="n"/>
      <c r="P1300" s="120" t="n"/>
      <c r="Q1300" s="120" t="n">
        <v>271821.144</v>
      </c>
      <c r="R1300" s="120" t="n"/>
      <c r="S1300" s="120" t="n">
        <f aca="false" ca="false" dt2D="false" dtr="false" t="normal">'Приложение 2'!E1300-'Приложение 1'!Q1300</f>
        <v>15614905.698000003</v>
      </c>
      <c r="T1300" s="191" t="n">
        <v>36.51</v>
      </c>
      <c r="U1300" s="192" t="n">
        <v>29.21</v>
      </c>
      <c r="V1300" s="192" t="n">
        <v>24.34</v>
      </c>
      <c r="W1300" s="192" t="n"/>
      <c r="X1300" s="192" t="n"/>
      <c r="Y1300" s="193" t="n">
        <v>2027</v>
      </c>
      <c r="Z1300" s="3" t="n"/>
      <c r="AA1300" s="3" t="n"/>
      <c r="AB1300" s="194" t="n">
        <f aca="false" ca="false" dt2D="false" dtr="false" t="normal">SUM(AC1300:AQ1300)</f>
        <v>15886726.842000002</v>
      </c>
      <c r="AC1300" s="124" t="n"/>
      <c r="AD1300" s="124" t="n"/>
      <c r="AE1300" s="124" t="n"/>
      <c r="AF1300" s="124" t="n"/>
      <c r="AG1300" s="124" t="n"/>
      <c r="AH1300" s="124" t="n"/>
      <c r="AI1300" s="124" t="n">
        <v>0</v>
      </c>
      <c r="AJ1300" s="124" t="n"/>
      <c r="AK1300" s="124" t="n"/>
      <c r="AL1300" s="124" t="n"/>
      <c r="AM1300" s="124" t="n">
        <v>15046149.0823212</v>
      </c>
      <c r="AN1300" s="124" t="n"/>
      <c r="AO1300" s="124" t="n">
        <v>476601.80526</v>
      </c>
      <c r="AP1300" s="124" t="n">
        <v>24000</v>
      </c>
      <c r="AQ1300" s="124" t="n">
        <v>339975.9544188</v>
      </c>
      <c r="AR1300" s="128" t="n">
        <f aca="false" ca="false" dt2D="false" dtr="false" t="normal">COUNTIF(AC1300:AN1300, "&gt;0")</f>
        <v>1</v>
      </c>
      <c r="AS1300" s="128" t="n">
        <f aca="false" ca="false" dt2D="false" dtr="false" t="normal">COUNTIF(AO1300:AQ1300, "&gt;0")</f>
        <v>3</v>
      </c>
      <c r="AT1300" s="128" t="n">
        <f aca="false" ca="false" dt2D="false" dtr="false" t="normal">+AR1300+AS1300</f>
        <v>4</v>
      </c>
      <c r="AU1300" s="0" t="n"/>
    </row>
    <row customHeight="true" ht="15" outlineLevel="0" r="1301">
      <c r="A1301" s="115" t="n">
        <f aca="false" ca="false" dt2D="false" dtr="false" t="normal">A1300+1</f>
        <v>409</v>
      </c>
      <c r="B1301" s="115" t="n">
        <f aca="false" ca="false" dt2D="false" dtr="false" t="normal">B1299+1</f>
        <v>68</v>
      </c>
      <c r="C1301" s="116" t="s">
        <v>944</v>
      </c>
      <c r="D1301" s="115" t="s">
        <v>945</v>
      </c>
      <c r="E1301" s="117" t="s">
        <v>90</v>
      </c>
      <c r="F1301" s="118" t="s">
        <v>62</v>
      </c>
      <c r="G1301" s="118" t="n">
        <v>1</v>
      </c>
      <c r="H1301" s="118" t="n">
        <v>1</v>
      </c>
      <c r="I1301" s="119" t="n">
        <v>255.3</v>
      </c>
      <c r="J1301" s="119" t="n">
        <v>253</v>
      </c>
      <c r="K1301" s="119" t="n">
        <v>2.30000000000001</v>
      </c>
      <c r="L1301" s="117" t="n">
        <v>10</v>
      </c>
      <c r="M1301" s="120" t="n">
        <f aca="false" ca="false" dt2D="false" dtr="false" t="normal">SUM(N1301:S1301)</f>
        <v>10749631.56</v>
      </c>
      <c r="N1301" s="120" t="n"/>
      <c r="O1301" s="120" t="n"/>
      <c r="P1301" s="120" t="n"/>
      <c r="Q1301" s="120" t="n"/>
      <c r="R1301" s="120" t="n"/>
      <c r="S1301" s="120" t="n">
        <v>10749631.56</v>
      </c>
      <c r="T1301" s="191" t="n">
        <v>184.85</v>
      </c>
      <c r="U1301" s="192" t="n">
        <v>147.88</v>
      </c>
      <c r="V1301" s="192" t="n">
        <v>123.23</v>
      </c>
      <c r="W1301" s="192" t="n"/>
      <c r="X1301" s="192" t="n"/>
      <c r="Y1301" s="193" t="n">
        <v>2025</v>
      </c>
      <c r="Z1301" s="3" t="n"/>
      <c r="AA1301" s="3" t="n"/>
      <c r="AB1301" s="194" t="n">
        <f aca="false" ca="false" dt2D="false" dtr="false" t="normal">SUM(AC1301:AQ1301)</f>
        <v>10749631.56</v>
      </c>
      <c r="AC1301" s="151" t="n">
        <v>1255531.57</v>
      </c>
      <c r="AD1301" s="151" t="n"/>
      <c r="AE1301" s="151" t="n">
        <v>360316.67</v>
      </c>
      <c r="AF1301" s="151" t="n"/>
      <c r="AG1301" s="151" t="n"/>
      <c r="AH1301" s="151" t="n"/>
      <c r="AI1301" s="151" t="n">
        <v>0</v>
      </c>
      <c r="AJ1301" s="151" t="n"/>
      <c r="AK1301" s="151" t="n">
        <v>3560381.88</v>
      </c>
      <c r="AL1301" s="151" t="n"/>
      <c r="AM1301" s="151" t="n">
        <v>2949719.96</v>
      </c>
      <c r="AN1301" s="151" t="n">
        <v>2623681.48</v>
      </c>
      <c r="AO1301" s="151" t="n"/>
      <c r="AP1301" s="151" t="n"/>
      <c r="AQ1301" s="151" t="n"/>
      <c r="AR1301" s="128" t="n">
        <f aca="false" ca="false" dt2D="false" dtr="false" t="normal">COUNTIF(AC1301:AN1301, "&gt;0")</f>
        <v>5</v>
      </c>
      <c r="AS1301" s="128" t="n">
        <f aca="false" ca="false" dt2D="false" dtr="false" t="normal">COUNTIF(AO1301:AQ1301, "&gt;0")</f>
        <v>0</v>
      </c>
      <c r="AT1301" s="128" t="n">
        <f aca="false" ca="false" dt2D="false" dtr="false" t="normal">+AR1301+AS1301</f>
        <v>5</v>
      </c>
    </row>
    <row customHeight="true" ht="15" outlineLevel="0" r="1302">
      <c r="A1302" s="115" t="n">
        <f aca="false" ca="false" dt2D="false" dtr="false" t="normal">A1301+1</f>
        <v>410</v>
      </c>
      <c r="B1302" s="115" t="s">
        <v>226</v>
      </c>
      <c r="C1302" s="116" t="s">
        <v>486</v>
      </c>
      <c r="D1302" s="115" t="s">
        <v>487</v>
      </c>
      <c r="E1302" s="119" t="s">
        <v>159</v>
      </c>
      <c r="F1302" s="118" t="s">
        <v>62</v>
      </c>
      <c r="G1302" s="118" t="n">
        <v>2</v>
      </c>
      <c r="H1302" s="118" t="n">
        <v>1</v>
      </c>
      <c r="I1302" s="119" t="n">
        <v>382.3</v>
      </c>
      <c r="J1302" s="119" t="n">
        <v>363.7</v>
      </c>
      <c r="K1302" s="119" t="n">
        <v>18.6</v>
      </c>
      <c r="L1302" s="117" t="n">
        <v>9</v>
      </c>
      <c r="M1302" s="120" t="n">
        <f aca="false" ca="false" dt2D="false" dtr="false" t="normal">SUM(N1302:S1302)</f>
        <v>16255439.391822621</v>
      </c>
      <c r="N1302" s="120" t="n"/>
      <c r="O1302" s="120" t="n"/>
      <c r="P1302" s="120" t="n"/>
      <c r="Q1302" s="120" t="n">
        <v>61143.036</v>
      </c>
      <c r="R1302" s="120" t="n"/>
      <c r="S1302" s="120" t="n">
        <f aca="false" ca="false" dt2D="false" dtr="false" t="normal">'Приложение 2'!E1302-'Приложение 1'!Q1302</f>
        <v>16194296.35582262</v>
      </c>
      <c r="T1302" s="191" t="n">
        <v>181.81</v>
      </c>
      <c r="U1302" s="192" t="n">
        <v>145.45</v>
      </c>
      <c r="V1302" s="192" t="n">
        <v>121.21</v>
      </c>
      <c r="W1302" s="192" t="n"/>
      <c r="X1302" s="192" t="n"/>
      <c r="Y1302" s="193" t="n">
        <v>2027</v>
      </c>
      <c r="Z1302" s="3" t="n"/>
      <c r="AA1302" s="3" t="n"/>
      <c r="AB1302" s="194" t="n">
        <f aca="false" ca="false" dt2D="false" dtr="false" t="normal">SUM(AC1302:AQ1302)</f>
        <v>16255439.391822621</v>
      </c>
      <c r="AC1302" s="151" t="n"/>
      <c r="AD1302" s="151" t="n"/>
      <c r="AE1302" s="151" t="n">
        <v>581660.981600429</v>
      </c>
      <c r="AF1302" s="151" t="n"/>
      <c r="AG1302" s="151" t="n"/>
      <c r="AH1302" s="151" t="n"/>
      <c r="AI1302" s="151" t="n">
        <v>0</v>
      </c>
      <c r="AJ1302" s="151" t="n"/>
      <c r="AK1302" s="151" t="n">
        <v>5736295.31335294</v>
      </c>
      <c r="AL1302" s="151" t="n"/>
      <c r="AM1302" s="151" t="n">
        <v>4804853.82819298</v>
      </c>
      <c r="AN1302" s="151" t="n">
        <v>4273099.68393659</v>
      </c>
      <c r="AO1302" s="151" t="n">
        <v>487663.181754679</v>
      </c>
      <c r="AP1302" s="151" t="n">
        <v>24000</v>
      </c>
      <c r="AQ1302" s="151" t="n">
        <v>347866.402985004</v>
      </c>
      <c r="AR1302" s="128" t="n">
        <f aca="false" ca="false" dt2D="false" dtr="false" t="normal">COUNTIF(AC1302:AN1302, "&gt;0")</f>
        <v>4</v>
      </c>
      <c r="AS1302" s="128" t="n">
        <f aca="false" ca="false" dt2D="false" dtr="false" t="normal">COUNTIF(AO1302:AQ1302, "&gt;0")</f>
        <v>3</v>
      </c>
      <c r="AT1302" s="128" t="n">
        <f aca="false" ca="false" dt2D="false" dtr="false" t="normal">+AR1302+AS1302</f>
        <v>7</v>
      </c>
      <c r="AU1302" s="0" t="n"/>
    </row>
    <row customHeight="true" ht="15" outlineLevel="0" r="1303">
      <c r="A1303" s="115" t="n">
        <f aca="false" ca="false" dt2D="false" dtr="false" t="normal">A1302+1</f>
        <v>411</v>
      </c>
      <c r="B1303" s="115" t="n">
        <f aca="false" ca="false" dt2D="false" dtr="false" t="normal">B1301+1</f>
        <v>69</v>
      </c>
      <c r="C1303" s="116" t="s">
        <v>486</v>
      </c>
      <c r="D1303" s="115" t="s">
        <v>947</v>
      </c>
      <c r="E1303" s="119" t="s">
        <v>149</v>
      </c>
      <c r="F1303" s="118" t="s">
        <v>62</v>
      </c>
      <c r="G1303" s="118" t="n">
        <v>2</v>
      </c>
      <c r="H1303" s="118" t="n">
        <v>1</v>
      </c>
      <c r="I1303" s="119" t="n">
        <v>327.7</v>
      </c>
      <c r="J1303" s="119" t="n">
        <v>244.2</v>
      </c>
      <c r="K1303" s="119" t="n">
        <v>83.5</v>
      </c>
      <c r="L1303" s="117" t="n">
        <v>5</v>
      </c>
      <c r="M1303" s="120" t="n">
        <f aca="false" ca="false" dt2D="false" dtr="false" t="normal">SUM(N1303:S1303)</f>
        <v>3866708.44368365</v>
      </c>
      <c r="N1303" s="120" t="n"/>
      <c r="O1303" s="120" t="n"/>
      <c r="P1303" s="120" t="n"/>
      <c r="Q1303" s="120" t="n">
        <v>62706.204</v>
      </c>
      <c r="R1303" s="120" t="n"/>
      <c r="S1303" s="120" t="n">
        <f aca="false" ca="false" dt2D="false" dtr="false" t="normal">'Приложение 2'!E1303-'Приложение 1'!Q1303</f>
        <v>3804002.23968365</v>
      </c>
      <c r="T1303" s="191" t="n">
        <v>48.37</v>
      </c>
      <c r="U1303" s="192" t="n">
        <v>38.69</v>
      </c>
      <c r="V1303" s="192" t="n">
        <v>32.24</v>
      </c>
      <c r="W1303" s="192" t="n"/>
      <c r="X1303" s="192" t="n"/>
      <c r="Y1303" s="193" t="n">
        <v>2027</v>
      </c>
      <c r="Z1303" s="3" t="n"/>
      <c r="AA1303" s="3" t="n"/>
      <c r="AB1303" s="194" t="n">
        <f aca="false" ca="false" dt2D="false" dtr="false" t="normal">SUM(AC1303:AQ1303)</f>
        <v>3866708.44368365</v>
      </c>
      <c r="AC1303" s="151" t="n"/>
      <c r="AD1303" s="151" t="n"/>
      <c r="AE1303" s="151" t="n"/>
      <c r="AF1303" s="151" t="n"/>
      <c r="AG1303" s="151" t="n"/>
      <c r="AH1303" s="151" t="n"/>
      <c r="AI1303" s="151" t="n">
        <v>0</v>
      </c>
      <c r="AJ1303" s="151" t="n"/>
      <c r="AK1303" s="151" t="n"/>
      <c r="AL1303" s="151" t="n"/>
      <c r="AM1303" s="151" t="n"/>
      <c r="AN1303" s="151" t="n">
        <v>3643959.62967831</v>
      </c>
      <c r="AO1303" s="151" t="n">
        <v>116001.25331051</v>
      </c>
      <c r="AP1303" s="151" t="n">
        <v>24000</v>
      </c>
      <c r="AQ1303" s="151" t="n">
        <v>82747.5606948302</v>
      </c>
      <c r="AR1303" s="128" t="n">
        <f aca="false" ca="false" dt2D="false" dtr="false" t="normal">COUNTIF(AC1303:AN1303, "&gt;0")</f>
        <v>1</v>
      </c>
      <c r="AS1303" s="128" t="n">
        <f aca="false" ca="false" dt2D="false" dtr="false" t="normal">COUNTIF(AO1303:AQ1303, "&gt;0")</f>
        <v>3</v>
      </c>
      <c r="AT1303" s="128" t="n">
        <f aca="false" ca="false" dt2D="false" dtr="false" t="normal">+AR1303+AS1303</f>
        <v>4</v>
      </c>
      <c r="AU1303" s="0" t="n"/>
    </row>
    <row customHeight="true" ht="15" outlineLevel="0" r="1304">
      <c r="A1304" s="115" t="n">
        <f aca="false" ca="false" dt2D="false" dtr="false" t="normal">A1303+1</f>
        <v>412</v>
      </c>
      <c r="B1304" s="115" t="s">
        <v>226</v>
      </c>
      <c r="C1304" s="116" t="s">
        <v>486</v>
      </c>
      <c r="D1304" s="116" t="s">
        <v>599</v>
      </c>
      <c r="E1304" s="117" t="s">
        <v>73</v>
      </c>
      <c r="F1304" s="118" t="s">
        <v>62</v>
      </c>
      <c r="G1304" s="118" t="n">
        <v>4</v>
      </c>
      <c r="H1304" s="118" t="n">
        <v>4</v>
      </c>
      <c r="I1304" s="118" t="n">
        <v>2432.4</v>
      </c>
      <c r="J1304" s="118" t="n">
        <v>2212.3</v>
      </c>
      <c r="K1304" s="196" t="n">
        <v>220.1</v>
      </c>
      <c r="L1304" s="117" t="n">
        <v>87</v>
      </c>
      <c r="M1304" s="120" t="n">
        <f aca="false" ca="false" dt2D="false" dtr="false" t="normal">SUM(N1304:S1304)</f>
        <v>30088103.77</v>
      </c>
      <c r="N1304" s="120" t="n"/>
      <c r="O1304" s="120" t="n"/>
      <c r="P1304" s="120" t="n"/>
      <c r="Q1304" s="120" t="n"/>
      <c r="R1304" s="120" t="n"/>
      <c r="S1304" s="120" t="n">
        <v>30088103.77</v>
      </c>
      <c r="T1304" s="191" t="n">
        <v>54.23</v>
      </c>
      <c r="U1304" s="192" t="n">
        <v>43.38</v>
      </c>
      <c r="V1304" s="192" t="n">
        <v>36.15</v>
      </c>
      <c r="W1304" s="192" t="n"/>
      <c r="X1304" s="192" t="n"/>
      <c r="Y1304" s="193" t="n">
        <v>2025</v>
      </c>
      <c r="Z1304" s="3" t="n"/>
      <c r="AA1304" s="3" t="n"/>
      <c r="AB1304" s="194" t="n">
        <f aca="false" ca="false" dt2D="false" dtr="false" t="normal">SUM(AC1304:AQ1304)</f>
        <v>30088103.77</v>
      </c>
      <c r="AC1304" s="151" t="n"/>
      <c r="AD1304" s="151" t="n">
        <v>3867188.99</v>
      </c>
      <c r="AE1304" s="151" t="n"/>
      <c r="AF1304" s="151" t="n">
        <v>3117075.35</v>
      </c>
      <c r="AG1304" s="151" t="n"/>
      <c r="AH1304" s="151" t="n"/>
      <c r="AI1304" s="151" t="n"/>
      <c r="AJ1304" s="151" t="n"/>
      <c r="AK1304" s="151" t="n"/>
      <c r="AL1304" s="151" t="n"/>
      <c r="AM1304" s="151" t="n">
        <v>23103839.43</v>
      </c>
      <c r="AN1304" s="151" t="n"/>
      <c r="AO1304" s="151" t="n"/>
      <c r="AP1304" s="151" t="n"/>
      <c r="AQ1304" s="151" t="n"/>
      <c r="AR1304" s="128" t="n">
        <f aca="false" ca="false" dt2D="false" dtr="false" t="normal">COUNTIF(AC1304:AN1304, "&gt;0")</f>
        <v>3</v>
      </c>
      <c r="AS1304" s="128" t="n">
        <f aca="false" ca="false" dt2D="false" dtr="false" t="normal">COUNTIF(AO1304:AQ1304, "&gt;0")</f>
        <v>0</v>
      </c>
      <c r="AT1304" s="128" t="n">
        <f aca="false" ca="false" dt2D="false" dtr="false" t="normal">+AR1304+AS1304</f>
        <v>3</v>
      </c>
    </row>
    <row customHeight="true" ht="15" outlineLevel="0" r="1305">
      <c r="A1305" s="115" t="n">
        <f aca="false" ca="false" dt2D="false" dtr="false" t="normal">A1304+1</f>
        <v>413</v>
      </c>
      <c r="B1305" s="115" t="s">
        <v>226</v>
      </c>
      <c r="C1305" s="116" t="s">
        <v>486</v>
      </c>
      <c r="D1305" s="115" t="s">
        <v>489</v>
      </c>
      <c r="E1305" s="119" t="s">
        <v>133</v>
      </c>
      <c r="F1305" s="118" t="s">
        <v>62</v>
      </c>
      <c r="G1305" s="118" t="n">
        <v>4</v>
      </c>
      <c r="H1305" s="118" t="n">
        <v>2</v>
      </c>
      <c r="I1305" s="119" t="n">
        <v>1082.5</v>
      </c>
      <c r="J1305" s="119" t="n">
        <v>683.7</v>
      </c>
      <c r="K1305" s="119" t="n">
        <v>398.8</v>
      </c>
      <c r="L1305" s="117" t="n">
        <v>48</v>
      </c>
      <c r="M1305" s="120" t="n">
        <f aca="false" ca="false" dt2D="false" dtr="false" t="normal">SUM(N1305:S1305)</f>
        <v>6949433.499999999</v>
      </c>
      <c r="N1305" s="120" t="n"/>
      <c r="O1305" s="120" t="n"/>
      <c r="P1305" s="120" t="n"/>
      <c r="Q1305" s="120" t="n">
        <v>225880.02</v>
      </c>
      <c r="R1305" s="120" t="n"/>
      <c r="S1305" s="120" t="n">
        <f aca="false" ca="false" dt2D="false" dtr="false" t="normal">'Приложение 2'!E1305-'Приложение 1'!Q1305</f>
        <v>6723553.4799999995</v>
      </c>
      <c r="T1305" s="191" t="n">
        <v>36.13</v>
      </c>
      <c r="U1305" s="192" t="n">
        <v>28.9</v>
      </c>
      <c r="V1305" s="192" t="n">
        <v>24.09</v>
      </c>
      <c r="W1305" s="192" t="n"/>
      <c r="X1305" s="192" t="n"/>
      <c r="Y1305" s="193" t="n">
        <v>2027</v>
      </c>
      <c r="Z1305" s="3" t="n"/>
      <c r="AA1305" s="3" t="n"/>
      <c r="AB1305" s="194" t="n">
        <f aca="false" ca="false" dt2D="false" dtr="false" t="normal">SUM(AC1305:AQ1305)</f>
        <v>6949433.499999999</v>
      </c>
      <c r="AC1305" s="151" t="n"/>
      <c r="AD1305" s="151" t="n"/>
      <c r="AE1305" s="151" t="n"/>
      <c r="AF1305" s="151" t="n"/>
      <c r="AG1305" s="151" t="n"/>
      <c r="AH1305" s="151" t="n"/>
      <c r="AI1305" s="151" t="n">
        <v>0</v>
      </c>
      <c r="AJ1305" s="151" t="n"/>
      <c r="AK1305" s="151" t="n">
        <v>6568232.6181</v>
      </c>
      <c r="AL1305" s="151" t="n"/>
      <c r="AM1305" s="151" t="n"/>
      <c r="AN1305" s="151" t="n"/>
      <c r="AO1305" s="151" t="n">
        <v>208483.005</v>
      </c>
      <c r="AP1305" s="151" t="n">
        <v>24000</v>
      </c>
      <c r="AQ1305" s="151" t="n">
        <v>148717.8769</v>
      </c>
      <c r="AR1305" s="128" t="n">
        <f aca="false" ca="false" dt2D="false" dtr="false" t="normal">COUNTIF(AC1305:AN1305, "&gt;0")</f>
        <v>1</v>
      </c>
      <c r="AS1305" s="128" t="n">
        <f aca="false" ca="false" dt2D="false" dtr="false" t="normal">COUNTIF(AO1305:AQ1305, "&gt;0")</f>
        <v>3</v>
      </c>
      <c r="AT1305" s="128" t="n">
        <f aca="false" ca="false" dt2D="false" dtr="false" t="normal">+AR1305+AS1305</f>
        <v>4</v>
      </c>
      <c r="AU1305" s="0" t="n"/>
    </row>
    <row customHeight="true" ht="15" outlineLevel="0" r="1306">
      <c r="A1306" s="115" t="n">
        <f aca="false" ca="false" dt2D="false" dtr="false" t="normal">A1305+1</f>
        <v>414</v>
      </c>
      <c r="B1306" s="115" t="s">
        <v>226</v>
      </c>
      <c r="C1306" s="116" t="s">
        <v>490</v>
      </c>
      <c r="D1306" s="116" t="s">
        <v>951</v>
      </c>
      <c r="E1306" s="117" t="s">
        <v>170</v>
      </c>
      <c r="F1306" s="118" t="s">
        <v>62</v>
      </c>
      <c r="G1306" s="118" t="n">
        <v>4</v>
      </c>
      <c r="H1306" s="118" t="n">
        <v>2</v>
      </c>
      <c r="I1306" s="155" t="n">
        <v>1854.6</v>
      </c>
      <c r="J1306" s="155" t="n">
        <v>1721.2</v>
      </c>
      <c r="K1306" s="155" t="n">
        <v>0</v>
      </c>
      <c r="L1306" s="117" t="n">
        <v>58</v>
      </c>
      <c r="M1306" s="120" t="n">
        <f aca="false" ca="false" dt2D="false" dtr="false" t="normal">SUM(N1306:S1306)</f>
        <v>27102114.33</v>
      </c>
      <c r="N1306" s="120" t="n"/>
      <c r="O1306" s="120" t="n"/>
      <c r="P1306" s="120" t="n"/>
      <c r="Q1306" s="120" t="n"/>
      <c r="R1306" s="120" t="n"/>
      <c r="S1306" s="120" t="n">
        <v>27102114.33</v>
      </c>
      <c r="T1306" s="191" t="n">
        <v>69.04</v>
      </c>
      <c r="U1306" s="192" t="n">
        <v>55.23</v>
      </c>
      <c r="V1306" s="192" t="n">
        <v>46.03</v>
      </c>
      <c r="W1306" s="192" t="n"/>
      <c r="X1306" s="192" t="n"/>
      <c r="Y1306" s="193" t="n">
        <v>2025</v>
      </c>
      <c r="Z1306" s="3" t="n"/>
      <c r="AA1306" s="3" t="n"/>
      <c r="AB1306" s="194" t="n">
        <f aca="false" ca="false" dt2D="false" dtr="false" t="normal">SUM(AC1306:AQ1306)</f>
        <v>27102114.33</v>
      </c>
      <c r="AC1306" s="151" t="n"/>
      <c r="AD1306" s="151" t="n"/>
      <c r="AE1306" s="151" t="n"/>
      <c r="AF1306" s="151" t="n"/>
      <c r="AG1306" s="151" t="n"/>
      <c r="AH1306" s="151" t="n"/>
      <c r="AI1306" s="151" t="n"/>
      <c r="AJ1306" s="151" t="n"/>
      <c r="AK1306" s="151" t="n">
        <v>11246936.29</v>
      </c>
      <c r="AL1306" s="151" t="n"/>
      <c r="AM1306" s="151" t="n">
        <v>15855178.04</v>
      </c>
      <c r="AN1306" s="151" t="n"/>
      <c r="AO1306" s="151" t="n"/>
      <c r="AP1306" s="151" t="n"/>
      <c r="AQ1306" s="151" t="n"/>
      <c r="AR1306" s="128" t="n">
        <f aca="false" ca="false" dt2D="false" dtr="false" t="normal">COUNTIF(AC1306:AN1306, "&gt;0")</f>
        <v>2</v>
      </c>
      <c r="AS1306" s="128" t="n">
        <f aca="false" ca="false" dt2D="false" dtr="false" t="normal">COUNTIF(AO1306:AQ1306, "&gt;0")</f>
        <v>0</v>
      </c>
      <c r="AT1306" s="128" t="n">
        <f aca="false" ca="false" dt2D="false" dtr="false" t="normal">+AR1306+AS1306</f>
        <v>2</v>
      </c>
    </row>
    <row customHeight="true" ht="15" outlineLevel="0" r="1307">
      <c r="A1307" s="115" t="n">
        <f aca="false" ca="false" dt2D="false" dtr="false" t="normal">A1306+1</f>
        <v>415</v>
      </c>
      <c r="B1307" s="115" t="s">
        <v>226</v>
      </c>
      <c r="C1307" s="116" t="s">
        <v>490</v>
      </c>
      <c r="D1307" s="116" t="s">
        <v>952</v>
      </c>
      <c r="E1307" s="119" t="s">
        <v>243</v>
      </c>
      <c r="F1307" s="118" t="s">
        <v>62</v>
      </c>
      <c r="G1307" s="118" t="n">
        <v>4</v>
      </c>
      <c r="H1307" s="118" t="n">
        <v>2</v>
      </c>
      <c r="I1307" s="118" t="n">
        <v>1800.4</v>
      </c>
      <c r="J1307" s="118" t="n">
        <v>1800.4</v>
      </c>
      <c r="K1307" s="119" t="n">
        <v>0</v>
      </c>
      <c r="L1307" s="117" t="n">
        <v>51</v>
      </c>
      <c r="M1307" s="120" t="n">
        <f aca="false" ca="false" dt2D="false" dtr="false" t="normal">SUM(N1307:S1307)</f>
        <v>16584744.68</v>
      </c>
      <c r="N1307" s="120" t="n"/>
      <c r="O1307" s="120" t="n"/>
      <c r="P1307" s="120" t="n"/>
      <c r="Q1307" s="120" t="n">
        <v>274597.008</v>
      </c>
      <c r="R1307" s="120" t="n"/>
      <c r="S1307" s="120" t="n">
        <f aca="false" ca="false" dt2D="false" dtr="false" t="normal">'Приложение 2'!E1307-'Приложение 1'!Q1307</f>
        <v>16310147.672</v>
      </c>
      <c r="T1307" s="191" t="n">
        <v>38.6</v>
      </c>
      <c r="U1307" s="192" t="n">
        <v>30.88</v>
      </c>
      <c r="V1307" s="192" t="n">
        <v>25.73</v>
      </c>
      <c r="W1307" s="192" t="n"/>
      <c r="X1307" s="192" t="n"/>
      <c r="Y1307" s="193" t="n">
        <v>2027</v>
      </c>
      <c r="Z1307" s="3" t="n"/>
      <c r="AA1307" s="3" t="n"/>
      <c r="AB1307" s="194" t="n">
        <f aca="false" ca="false" dt2D="false" dtr="false" t="normal">SUM(AC1307:AQ1307)</f>
        <v>16584744.68</v>
      </c>
      <c r="AC1307" s="151" t="n"/>
      <c r="AD1307" s="151" t="n"/>
      <c r="AE1307" s="151" t="n"/>
      <c r="AF1307" s="151" t="n"/>
      <c r="AG1307" s="151" t="n"/>
      <c r="AH1307" s="151" t="n"/>
      <c r="AI1307" s="151" t="n">
        <v>0</v>
      </c>
      <c r="AJ1307" s="151" t="n"/>
      <c r="AK1307" s="151" t="n"/>
      <c r="AL1307" s="151" t="n"/>
      <c r="AM1307" s="151" t="n">
        <v>15708288.803448</v>
      </c>
      <c r="AN1307" s="151" t="n"/>
      <c r="AO1307" s="151" t="n">
        <v>497542.3404</v>
      </c>
      <c r="AP1307" s="151" t="n">
        <v>24000</v>
      </c>
      <c r="AQ1307" s="151" t="n">
        <v>354913.536152</v>
      </c>
      <c r="AR1307" s="128" t="n">
        <f aca="false" ca="false" dt2D="false" dtr="false" t="normal">COUNTIF(AC1307:AN1307, "&gt;0")</f>
        <v>1</v>
      </c>
      <c r="AS1307" s="128" t="n">
        <f aca="false" ca="false" dt2D="false" dtr="false" t="normal">COUNTIF(AO1307:AQ1307, "&gt;0")</f>
        <v>3</v>
      </c>
      <c r="AT1307" s="128" t="n">
        <f aca="false" ca="false" dt2D="false" dtr="false" t="normal">+AR1307+AS1307</f>
        <v>4</v>
      </c>
      <c r="AU1307" s="0" t="n"/>
    </row>
    <row customHeight="true" ht="15" outlineLevel="0" r="1308">
      <c r="A1308" s="115" t="n">
        <f aca="false" ca="false" dt2D="false" dtr="false" t="normal">A1307+1</f>
        <v>416</v>
      </c>
      <c r="B1308" s="115" t="n">
        <f aca="false" ca="false" dt2D="false" dtr="false" t="normal">B1303+1</f>
        <v>70</v>
      </c>
      <c r="C1308" s="116" t="s">
        <v>490</v>
      </c>
      <c r="D1308" s="115" t="s">
        <v>954</v>
      </c>
      <c r="E1308" s="117" t="s">
        <v>187</v>
      </c>
      <c r="F1308" s="118" t="s">
        <v>62</v>
      </c>
      <c r="G1308" s="118" t="n">
        <v>4</v>
      </c>
      <c r="H1308" s="118" t="n">
        <v>2</v>
      </c>
      <c r="I1308" s="119" t="n">
        <v>1487.9</v>
      </c>
      <c r="J1308" s="119" t="n">
        <v>1412.8</v>
      </c>
      <c r="K1308" s="119" t="n">
        <v>0</v>
      </c>
      <c r="L1308" s="117" t="n">
        <v>54</v>
      </c>
      <c r="M1308" s="120" t="n">
        <f aca="false" ca="false" dt2D="false" dtr="false" t="normal">SUM(N1308:S1308)</f>
        <v>25342221.69</v>
      </c>
      <c r="N1308" s="120" t="n"/>
      <c r="O1308" s="120" t="n"/>
      <c r="P1308" s="120" t="n"/>
      <c r="Q1308" s="120" t="n"/>
      <c r="R1308" s="120" t="n"/>
      <c r="S1308" s="120" t="n">
        <v>25342221.69</v>
      </c>
      <c r="T1308" s="191" t="n">
        <v>78.65</v>
      </c>
      <c r="U1308" s="192" t="n">
        <v>62.92</v>
      </c>
      <c r="V1308" s="192" t="n">
        <v>52.43</v>
      </c>
      <c r="W1308" s="192" t="n"/>
      <c r="X1308" s="192" t="n"/>
      <c r="Y1308" s="193" t="n">
        <v>2025</v>
      </c>
      <c r="Z1308" s="3" t="n"/>
      <c r="AA1308" s="3" t="n"/>
      <c r="AB1308" s="194" t="n">
        <f aca="false" ca="false" dt2D="false" dtr="false" t="normal">SUM(AC1308:AQ1308)</f>
        <v>25342221.689999998</v>
      </c>
      <c r="AC1308" s="151" t="n"/>
      <c r="AD1308" s="151" t="n"/>
      <c r="AE1308" s="151" t="n"/>
      <c r="AF1308" s="151" t="n">
        <v>1913662.59</v>
      </c>
      <c r="AG1308" s="151" t="n"/>
      <c r="AH1308" s="151" t="n"/>
      <c r="AI1308" s="151" t="n"/>
      <c r="AJ1308" s="151" t="n"/>
      <c r="AK1308" s="151" t="n">
        <v>9722470.67</v>
      </c>
      <c r="AL1308" s="151" t="n"/>
      <c r="AM1308" s="151" t="n">
        <v>13706088.43</v>
      </c>
      <c r="AN1308" s="151" t="n"/>
      <c r="AO1308" s="151" t="n"/>
      <c r="AP1308" s="151" t="n"/>
      <c r="AQ1308" s="151" t="n"/>
      <c r="AR1308" s="128" t="n">
        <f aca="false" ca="false" dt2D="false" dtr="false" t="normal">COUNTIF(AC1308:AN1308, "&gt;0")</f>
        <v>3</v>
      </c>
      <c r="AS1308" s="128" t="n">
        <f aca="false" ca="false" dt2D="false" dtr="false" t="normal">COUNTIF(AO1308:AQ1308, "&gt;0")</f>
        <v>0</v>
      </c>
      <c r="AT1308" s="128" t="n">
        <f aca="false" ca="false" dt2D="false" dtr="false" t="normal">+AR1308+AS1308</f>
        <v>3</v>
      </c>
    </row>
    <row customHeight="true" ht="15" outlineLevel="0" r="1309">
      <c r="A1309" s="115" t="n">
        <f aca="false" ca="false" dt2D="false" dtr="false" t="normal">A1308+1</f>
        <v>417</v>
      </c>
      <c r="B1309" s="115" t="s">
        <v>226</v>
      </c>
      <c r="C1309" s="116" t="s">
        <v>601</v>
      </c>
      <c r="D1309" s="115" t="s">
        <v>602</v>
      </c>
      <c r="E1309" s="119" t="s">
        <v>73</v>
      </c>
      <c r="F1309" s="118" t="s">
        <v>62</v>
      </c>
      <c r="G1309" s="118" t="n">
        <v>5</v>
      </c>
      <c r="H1309" s="118" t="n">
        <v>4</v>
      </c>
      <c r="I1309" s="119" t="n">
        <v>3230.6</v>
      </c>
      <c r="J1309" s="119" t="n">
        <v>2898.4</v>
      </c>
      <c r="K1309" s="117" t="n">
        <v>70.2</v>
      </c>
      <c r="L1309" s="120" t="n">
        <v>76</v>
      </c>
      <c r="M1309" s="120" t="n">
        <f aca="false" ca="false" dt2D="false" dtr="false" t="normal">SUM(N1309:S1309)</f>
        <v>8895914.561999999</v>
      </c>
      <c r="N1309" s="120" t="n"/>
      <c r="O1309" s="120" t="n"/>
      <c r="P1309" s="120" t="n"/>
      <c r="Q1309" s="120" t="n">
        <v>463469.352</v>
      </c>
      <c r="R1309" s="120" t="n"/>
      <c r="S1309" s="120" t="n">
        <f aca="false" ca="false" dt2D="false" dtr="false" t="normal">'Приложение 2'!E1309-'Приложение 1'!Q1309</f>
        <v>8432445.209999999</v>
      </c>
      <c r="T1309" s="191" t="n">
        <v>14.51</v>
      </c>
      <c r="U1309" s="192" t="n">
        <v>11.61</v>
      </c>
      <c r="V1309" s="192" t="n">
        <v>9.67</v>
      </c>
      <c r="W1309" s="192" t="n"/>
      <c r="X1309" s="192" t="n"/>
      <c r="Y1309" s="193" t="n">
        <v>2026</v>
      </c>
      <c r="Z1309" s="3" t="n"/>
      <c r="AA1309" s="3" t="n"/>
      <c r="AB1309" s="194" t="n">
        <f aca="false" ca="false" dt2D="false" dtr="false" t="normal">SUM(AC1309:AQ1309)</f>
        <v>8895914.561999999</v>
      </c>
      <c r="AC1309" s="151" t="n"/>
      <c r="AD1309" s="151" t="n">
        <v>4972851.5917128</v>
      </c>
      <c r="AE1309" s="151" t="n"/>
      <c r="AF1309" s="151" t="n">
        <v>3441812.9618004</v>
      </c>
      <c r="AG1309" s="151" t="n"/>
      <c r="AH1309" s="151" t="n"/>
      <c r="AI1309" s="151" t="n"/>
      <c r="AJ1309" s="151" t="n"/>
      <c r="AK1309" s="151" t="n"/>
      <c r="AL1309" s="151" t="n"/>
      <c r="AM1309" s="151" t="n"/>
      <c r="AN1309" s="151" t="n"/>
      <c r="AO1309" s="151" t="n">
        <v>266877.43686</v>
      </c>
      <c r="AP1309" s="151" t="n">
        <v>24000</v>
      </c>
      <c r="AQ1309" s="151" t="n">
        <v>190372.5716268</v>
      </c>
      <c r="AR1309" s="128" t="n">
        <f aca="false" ca="false" dt2D="false" dtr="false" t="normal">COUNTIF(AC1309:AN1309, "&gt;0")</f>
        <v>2</v>
      </c>
      <c r="AS1309" s="128" t="n">
        <f aca="false" ca="false" dt2D="false" dtr="false" t="normal">COUNTIF(AO1309:AQ1309, "&gt;0")</f>
        <v>3</v>
      </c>
      <c r="AT1309" s="128" t="n">
        <f aca="false" ca="false" dt2D="false" dtr="false" t="normal">+AR1309+AS1309</f>
        <v>5</v>
      </c>
      <c r="AU1309" s="0" t="n"/>
    </row>
    <row customHeight="true" ht="15" outlineLevel="0" r="1310">
      <c r="A1310" s="115" t="n">
        <f aca="false" ca="false" dt2D="false" dtr="false" t="normal">A1309+1</f>
        <v>418</v>
      </c>
      <c r="B1310" s="115" t="s">
        <v>226</v>
      </c>
      <c r="C1310" s="116" t="s">
        <v>601</v>
      </c>
      <c r="D1310" s="115" t="s">
        <v>605</v>
      </c>
      <c r="E1310" s="119" t="s">
        <v>133</v>
      </c>
      <c r="F1310" s="118" t="s">
        <v>62</v>
      </c>
      <c r="G1310" s="118" t="n">
        <v>5</v>
      </c>
      <c r="H1310" s="118" t="n">
        <v>4</v>
      </c>
      <c r="I1310" s="119" t="n">
        <v>3363.52</v>
      </c>
      <c r="J1310" s="119" t="n">
        <v>2460.64</v>
      </c>
      <c r="K1310" s="117" t="n">
        <v>0</v>
      </c>
      <c r="L1310" s="120" t="n">
        <v>66</v>
      </c>
      <c r="M1310" s="120" t="n">
        <f aca="false" ca="false" dt2D="false" dtr="false" t="normal">SUM(N1310:S1310)</f>
        <v>7373726.0688</v>
      </c>
      <c r="N1310" s="120" t="n"/>
      <c r="O1310" s="120" t="n"/>
      <c r="P1310" s="120" t="n"/>
      <c r="Q1310" s="120" t="n">
        <v>375296.8128</v>
      </c>
      <c r="R1310" s="120" t="n"/>
      <c r="S1310" s="120" t="n">
        <f aca="false" ca="false" dt2D="false" dtr="false" t="normal">'Приложение 2'!E1310-'Приложение 1'!Q1310</f>
        <v>6998429.255999999</v>
      </c>
      <c r="T1310" s="191" t="n">
        <v>14.52</v>
      </c>
      <c r="U1310" s="192" t="n">
        <v>11.62</v>
      </c>
      <c r="V1310" s="192" t="n">
        <v>9.68</v>
      </c>
      <c r="W1310" s="192" t="n"/>
      <c r="X1310" s="192" t="n"/>
      <c r="Y1310" s="193" t="n">
        <v>2026</v>
      </c>
      <c r="Z1310" s="3" t="n"/>
      <c r="AA1310" s="3" t="n"/>
      <c r="AB1310" s="194" t="n">
        <f aca="false" ca="false" dt2D="false" dtr="false" t="normal">SUM(AC1310:AQ1310)</f>
        <v>7373726.0688</v>
      </c>
      <c r="AC1310" s="151" t="n"/>
      <c r="AD1310" s="151" t="n">
        <v>4119888.84343872</v>
      </c>
      <c r="AE1310" s="151" t="n"/>
      <c r="AF1310" s="151" t="n">
        <v>2850827.70542496</v>
      </c>
      <c r="AG1310" s="151" t="n"/>
      <c r="AH1310" s="151" t="n"/>
      <c r="AI1310" s="151" t="n"/>
      <c r="AJ1310" s="151" t="n"/>
      <c r="AK1310" s="151" t="n"/>
      <c r="AL1310" s="151" t="n"/>
      <c r="AM1310" s="151" t="n"/>
      <c r="AN1310" s="151" t="n"/>
      <c r="AO1310" s="151" t="n">
        <v>221211.782064</v>
      </c>
      <c r="AP1310" s="151" t="n">
        <v>24000</v>
      </c>
      <c r="AQ1310" s="151" t="n">
        <v>157797.73787232</v>
      </c>
      <c r="AR1310" s="128" t="n">
        <f aca="false" ca="false" dt2D="false" dtr="false" t="normal">COUNTIF(AC1310:AN1310, "&gt;0")</f>
        <v>2</v>
      </c>
      <c r="AS1310" s="128" t="n">
        <f aca="false" ca="false" dt2D="false" dtr="false" t="normal">COUNTIF(AO1310:AQ1310, "&gt;0")</f>
        <v>3</v>
      </c>
      <c r="AT1310" s="128" t="n">
        <f aca="false" ca="false" dt2D="false" dtr="false" t="normal">+AR1310+AS1310</f>
        <v>5</v>
      </c>
      <c r="AU1310" s="0" t="n"/>
    </row>
    <row customHeight="true" ht="15" outlineLevel="0" r="1311">
      <c r="A1311" s="115" t="n">
        <f aca="false" ca="false" dt2D="false" dtr="false" t="normal">A1310+1</f>
        <v>419</v>
      </c>
      <c r="B1311" s="115" t="s">
        <v>226</v>
      </c>
      <c r="C1311" s="116" t="s">
        <v>601</v>
      </c>
      <c r="D1311" s="115" t="s">
        <v>607</v>
      </c>
      <c r="E1311" s="119" t="s">
        <v>166</v>
      </c>
      <c r="F1311" s="118" t="s">
        <v>62</v>
      </c>
      <c r="G1311" s="118" t="n">
        <v>5</v>
      </c>
      <c r="H1311" s="118" t="n">
        <v>4</v>
      </c>
      <c r="I1311" s="119" t="n">
        <v>3465.54</v>
      </c>
      <c r="J1311" s="119" t="n">
        <v>2476.4</v>
      </c>
      <c r="K1311" s="117" t="n">
        <v>0</v>
      </c>
      <c r="L1311" s="120" t="n">
        <v>58</v>
      </c>
      <c r="M1311" s="120" t="n">
        <f aca="false" ca="false" dt2D="false" dtr="false" t="normal">SUM(N1311:S1311)</f>
        <v>7420953.5879999995</v>
      </c>
      <c r="N1311" s="120" t="n"/>
      <c r="O1311" s="120" t="n"/>
      <c r="P1311" s="120" t="n"/>
      <c r="Q1311" s="120" t="n">
        <v>377700.528</v>
      </c>
      <c r="R1311" s="120" t="n"/>
      <c r="S1311" s="120" t="n">
        <f aca="false" ca="false" dt2D="false" dtr="false" t="normal">'Приложение 2'!E1311-'Приложение 1'!Q1311</f>
        <v>7043253.06</v>
      </c>
      <c r="T1311" s="191" t="n">
        <v>14.52</v>
      </c>
      <c r="U1311" s="192" t="n">
        <v>11.62</v>
      </c>
      <c r="V1311" s="192" t="n">
        <v>9.68</v>
      </c>
      <c r="W1311" s="192" t="n"/>
      <c r="X1311" s="192" t="n"/>
      <c r="Y1311" s="193" t="n">
        <v>2026</v>
      </c>
      <c r="Z1311" s="3" t="n"/>
      <c r="AA1311" s="3" t="n"/>
      <c r="AB1311" s="194" t="n">
        <f aca="false" ca="false" dt2D="false" dtr="false" t="normal">SUM(AC1311:AQ1311)</f>
        <v>7420953.5879999995</v>
      </c>
      <c r="AC1311" s="151" t="n"/>
      <c r="AD1311" s="151" t="n">
        <v>4146352.9211472</v>
      </c>
      <c r="AE1311" s="151" t="n"/>
      <c r="AF1311" s="151" t="n">
        <v>2869163.6524296</v>
      </c>
      <c r="AG1311" s="151" t="n"/>
      <c r="AH1311" s="151" t="n"/>
      <c r="AI1311" s="151" t="n"/>
      <c r="AJ1311" s="151" t="n"/>
      <c r="AK1311" s="151" t="n"/>
      <c r="AL1311" s="151" t="n"/>
      <c r="AM1311" s="151" t="n"/>
      <c r="AN1311" s="151" t="n"/>
      <c r="AO1311" s="151" t="n">
        <v>222628.60764</v>
      </c>
      <c r="AP1311" s="151" t="n">
        <v>24000</v>
      </c>
      <c r="AQ1311" s="151" t="n">
        <v>158808.4067832</v>
      </c>
      <c r="AR1311" s="128" t="n">
        <f aca="false" ca="false" dt2D="false" dtr="false" t="normal">COUNTIF(AC1311:AN1311, "&gt;0")</f>
        <v>2</v>
      </c>
      <c r="AS1311" s="128" t="n">
        <f aca="false" ca="false" dt2D="false" dtr="false" t="normal">COUNTIF(AO1311:AQ1311, "&gt;0")</f>
        <v>3</v>
      </c>
      <c r="AT1311" s="128" t="n">
        <f aca="false" ca="false" dt2D="false" dtr="false" t="normal">+AR1311+AS1311</f>
        <v>5</v>
      </c>
      <c r="AU1311" s="0" t="n"/>
    </row>
    <row customHeight="true" ht="15" outlineLevel="0" r="1312">
      <c r="A1312" s="115" t="n">
        <f aca="false" ca="false" dt2D="false" dtr="false" t="normal">A1311+1</f>
        <v>420</v>
      </c>
      <c r="B1312" s="115" t="s">
        <v>226</v>
      </c>
      <c r="C1312" s="116" t="s">
        <v>601</v>
      </c>
      <c r="D1312" s="115" t="s">
        <v>609</v>
      </c>
      <c r="E1312" s="119" t="s">
        <v>126</v>
      </c>
      <c r="F1312" s="118" t="s">
        <v>62</v>
      </c>
      <c r="G1312" s="118" t="n">
        <v>5</v>
      </c>
      <c r="H1312" s="118" t="n">
        <v>4</v>
      </c>
      <c r="I1312" s="119" t="n">
        <v>3385.44</v>
      </c>
      <c r="J1312" s="119" t="n">
        <v>2533.7</v>
      </c>
      <c r="K1312" s="117" t="n">
        <v>0</v>
      </c>
      <c r="L1312" s="120" t="n">
        <v>72</v>
      </c>
      <c r="M1312" s="120" t="n">
        <f aca="false" ca="false" dt2D="false" dtr="false" t="normal">SUM(N1312:S1312)</f>
        <v>7592662.779</v>
      </c>
      <c r="N1312" s="120" t="n"/>
      <c r="O1312" s="120" t="n"/>
      <c r="P1312" s="120" t="n"/>
      <c r="Q1312" s="120" t="n">
        <v>386439.924</v>
      </c>
      <c r="R1312" s="120" t="n"/>
      <c r="S1312" s="120" t="n">
        <f aca="false" ca="false" dt2D="false" dtr="false" t="normal">'Приложение 2'!E1312-'Приложение 1'!Q1312</f>
        <v>7206222.855</v>
      </c>
      <c r="T1312" s="191" t="n">
        <v>14.52</v>
      </c>
      <c r="U1312" s="192" t="n">
        <v>11.62</v>
      </c>
      <c r="V1312" s="192" t="n">
        <v>9.68</v>
      </c>
      <c r="W1312" s="192" t="n"/>
      <c r="X1312" s="192" t="n"/>
      <c r="Y1312" s="193" t="n">
        <v>2026</v>
      </c>
      <c r="Z1312" s="3" t="n"/>
      <c r="AA1312" s="3" t="n"/>
      <c r="AB1312" s="194" t="n">
        <f aca="false" ca="false" dt2D="false" dtr="false" t="normal">SUM(AC1312:AQ1312)</f>
        <v>7592662.779</v>
      </c>
      <c r="AC1312" s="151" t="n"/>
      <c r="AD1312" s="151" t="n">
        <v>4242570.6656076</v>
      </c>
      <c r="AE1312" s="151" t="n"/>
      <c r="AF1312" s="151" t="n">
        <v>2935829.2465518</v>
      </c>
      <c r="AG1312" s="151" t="n"/>
      <c r="AH1312" s="151" t="n"/>
      <c r="AI1312" s="151" t="n"/>
      <c r="AJ1312" s="151" t="n"/>
      <c r="AK1312" s="151" t="n"/>
      <c r="AL1312" s="151" t="n"/>
      <c r="AM1312" s="151" t="n"/>
      <c r="AN1312" s="151" t="n"/>
      <c r="AO1312" s="151" t="n">
        <v>227779.88337</v>
      </c>
      <c r="AP1312" s="151" t="n">
        <v>24000</v>
      </c>
      <c r="AQ1312" s="151" t="n">
        <v>162482.9834706</v>
      </c>
      <c r="AR1312" s="128" t="n">
        <f aca="false" ca="false" dt2D="false" dtr="false" t="normal">COUNTIF(AC1312:AN1312, "&gt;0")</f>
        <v>2</v>
      </c>
      <c r="AS1312" s="128" t="n">
        <f aca="false" ca="false" dt2D="false" dtr="false" t="normal">COUNTIF(AO1312:AQ1312, "&gt;0")</f>
        <v>3</v>
      </c>
      <c r="AT1312" s="128" t="n">
        <f aca="false" ca="false" dt2D="false" dtr="false" t="normal">+AR1312+AS1312</f>
        <v>5</v>
      </c>
      <c r="AU1312" s="0" t="n"/>
    </row>
    <row customHeight="true" ht="15" outlineLevel="0" r="1313">
      <c r="A1313" s="115" t="n">
        <f aca="false" ca="false" dt2D="false" dtr="false" t="normal">A1312+1</f>
        <v>421</v>
      </c>
      <c r="B1313" s="115" t="s">
        <v>226</v>
      </c>
      <c r="C1313" s="116" t="s">
        <v>601</v>
      </c>
      <c r="D1313" s="115" t="s">
        <v>611</v>
      </c>
      <c r="E1313" s="119" t="s">
        <v>306</v>
      </c>
      <c r="F1313" s="118" t="s">
        <v>62</v>
      </c>
      <c r="G1313" s="118" t="n">
        <v>5</v>
      </c>
      <c r="H1313" s="119" t="s">
        <v>122</v>
      </c>
      <c r="I1313" s="119" t="n">
        <v>2782.37</v>
      </c>
      <c r="J1313" s="119" t="n">
        <v>2114.6</v>
      </c>
      <c r="K1313" s="117" t="n">
        <v>178.5</v>
      </c>
      <c r="L1313" s="120" t="n">
        <v>53</v>
      </c>
      <c r="M1313" s="120" t="n">
        <f aca="false" ca="false" dt2D="false" dtr="false" t="normal">SUM(N1313:S1313)</f>
        <v>6871663.977</v>
      </c>
      <c r="N1313" s="120" t="n"/>
      <c r="O1313" s="120" t="n"/>
      <c r="P1313" s="120" t="n"/>
      <c r="Q1313" s="120" t="n">
        <v>376947.012</v>
      </c>
      <c r="R1313" s="120" t="n"/>
      <c r="S1313" s="120" t="n">
        <f aca="false" ca="false" dt2D="false" dtr="false" t="normal">'Приложение 2'!E1313-'Приложение 1'!Q1313</f>
        <v>6494716.965</v>
      </c>
      <c r="T1313" s="191" t="n">
        <v>14.47</v>
      </c>
      <c r="U1313" s="192" t="n">
        <v>11.58</v>
      </c>
      <c r="V1313" s="192" t="n">
        <v>9.65</v>
      </c>
      <c r="W1313" s="192" t="n"/>
      <c r="X1313" s="192" t="n"/>
      <c r="Y1313" s="193" t="n">
        <v>2026</v>
      </c>
      <c r="Z1313" s="3" t="n"/>
      <c r="AA1313" s="3" t="n"/>
      <c r="AB1313" s="194" t="n">
        <f aca="false" ca="false" dt2D="false" dtr="false" t="normal">SUM(AC1313:AQ1313)</f>
        <v>6871663.977</v>
      </c>
      <c r="AC1313" s="151" t="n"/>
      <c r="AD1313" s="151" t="n">
        <v>3838556.8904388</v>
      </c>
      <c r="AE1313" s="151" t="n"/>
      <c r="AF1313" s="151" t="n">
        <v>2655903.5581434</v>
      </c>
      <c r="AG1313" s="151" t="n"/>
      <c r="AH1313" s="151" t="n"/>
      <c r="AI1313" s="151" t="n"/>
      <c r="AJ1313" s="151" t="n"/>
      <c r="AK1313" s="151" t="n"/>
      <c r="AL1313" s="151" t="n"/>
      <c r="AM1313" s="151" t="n"/>
      <c r="AN1313" s="151" t="n"/>
      <c r="AO1313" s="151" t="n">
        <v>206149.91931</v>
      </c>
      <c r="AP1313" s="151" t="n">
        <v>24000</v>
      </c>
      <c r="AQ1313" s="151" t="n">
        <v>147053.6091078</v>
      </c>
      <c r="AR1313" s="128" t="n">
        <f aca="false" ca="false" dt2D="false" dtr="false" t="normal">COUNTIF(AC1313:AN1313, "&gt;0")</f>
        <v>2</v>
      </c>
      <c r="AS1313" s="128" t="n">
        <f aca="false" ca="false" dt2D="false" dtr="false" t="normal">COUNTIF(AO1313:AQ1313, "&gt;0")</f>
        <v>3</v>
      </c>
      <c r="AT1313" s="128" t="n">
        <f aca="false" ca="false" dt2D="false" dtr="false" t="normal">+AR1313+AS1313</f>
        <v>5</v>
      </c>
      <c r="AU1313" s="0" t="n"/>
    </row>
    <row customHeight="true" ht="15" outlineLevel="0" r="1314">
      <c r="A1314" s="115" t="n">
        <f aca="false" ca="false" dt2D="false" dtr="false" t="normal">A1313+1</f>
        <v>422</v>
      </c>
      <c r="B1314" s="115" t="s">
        <v>226</v>
      </c>
      <c r="C1314" s="116" t="s">
        <v>497</v>
      </c>
      <c r="D1314" s="116" t="s">
        <v>501</v>
      </c>
      <c r="E1314" s="119" t="s">
        <v>170</v>
      </c>
      <c r="F1314" s="118" t="s">
        <v>62</v>
      </c>
      <c r="G1314" s="118" t="n">
        <v>5</v>
      </c>
      <c r="H1314" s="118" t="n">
        <v>6</v>
      </c>
      <c r="I1314" s="118" t="n">
        <v>2691.5</v>
      </c>
      <c r="J1314" s="118" t="n">
        <v>2691.5</v>
      </c>
      <c r="K1314" s="119" t="n">
        <v>0</v>
      </c>
      <c r="L1314" s="117" t="n">
        <v>110</v>
      </c>
      <c r="M1314" s="120" t="n">
        <f aca="false" ca="false" dt2D="false" dtr="false" t="normal">SUM(N1314:S1314)</f>
        <v>43280181.28</v>
      </c>
      <c r="N1314" s="120" t="n"/>
      <c r="O1314" s="120" t="n"/>
      <c r="P1314" s="120" t="n"/>
      <c r="Q1314" s="120" t="n">
        <v>419228.04</v>
      </c>
      <c r="R1314" s="120" t="n"/>
      <c r="S1314" s="120" t="n">
        <f aca="false" ca="false" dt2D="false" dtr="false" t="normal">'Приложение 2'!E1314-'Приложение 1'!Q1314</f>
        <v>42860953.24</v>
      </c>
      <c r="T1314" s="191" t="n">
        <v>51.42</v>
      </c>
      <c r="U1314" s="192" t="n">
        <v>41.14</v>
      </c>
      <c r="V1314" s="192" t="n">
        <v>34.28</v>
      </c>
      <c r="W1314" s="192" t="n"/>
      <c r="X1314" s="192" t="n"/>
      <c r="Y1314" s="193" t="n">
        <v>2027</v>
      </c>
      <c r="Z1314" s="3" t="n"/>
      <c r="AA1314" s="3" t="n"/>
      <c r="AB1314" s="194" t="n">
        <f aca="false" ca="false" dt2D="false" dtr="false" t="normal">SUM(AC1314:AQ1314)</f>
        <v>43280181.28</v>
      </c>
      <c r="AC1314" s="151" t="n"/>
      <c r="AD1314" s="151" t="n"/>
      <c r="AE1314" s="151" t="n"/>
      <c r="AF1314" s="151" t="n"/>
      <c r="AG1314" s="151" t="n"/>
      <c r="AH1314" s="151" t="n"/>
      <c r="AI1314" s="151" t="n">
        <v>0</v>
      </c>
      <c r="AJ1314" s="151" t="n"/>
      <c r="AK1314" s="151" t="n">
        <v>13988482.720507</v>
      </c>
      <c r="AL1314" s="151" t="n"/>
      <c r="AM1314" s="151" t="n">
        <v>19770361.836247</v>
      </c>
      <c r="AN1314" s="151" t="n">
        <v>7272735.405454</v>
      </c>
      <c r="AO1314" s="151" t="n">
        <v>1298405.4384</v>
      </c>
      <c r="AP1314" s="151" t="n">
        <v>24000</v>
      </c>
      <c r="AQ1314" s="151" t="n">
        <v>926195.879392</v>
      </c>
      <c r="AR1314" s="128" t="n">
        <f aca="false" ca="false" dt2D="false" dtr="false" t="normal">COUNTIF(AC1314:AN1314, "&gt;0")</f>
        <v>3</v>
      </c>
      <c r="AS1314" s="128" t="n">
        <f aca="false" ca="false" dt2D="false" dtr="false" t="normal">COUNTIF(AO1314:AQ1314, "&gt;0")</f>
        <v>3</v>
      </c>
      <c r="AT1314" s="128" t="n">
        <f aca="false" ca="false" dt2D="false" dtr="false" t="normal">+AR1314+AS1314</f>
        <v>6</v>
      </c>
      <c r="AU1314" s="0" t="n"/>
    </row>
    <row customHeight="true" ht="15" outlineLevel="0" r="1315">
      <c r="A1315" s="115" t="n">
        <f aca="false" ca="false" dt2D="false" dtr="false" t="normal">A1314+1</f>
        <v>423</v>
      </c>
      <c r="B1315" s="115" t="s">
        <v>226</v>
      </c>
      <c r="C1315" s="116" t="s">
        <v>497</v>
      </c>
      <c r="D1315" s="115" t="s">
        <v>617</v>
      </c>
      <c r="E1315" s="117" t="s">
        <v>128</v>
      </c>
      <c r="F1315" s="118" t="s">
        <v>62</v>
      </c>
      <c r="G1315" s="118" t="n">
        <v>5</v>
      </c>
      <c r="H1315" s="118" t="n">
        <v>4</v>
      </c>
      <c r="I1315" s="119" t="n">
        <v>4324</v>
      </c>
      <c r="J1315" s="119" t="n">
        <v>4252.6</v>
      </c>
      <c r="K1315" s="119" t="n">
        <v>71.3999999999996</v>
      </c>
      <c r="L1315" s="117" t="n">
        <v>160</v>
      </c>
      <c r="M1315" s="120" t="n">
        <f aca="false" ca="false" dt2D="false" dtr="false" t="normal">SUM(N1315:S1315)</f>
        <v>11459012.01</v>
      </c>
      <c r="N1315" s="120" t="n"/>
      <c r="O1315" s="120" t="n"/>
      <c r="P1315" s="120" t="n"/>
      <c r="Q1315" s="120" t="n"/>
      <c r="R1315" s="120" t="n"/>
      <c r="S1315" s="120" t="n">
        <v>11459012.01</v>
      </c>
      <c r="T1315" s="191" t="n">
        <v>11.63</v>
      </c>
      <c r="U1315" s="192" t="n">
        <v>9.31</v>
      </c>
      <c r="V1315" s="192" t="n">
        <v>7.76</v>
      </c>
      <c r="W1315" s="192" t="n"/>
      <c r="X1315" s="192" t="n"/>
      <c r="Y1315" s="193" t="n">
        <v>2025</v>
      </c>
      <c r="Z1315" s="3" t="n"/>
      <c r="AA1315" s="3" t="n"/>
      <c r="AB1315" s="194" t="n">
        <f aca="false" ca="false" dt2D="false" dtr="false" t="normal">SUM(AC1315:AQ1315)</f>
        <v>11459012.01</v>
      </c>
      <c r="AC1315" s="151" t="n"/>
      <c r="AD1315" s="151" t="n"/>
      <c r="AE1315" s="151" t="n"/>
      <c r="AF1315" s="151" t="n"/>
      <c r="AG1315" s="151" t="n"/>
      <c r="AH1315" s="151" t="n"/>
      <c r="AI1315" s="151" t="n"/>
      <c r="AJ1315" s="151" t="n"/>
      <c r="AK1315" s="151" t="n"/>
      <c r="AL1315" s="151" t="n"/>
      <c r="AM1315" s="151" t="n"/>
      <c r="AN1315" s="151" t="n">
        <v>11459012.01</v>
      </c>
      <c r="AO1315" s="151" t="n"/>
      <c r="AP1315" s="151" t="n"/>
      <c r="AQ1315" s="151" t="n"/>
      <c r="AR1315" s="128" t="n">
        <f aca="false" ca="false" dt2D="false" dtr="false" t="normal">COUNTIF(AC1315:AN1315, "&gt;0")</f>
        <v>1</v>
      </c>
      <c r="AS1315" s="128" t="n">
        <f aca="false" ca="false" dt2D="false" dtr="false" t="normal">COUNTIF(AO1315:AQ1315, "&gt;0")</f>
        <v>0</v>
      </c>
      <c r="AT1315" s="128" t="n">
        <f aca="false" ca="false" dt2D="false" dtr="false" t="normal">+AR1315+AS1315</f>
        <v>1</v>
      </c>
    </row>
    <row customHeight="true" ht="15" outlineLevel="0" r="1316">
      <c r="A1316" s="115" t="n">
        <f aca="false" ca="false" dt2D="false" dtr="false" t="normal">A1315+1</f>
        <v>424</v>
      </c>
      <c r="B1316" s="115" t="n">
        <f aca="false" ca="false" dt2D="false" dtr="false" t="normal">B1308+1</f>
        <v>71</v>
      </c>
      <c r="C1316" s="116" t="s">
        <v>497</v>
      </c>
      <c r="D1316" s="116" t="s">
        <v>960</v>
      </c>
      <c r="E1316" s="119" t="s">
        <v>453</v>
      </c>
      <c r="F1316" s="118" t="s">
        <v>62</v>
      </c>
      <c r="G1316" s="118" t="n">
        <v>5</v>
      </c>
      <c r="H1316" s="118" t="n">
        <v>4</v>
      </c>
      <c r="I1316" s="118" t="n">
        <v>3563.31</v>
      </c>
      <c r="J1316" s="118" t="n">
        <v>3474.7</v>
      </c>
      <c r="K1316" s="119" t="n">
        <v>88.6100000000001</v>
      </c>
      <c r="L1316" s="117" t="n">
        <v>114</v>
      </c>
      <c r="M1316" s="120" t="n">
        <f aca="false" ca="false" dt2D="false" dtr="false" t="normal">SUM(N1316:S1316)</f>
        <v>19534172.31930002</v>
      </c>
      <c r="N1316" s="120" t="n"/>
      <c r="O1316" s="120" t="n"/>
      <c r="P1316" s="120" t="n"/>
      <c r="Q1316" s="120" t="n">
        <v>568833.6924</v>
      </c>
      <c r="R1316" s="120" t="n"/>
      <c r="S1316" s="120" t="n">
        <f aca="false" ca="false" dt2D="false" dtr="false" t="normal">'Приложение 2'!E1316-'Приложение 1'!Q1316</f>
        <v>18965338.626900017</v>
      </c>
      <c r="T1316" s="191" t="n">
        <v>22.85</v>
      </c>
      <c r="U1316" s="192" t="n">
        <v>18.28</v>
      </c>
      <c r="V1316" s="192" t="n">
        <v>15.23</v>
      </c>
      <c r="W1316" s="192" t="n"/>
      <c r="X1316" s="192" t="n"/>
      <c r="Y1316" s="193" t="n">
        <v>2027</v>
      </c>
      <c r="Z1316" s="3" t="n"/>
      <c r="AA1316" s="3" t="n"/>
      <c r="AB1316" s="194" t="n">
        <f aca="false" ca="false" dt2D="false" dtr="false" t="normal">SUM(AC1316:AQ1316)</f>
        <v>19534172.31930002</v>
      </c>
      <c r="AC1316" s="151" t="n"/>
      <c r="AD1316" s="151" t="n"/>
      <c r="AE1316" s="151" t="n"/>
      <c r="AF1316" s="151" t="n"/>
      <c r="AG1316" s="151" t="n"/>
      <c r="AH1316" s="151" t="n"/>
      <c r="AI1316" s="151" t="n">
        <v>0</v>
      </c>
      <c r="AJ1316" s="151" t="n"/>
      <c r="AK1316" s="151" t="n">
        <v>18506115.862088</v>
      </c>
      <c r="AL1316" s="151" t="n"/>
      <c r="AM1316" s="151" t="n"/>
      <c r="AN1316" s="151" t="n"/>
      <c r="AO1316" s="151" t="n">
        <v>586025.169579</v>
      </c>
      <c r="AP1316" s="151" t="n">
        <v>24000</v>
      </c>
      <c r="AQ1316" s="151" t="n">
        <v>418031.28763302</v>
      </c>
      <c r="AR1316" s="128" t="n">
        <f aca="false" ca="false" dt2D="false" dtr="false" t="normal">COUNTIF(AC1316:AN1316, "&gt;0")</f>
        <v>1</v>
      </c>
      <c r="AS1316" s="128" t="n">
        <f aca="false" ca="false" dt2D="false" dtr="false" t="normal">COUNTIF(AO1316:AQ1316, "&gt;0")</f>
        <v>3</v>
      </c>
      <c r="AT1316" s="128" t="n">
        <f aca="false" ca="false" dt2D="false" dtr="false" t="normal">+AR1316+AS1316</f>
        <v>4</v>
      </c>
      <c r="AU1316" s="0" t="n"/>
    </row>
    <row customHeight="true" ht="15" outlineLevel="0" r="1317">
      <c r="A1317" s="115" t="n">
        <f aca="false" ca="false" dt2D="false" dtr="false" t="normal">A1316+1</f>
        <v>425</v>
      </c>
      <c r="B1317" s="115" t="s">
        <v>226</v>
      </c>
      <c r="C1317" s="116" t="s">
        <v>497</v>
      </c>
      <c r="D1317" s="115" t="s">
        <v>506</v>
      </c>
      <c r="E1317" s="119" t="s">
        <v>137</v>
      </c>
      <c r="F1317" s="118" t="s">
        <v>62</v>
      </c>
      <c r="G1317" s="118" t="n">
        <v>2</v>
      </c>
      <c r="H1317" s="118" t="n">
        <v>2</v>
      </c>
      <c r="I1317" s="119" t="n">
        <v>769.8</v>
      </c>
      <c r="J1317" s="119" t="n">
        <v>769.8</v>
      </c>
      <c r="K1317" s="119" t="n">
        <v>0</v>
      </c>
      <c r="L1317" s="117" t="n">
        <v>34</v>
      </c>
      <c r="M1317" s="120" t="n">
        <f aca="false" ca="false" dt2D="false" dtr="false" t="normal">SUM(N1317:S1317)</f>
        <v>13971440.197705356</v>
      </c>
      <c r="N1317" s="120" t="n"/>
      <c r="O1317" s="120" t="n"/>
      <c r="P1317" s="120" t="n"/>
      <c r="Q1317" s="120" t="n">
        <v>117409.896</v>
      </c>
      <c r="R1317" s="120" t="n"/>
      <c r="S1317" s="120" t="n">
        <f aca="false" ca="false" dt2D="false" dtr="false" t="normal">'Приложение 2'!E1317-'Приложение 1'!Q1317</f>
        <v>13854030.301705357</v>
      </c>
      <c r="T1317" s="191" t="n">
        <v>76.3</v>
      </c>
      <c r="U1317" s="192" t="n">
        <v>61.04</v>
      </c>
      <c r="V1317" s="192" t="n">
        <v>50.87</v>
      </c>
      <c r="W1317" s="192" t="n"/>
      <c r="X1317" s="192" t="n"/>
      <c r="Y1317" s="193" t="n">
        <v>2027</v>
      </c>
      <c r="Z1317" s="3" t="n"/>
      <c r="AA1317" s="3" t="n"/>
      <c r="AB1317" s="194" t="n">
        <f aca="false" ca="false" dt2D="false" dtr="false" t="normal">SUM(AC1317:AQ1317)</f>
        <v>13971440.197705356</v>
      </c>
      <c r="AC1317" s="151" t="n"/>
      <c r="AD1317" s="151" t="n"/>
      <c r="AE1317" s="151" t="n"/>
      <c r="AF1317" s="151" t="n"/>
      <c r="AG1317" s="151" t="n"/>
      <c r="AH1317" s="151" t="n"/>
      <c r="AI1317" s="151" t="n">
        <v>0</v>
      </c>
      <c r="AJ1317" s="151" t="n"/>
      <c r="AK1317" s="151" t="n"/>
      <c r="AL1317" s="151" t="n"/>
      <c r="AM1317" s="151" t="n">
        <v>7002312.97733955</v>
      </c>
      <c r="AN1317" s="151" t="n">
        <v>6226995.19420375</v>
      </c>
      <c r="AO1317" s="151" t="n">
        <v>419143.205931161</v>
      </c>
      <c r="AP1317" s="151" t="n">
        <v>24000</v>
      </c>
      <c r="AQ1317" s="151" t="n">
        <v>298988.820230895</v>
      </c>
      <c r="AR1317" s="128" t="n">
        <f aca="false" ca="false" dt2D="false" dtr="false" t="normal">COUNTIF(AC1317:AN1317, "&gt;0")</f>
        <v>2</v>
      </c>
      <c r="AS1317" s="128" t="n">
        <f aca="false" ca="false" dt2D="false" dtr="false" t="normal">COUNTIF(AO1317:AQ1317, "&gt;0")</f>
        <v>3</v>
      </c>
      <c r="AT1317" s="128" t="n">
        <f aca="false" ca="false" dt2D="false" dtr="false" t="normal">+AR1317+AS1317</f>
        <v>5</v>
      </c>
      <c r="AU1317" s="0" t="n"/>
    </row>
    <row customHeight="true" ht="15" outlineLevel="0" r="1318">
      <c r="A1318" s="115" t="n">
        <f aca="false" ca="false" dt2D="false" dtr="false" t="normal">A1317+1</f>
        <v>426</v>
      </c>
      <c r="B1318" s="115" t="n">
        <f aca="false" ca="false" dt2D="false" dtr="false" t="normal">B1316+1</f>
        <v>72</v>
      </c>
      <c r="C1318" s="116" t="s">
        <v>962</v>
      </c>
      <c r="D1318" s="115" t="s">
        <v>963</v>
      </c>
      <c r="E1318" s="117" t="s">
        <v>133</v>
      </c>
      <c r="F1318" s="118" t="s">
        <v>62</v>
      </c>
      <c r="G1318" s="118" t="n">
        <v>2</v>
      </c>
      <c r="H1318" s="118" t="n">
        <v>2</v>
      </c>
      <c r="I1318" s="119" t="n">
        <v>837.7</v>
      </c>
      <c r="J1318" s="119" t="n">
        <v>837.7</v>
      </c>
      <c r="K1318" s="119" t="n">
        <v>0</v>
      </c>
      <c r="L1318" s="117" t="n">
        <v>33</v>
      </c>
      <c r="M1318" s="120" t="n">
        <f aca="false" ca="false" dt2D="false" dtr="false" t="normal">SUM(N1318:S1318)</f>
        <v>6233577.29</v>
      </c>
      <c r="N1318" s="120" t="n"/>
      <c r="O1318" s="120" t="n"/>
      <c r="P1318" s="120" t="n"/>
      <c r="Q1318" s="120" t="n"/>
      <c r="R1318" s="120" t="n"/>
      <c r="S1318" s="120" t="n">
        <v>6233577.29</v>
      </c>
      <c r="T1318" s="191" t="n">
        <v>13.87</v>
      </c>
      <c r="U1318" s="192" t="n">
        <v>11.1</v>
      </c>
      <c r="V1318" s="192" t="n">
        <v>9.25</v>
      </c>
      <c r="W1318" s="192" t="n"/>
      <c r="X1318" s="192" t="n"/>
      <c r="Y1318" s="193" t="n">
        <v>2025</v>
      </c>
      <c r="Z1318" s="3" t="n"/>
      <c r="AA1318" s="3" t="n"/>
      <c r="AB1318" s="194" t="n">
        <f aca="false" ca="false" dt2D="false" dtr="false" t="normal">SUM(AC1318:AQ1318)</f>
        <v>6233577.29</v>
      </c>
      <c r="AC1318" s="151" t="n"/>
      <c r="AD1318" s="151" t="n"/>
      <c r="AE1318" s="151" t="n"/>
      <c r="AF1318" s="151" t="n"/>
      <c r="AG1318" s="151" t="n"/>
      <c r="AH1318" s="151" t="n"/>
      <c r="AI1318" s="151" t="n"/>
      <c r="AJ1318" s="151" t="n"/>
      <c r="AK1318" s="151" t="n"/>
      <c r="AL1318" s="151" t="n"/>
      <c r="AM1318" s="151" t="n"/>
      <c r="AN1318" s="151" t="n">
        <v>6233577.29</v>
      </c>
      <c r="AO1318" s="151" t="n"/>
      <c r="AP1318" s="151" t="n"/>
      <c r="AQ1318" s="151" t="n"/>
      <c r="AR1318" s="128" t="n">
        <f aca="false" ca="false" dt2D="false" dtr="false" t="normal">COUNTIF(AC1318:AN1318, "&gt;0")</f>
        <v>1</v>
      </c>
      <c r="AS1318" s="128" t="n">
        <f aca="false" ca="false" dt2D="false" dtr="false" t="normal">COUNTIF(AO1318:AQ1318, "&gt;0")</f>
        <v>0</v>
      </c>
      <c r="AT1318" s="128" t="n">
        <f aca="false" ca="false" dt2D="false" dtr="false" t="normal">+AR1318+AS1318</f>
        <v>1</v>
      </c>
    </row>
    <row customHeight="true" ht="15" outlineLevel="0" r="1319">
      <c r="A1319" s="115" t="n">
        <f aca="false" ca="false" dt2D="false" dtr="false" t="normal">A1318+1</f>
        <v>427</v>
      </c>
      <c r="B1319" s="115" t="n">
        <f aca="false" ca="false" dt2D="false" dtr="false" t="normal">B1318+1</f>
        <v>73</v>
      </c>
      <c r="C1319" s="116" t="s">
        <v>962</v>
      </c>
      <c r="D1319" s="115" t="s">
        <v>965</v>
      </c>
      <c r="E1319" s="117" t="s">
        <v>133</v>
      </c>
      <c r="F1319" s="118" t="s">
        <v>62</v>
      </c>
      <c r="G1319" s="118" t="n">
        <v>2</v>
      </c>
      <c r="H1319" s="118" t="n">
        <v>2</v>
      </c>
      <c r="I1319" s="119" t="n">
        <v>855.3</v>
      </c>
      <c r="J1319" s="119" t="n">
        <v>855.3</v>
      </c>
      <c r="K1319" s="119" t="n">
        <v>0</v>
      </c>
      <c r="L1319" s="117" t="n">
        <v>28</v>
      </c>
      <c r="M1319" s="120" t="n">
        <f aca="false" ca="false" dt2D="false" dtr="false" t="normal">SUM(N1319:S1319)</f>
        <v>6364544.18</v>
      </c>
      <c r="N1319" s="120" t="n"/>
      <c r="O1319" s="120" t="n"/>
      <c r="P1319" s="120" t="n"/>
      <c r="Q1319" s="120" t="n"/>
      <c r="R1319" s="120" t="n"/>
      <c r="S1319" s="120" t="n">
        <v>6364544.18</v>
      </c>
      <c r="T1319" s="191" t="n">
        <v>13.53</v>
      </c>
      <c r="U1319" s="192" t="n">
        <v>10.83</v>
      </c>
      <c r="V1319" s="192" t="n">
        <v>9.02</v>
      </c>
      <c r="W1319" s="192" t="n"/>
      <c r="X1319" s="192" t="n"/>
      <c r="Y1319" s="193" t="n">
        <v>2025</v>
      </c>
      <c r="Z1319" s="3" t="n"/>
      <c r="AA1319" s="3" t="n"/>
      <c r="AB1319" s="194" t="n">
        <f aca="false" ca="false" dt2D="false" dtr="false" t="normal">SUM(AC1319:AQ1319)</f>
        <v>6364544.18</v>
      </c>
      <c r="AC1319" s="151" t="n"/>
      <c r="AD1319" s="151" t="n"/>
      <c r="AE1319" s="151" t="n"/>
      <c r="AF1319" s="151" t="n"/>
      <c r="AG1319" s="151" t="n"/>
      <c r="AH1319" s="151" t="n"/>
      <c r="AI1319" s="151" t="n"/>
      <c r="AJ1319" s="151" t="n"/>
      <c r="AK1319" s="151" t="n"/>
      <c r="AL1319" s="151" t="n"/>
      <c r="AM1319" s="151" t="n"/>
      <c r="AN1319" s="151" t="n">
        <v>6364544.18</v>
      </c>
      <c r="AO1319" s="151" t="n"/>
      <c r="AP1319" s="151" t="n"/>
      <c r="AQ1319" s="151" t="n"/>
      <c r="AR1319" s="128" t="n">
        <f aca="false" ca="false" dt2D="false" dtr="false" t="normal">COUNTIF(AC1319:AN1319, "&gt;0")</f>
        <v>1</v>
      </c>
      <c r="AS1319" s="128" t="n">
        <f aca="false" ca="false" dt2D="false" dtr="false" t="normal">COUNTIF(AO1319:AQ1319, "&gt;0")</f>
        <v>0</v>
      </c>
      <c r="AT1319" s="128" t="n">
        <f aca="false" ca="false" dt2D="false" dtr="false" t="normal">+AR1319+AS1319</f>
        <v>1</v>
      </c>
    </row>
    <row customHeight="true" ht="15" outlineLevel="0" r="1320">
      <c r="A1320" s="115" t="n">
        <f aca="false" ca="false" dt2D="false" dtr="false" t="normal">A1319+1</f>
        <v>428</v>
      </c>
      <c r="B1320" s="115" t="s">
        <v>226</v>
      </c>
      <c r="C1320" s="116" t="s">
        <v>507</v>
      </c>
      <c r="D1320" s="115" t="s">
        <v>508</v>
      </c>
      <c r="E1320" s="117" t="s">
        <v>126</v>
      </c>
      <c r="F1320" s="118" t="s">
        <v>62</v>
      </c>
      <c r="G1320" s="118" t="n">
        <v>2</v>
      </c>
      <c r="H1320" s="118" t="n">
        <v>2</v>
      </c>
      <c r="I1320" s="119" t="n">
        <v>944.9</v>
      </c>
      <c r="J1320" s="119" t="n">
        <v>864.8</v>
      </c>
      <c r="K1320" s="119" t="n">
        <v>80.1</v>
      </c>
      <c r="L1320" s="117" t="n">
        <v>31</v>
      </c>
      <c r="M1320" s="120" t="n">
        <f aca="false" ca="false" dt2D="false" dtr="false" t="normal">SUM(N1320:S1320)</f>
        <v>13085073.3</v>
      </c>
      <c r="N1320" s="120" t="n"/>
      <c r="O1320" s="120" t="n"/>
      <c r="P1320" s="120" t="n"/>
      <c r="Q1320" s="120" t="n"/>
      <c r="R1320" s="120" t="n"/>
      <c r="S1320" s="120" t="n">
        <v>13085073.3</v>
      </c>
      <c r="T1320" s="191" t="n">
        <v>60.77</v>
      </c>
      <c r="U1320" s="192" t="n">
        <v>48.62</v>
      </c>
      <c r="V1320" s="192" t="n">
        <v>40.51</v>
      </c>
      <c r="W1320" s="192" t="n"/>
      <c r="X1320" s="192" t="n"/>
      <c r="Y1320" s="193" t="n">
        <v>2025</v>
      </c>
      <c r="Z1320" s="3" t="n"/>
      <c r="AA1320" s="3" t="n"/>
      <c r="AB1320" s="194" t="n">
        <f aca="false" ca="false" dt2D="false" dtr="false" t="normal">SUM(AC1320:AQ1320)</f>
        <v>13085073.3</v>
      </c>
      <c r="AC1320" s="151" t="n">
        <v>3364721.34</v>
      </c>
      <c r="AD1320" s="151" t="n"/>
      <c r="AE1320" s="151" t="n"/>
      <c r="AF1320" s="151" t="n"/>
      <c r="AG1320" s="151" t="n"/>
      <c r="AH1320" s="151" t="n"/>
      <c r="AI1320" s="151" t="n"/>
      <c r="AJ1320" s="151" t="n"/>
      <c r="AK1320" s="151" t="n">
        <v>9720351.96</v>
      </c>
      <c r="AL1320" s="151" t="n"/>
      <c r="AM1320" s="151" t="n"/>
      <c r="AN1320" s="151" t="n"/>
      <c r="AO1320" s="151" t="n"/>
      <c r="AP1320" s="151" t="n"/>
      <c r="AQ1320" s="151" t="n"/>
      <c r="AR1320" s="128" t="n">
        <f aca="false" ca="false" dt2D="false" dtr="false" t="normal">COUNTIF(AC1320:AN1320, "&gt;0")</f>
        <v>2</v>
      </c>
      <c r="AS1320" s="128" t="n">
        <f aca="false" ca="false" dt2D="false" dtr="false" t="normal">COUNTIF(AO1320:AQ1320, "&gt;0")</f>
        <v>0</v>
      </c>
      <c r="AT1320" s="128" t="n">
        <f aca="false" ca="false" dt2D="false" dtr="false" t="normal">+AR1320+AS1320</f>
        <v>2</v>
      </c>
    </row>
    <row customHeight="true" ht="15" outlineLevel="0" r="1321">
      <c r="A1321" s="115" t="n">
        <f aca="false" ca="false" dt2D="false" dtr="false" t="normal">A1320+1</f>
        <v>429</v>
      </c>
      <c r="B1321" s="115" t="n">
        <f aca="false" ca="false" dt2D="false" dtr="false" t="normal">B1319+1</f>
        <v>74</v>
      </c>
      <c r="C1321" s="116" t="s">
        <v>507</v>
      </c>
      <c r="D1321" s="115" t="s">
        <v>967</v>
      </c>
      <c r="E1321" s="117" t="s">
        <v>968</v>
      </c>
      <c r="F1321" s="118" t="s">
        <v>62</v>
      </c>
      <c r="G1321" s="118" t="n">
        <v>2</v>
      </c>
      <c r="H1321" s="118" t="n">
        <v>2</v>
      </c>
      <c r="I1321" s="119" t="n">
        <v>929.3</v>
      </c>
      <c r="J1321" s="119" t="n">
        <v>588.33</v>
      </c>
      <c r="K1321" s="119" t="n">
        <v>81</v>
      </c>
      <c r="L1321" s="117" t="n">
        <v>22</v>
      </c>
      <c r="M1321" s="120" t="n">
        <f aca="false" ca="false" dt2D="false" dtr="false" t="normal">SUM(N1321:S1321)</f>
        <v>7817876.85335955</v>
      </c>
      <c r="N1321" s="120" t="n"/>
      <c r="O1321" s="120" t="n"/>
      <c r="P1321" s="120" t="n"/>
      <c r="Q1321" s="120" t="n"/>
      <c r="R1321" s="120" t="n"/>
      <c r="S1321" s="120" t="n">
        <f aca="false" ca="false" dt2D="false" dtr="false" t="normal">'Приложение 2'!E1321-'Приложение 1'!Q1321</f>
        <v>7817876.85335955</v>
      </c>
      <c r="T1321" s="191" t="n">
        <v>48.67</v>
      </c>
      <c r="U1321" s="192" t="n">
        <v>38.93</v>
      </c>
      <c r="V1321" s="192" t="n">
        <v>32.44</v>
      </c>
      <c r="W1321" s="192" t="n"/>
      <c r="X1321" s="192" t="n"/>
      <c r="Y1321" s="193" t="n"/>
      <c r="Z1321" s="3" t="n"/>
      <c r="AA1321" s="3" t="n"/>
      <c r="AB1321" s="194" t="n">
        <f aca="false" ca="false" dt2D="false" dtr="false" t="normal">SUM(AC1321:AQ1321)</f>
        <v>7817876.85335955</v>
      </c>
      <c r="AC1321" s="151" t="n"/>
      <c r="AD1321" s="151" t="n"/>
      <c r="AE1321" s="151" t="n"/>
      <c r="AF1321" s="151" t="n"/>
      <c r="AG1321" s="151" t="n"/>
      <c r="AH1321" s="151" t="n"/>
      <c r="AI1321" s="151" t="n"/>
      <c r="AJ1321" s="151" t="n"/>
      <c r="AK1321" s="151" t="n">
        <v>7392037.03449687</v>
      </c>
      <c r="AL1321" s="151" t="n"/>
      <c r="AM1321" s="151" t="n"/>
      <c r="AN1321" s="151" t="n"/>
      <c r="AO1321" s="151" t="n">
        <v>234536.275600786</v>
      </c>
      <c r="AP1321" s="151" t="n">
        <v>24001</v>
      </c>
      <c r="AQ1321" s="151" t="n">
        <v>167302.543261894</v>
      </c>
      <c r="AR1321" s="128" t="n"/>
      <c r="AS1321" s="128" t="n"/>
      <c r="AT1321" s="128" t="n"/>
    </row>
    <row customHeight="true" ht="15" outlineLevel="0" r="1322">
      <c r="A1322" s="115" t="n">
        <f aca="false" ca="false" dt2D="false" dtr="false" t="normal">A1321+1</f>
        <v>430</v>
      </c>
      <c r="B1322" s="115" t="s">
        <v>226</v>
      </c>
      <c r="C1322" s="116" t="s">
        <v>510</v>
      </c>
      <c r="D1322" s="115" t="s">
        <v>622</v>
      </c>
      <c r="E1322" s="117" t="s">
        <v>194</v>
      </c>
      <c r="F1322" s="118" t="s">
        <v>62</v>
      </c>
      <c r="G1322" s="118" t="n">
        <v>5</v>
      </c>
      <c r="H1322" s="118" t="n">
        <v>2</v>
      </c>
      <c r="I1322" s="119" t="n">
        <v>1575.1</v>
      </c>
      <c r="J1322" s="119" t="n">
        <v>1575.1</v>
      </c>
      <c r="K1322" s="119" t="n">
        <v>0</v>
      </c>
      <c r="L1322" s="117" t="n">
        <v>61</v>
      </c>
      <c r="M1322" s="120" t="n">
        <f aca="false" ca="false" dt2D="false" dtr="false" t="normal">SUM(N1322:S1322)</f>
        <v>11874060.24</v>
      </c>
      <c r="N1322" s="120" t="n"/>
      <c r="O1322" s="120" t="n"/>
      <c r="P1322" s="120" t="n"/>
      <c r="Q1322" s="120" t="n"/>
      <c r="R1322" s="120" t="n"/>
      <c r="S1322" s="120" t="n">
        <v>11874060.24</v>
      </c>
      <c r="T1322" s="191" t="n">
        <v>33.09</v>
      </c>
      <c r="U1322" s="192" t="n">
        <v>26.47</v>
      </c>
      <c r="V1322" s="192" t="n">
        <v>22.06</v>
      </c>
      <c r="W1322" s="192" t="n"/>
      <c r="X1322" s="192" t="n"/>
      <c r="Y1322" s="193" t="n">
        <v>2025</v>
      </c>
      <c r="Z1322" s="3" t="n"/>
      <c r="AA1322" s="3" t="n"/>
      <c r="AB1322" s="194" t="n">
        <f aca="false" ca="false" dt2D="false" dtr="false" t="normal">SUM(AC1322:AQ1322)</f>
        <v>11874060.24</v>
      </c>
      <c r="AC1322" s="151" t="n"/>
      <c r="AD1322" s="151" t="n"/>
      <c r="AE1322" s="151" t="n"/>
      <c r="AF1322" s="151" t="n"/>
      <c r="AG1322" s="151" t="n"/>
      <c r="AH1322" s="151" t="n"/>
      <c r="AI1322" s="151" t="n"/>
      <c r="AJ1322" s="151" t="n"/>
      <c r="AK1322" s="151" t="n">
        <v>7829506.57</v>
      </c>
      <c r="AL1322" s="151" t="n"/>
      <c r="AM1322" s="151" t="n">
        <v>4044553.67</v>
      </c>
      <c r="AN1322" s="151" t="n"/>
      <c r="AO1322" s="151" t="n"/>
      <c r="AP1322" s="151" t="n"/>
      <c r="AQ1322" s="151" t="n"/>
      <c r="AR1322" s="128" t="n">
        <f aca="false" ca="false" dt2D="false" dtr="false" t="normal">COUNTIF(AC1322:AN1322, "&gt;0")</f>
        <v>2</v>
      </c>
      <c r="AS1322" s="128" t="n">
        <f aca="false" ca="false" dt2D="false" dtr="false" t="normal">COUNTIF(AO1322:AQ1322, "&gt;0")</f>
        <v>0</v>
      </c>
      <c r="AT1322" s="128" t="n">
        <f aca="false" ca="false" dt2D="false" dtr="false" t="normal">+AR1322+AS1322</f>
        <v>2</v>
      </c>
    </row>
    <row customHeight="true" ht="15" outlineLevel="0" r="1323">
      <c r="A1323" s="115" t="n">
        <f aca="false" ca="false" dt2D="false" dtr="false" t="normal">A1322+1</f>
        <v>431</v>
      </c>
      <c r="B1323" s="115" t="n">
        <f aca="false" ca="false" dt2D="false" dtr="false" t="normal">B1321+1</f>
        <v>75</v>
      </c>
      <c r="C1323" s="116" t="s">
        <v>510</v>
      </c>
      <c r="D1323" s="115" t="s">
        <v>969</v>
      </c>
      <c r="E1323" s="119" t="s">
        <v>194</v>
      </c>
      <c r="F1323" s="118" t="s">
        <v>62</v>
      </c>
      <c r="G1323" s="118" t="n">
        <v>5</v>
      </c>
      <c r="H1323" s="118" t="n">
        <v>3</v>
      </c>
      <c r="I1323" s="119" t="n">
        <v>4465.27</v>
      </c>
      <c r="J1323" s="119" t="n">
        <v>4027.37</v>
      </c>
      <c r="K1323" s="119" t="n">
        <v>437.900000000001</v>
      </c>
      <c r="L1323" s="117" t="n">
        <v>123</v>
      </c>
      <c r="M1323" s="120" t="n">
        <f aca="false" ca="false" dt2D="false" dtr="false" t="normal">SUM(N1323:S1323)</f>
        <v>52526168.72868938</v>
      </c>
      <c r="N1323" s="120" t="n"/>
      <c r="O1323" s="120" t="n"/>
      <c r="P1323" s="120" t="n"/>
      <c r="Q1323" s="120" t="n">
        <v>747778.9404</v>
      </c>
      <c r="R1323" s="120" t="n"/>
      <c r="S1323" s="120" t="n">
        <f aca="false" ca="false" dt2D="false" dtr="false" t="normal">'Приложение 2'!E1323-'Приложение 1'!Q1323</f>
        <v>51778389.78828938</v>
      </c>
      <c r="T1323" s="191" t="n">
        <v>14.07</v>
      </c>
      <c r="U1323" s="192" t="n">
        <v>11.25</v>
      </c>
      <c r="V1323" s="192" t="n">
        <v>9.38</v>
      </c>
      <c r="W1323" s="192" t="n"/>
      <c r="X1323" s="192" t="n"/>
      <c r="Y1323" s="193" t="n">
        <v>2027</v>
      </c>
      <c r="Z1323" s="3" t="n"/>
      <c r="AA1323" s="3" t="n"/>
      <c r="AB1323" s="194" t="n">
        <f aca="false" ca="false" dt2D="false" dtr="false" t="normal">SUM(AC1323:AQ1323)</f>
        <v>52526168.72868938</v>
      </c>
      <c r="AC1323" s="151" t="n"/>
      <c r="AD1323" s="151" t="n"/>
      <c r="AE1323" s="151" t="n"/>
      <c r="AF1323" s="124" t="n">
        <v>4569350.38240398</v>
      </c>
      <c r="AG1323" s="151" t="n"/>
      <c r="AH1323" s="151" t="n"/>
      <c r="AI1323" s="151" t="n">
        <v>0</v>
      </c>
      <c r="AJ1323" s="151" t="n"/>
      <c r="AK1323" s="151" t="n"/>
      <c r="AL1323" s="151" t="n"/>
      <c r="AM1323" s="124" t="n">
        <v>32800827.7007389</v>
      </c>
      <c r="AN1323" s="151" t="n">
        <v>12054933.4512025</v>
      </c>
      <c r="AO1323" s="207" t="n">
        <f aca="false" ca="false" dt2D="false" dtr="false" t="normal">AO1307+AO1314</f>
        <v>1795947.7788</v>
      </c>
      <c r="AP1323" s="151" t="n">
        <v>24000</v>
      </c>
      <c r="AQ1323" s="207" t="n">
        <f aca="false" ca="false" dt2D="false" dtr="false" t="normal">AQ1307+AQ1314</f>
        <v>1281109.415544</v>
      </c>
      <c r="AR1323" s="128" t="n">
        <f aca="false" ca="false" dt2D="false" dtr="false" t="normal">COUNTIF(AC1323:AN1323, "&gt;0")</f>
        <v>3</v>
      </c>
      <c r="AS1323" s="128" t="n">
        <f aca="false" ca="false" dt2D="false" dtr="false" t="normal">COUNTIF(AO1323:AQ1323, "&gt;0")</f>
        <v>3</v>
      </c>
      <c r="AT1323" s="128" t="n">
        <f aca="false" ca="false" dt2D="false" dtr="false" t="normal">+AR1323+AS1323</f>
        <v>6</v>
      </c>
      <c r="AU1323" s="0" t="n"/>
    </row>
    <row customHeight="true" ht="15" outlineLevel="0" r="1324">
      <c r="A1324" s="115" t="n">
        <f aca="false" ca="false" dt2D="false" dtr="false" t="normal">A1323+1</f>
        <v>432</v>
      </c>
      <c r="B1324" s="115" t="s">
        <v>226</v>
      </c>
      <c r="C1324" s="116" t="s">
        <v>510</v>
      </c>
      <c r="D1324" s="115" t="s">
        <v>630</v>
      </c>
      <c r="E1324" s="117" t="s">
        <v>252</v>
      </c>
      <c r="F1324" s="118" t="s">
        <v>62</v>
      </c>
      <c r="G1324" s="118" t="n">
        <v>4</v>
      </c>
      <c r="H1324" s="118" t="n">
        <v>4</v>
      </c>
      <c r="I1324" s="119" t="n">
        <v>2493.9</v>
      </c>
      <c r="J1324" s="119" t="n">
        <v>2493.9</v>
      </c>
      <c r="K1324" s="119" t="n">
        <v>0</v>
      </c>
      <c r="L1324" s="117" t="n">
        <v>121</v>
      </c>
      <c r="M1324" s="120" t="n">
        <f aca="false" ca="false" dt2D="false" dtr="false" t="normal">SUM(N1324:S1324)</f>
        <v>6403855.25</v>
      </c>
      <c r="N1324" s="120" t="n"/>
      <c r="O1324" s="120" t="n"/>
      <c r="P1324" s="120" t="n"/>
      <c r="Q1324" s="120" t="n"/>
      <c r="R1324" s="120" t="n"/>
      <c r="S1324" s="120" t="n">
        <v>6403855.25</v>
      </c>
      <c r="T1324" s="191" t="n">
        <v>11.29</v>
      </c>
      <c r="U1324" s="192" t="n">
        <v>9.03</v>
      </c>
      <c r="V1324" s="192" t="n">
        <v>7.53</v>
      </c>
      <c r="W1324" s="192" t="n"/>
      <c r="X1324" s="192" t="n"/>
      <c r="Y1324" s="193" t="n">
        <v>2025</v>
      </c>
      <c r="Z1324" s="3" t="n"/>
      <c r="AA1324" s="3" t="n"/>
      <c r="AB1324" s="194" t="n">
        <f aca="false" ca="false" dt2D="false" dtr="false" t="normal">SUM(AC1324:AQ1324)</f>
        <v>6403855.25</v>
      </c>
      <c r="AC1324" s="151" t="n"/>
      <c r="AD1324" s="151" t="n"/>
      <c r="AE1324" s="151" t="n"/>
      <c r="AF1324" s="151" t="n"/>
      <c r="AG1324" s="151" t="n"/>
      <c r="AH1324" s="151" t="n"/>
      <c r="AI1324" s="151" t="n"/>
      <c r="AJ1324" s="151" t="n"/>
      <c r="AK1324" s="151" t="n"/>
      <c r="AL1324" s="151" t="n"/>
      <c r="AM1324" s="151" t="n">
        <v>6403855.25</v>
      </c>
      <c r="AN1324" s="151" t="n"/>
      <c r="AO1324" s="151" t="n"/>
      <c r="AP1324" s="151" t="n"/>
      <c r="AQ1324" s="151" t="n"/>
      <c r="AR1324" s="128" t="n">
        <f aca="false" ca="false" dt2D="false" dtr="false" t="normal">COUNTIF(AC1324:AN1324, "&gt;0")</f>
        <v>1</v>
      </c>
      <c r="AS1324" s="128" t="n">
        <f aca="false" ca="false" dt2D="false" dtr="false" t="normal">COUNTIF(AO1324:AQ1324, "&gt;0")</f>
        <v>0</v>
      </c>
      <c r="AT1324" s="128" t="n">
        <f aca="false" ca="false" dt2D="false" dtr="false" t="normal">+AR1324+AS1324</f>
        <v>1</v>
      </c>
    </row>
    <row customHeight="true" ht="15" outlineLevel="0" r="1325">
      <c r="A1325" s="115" t="n">
        <f aca="false" ca="false" dt2D="false" dtr="false" t="normal">A1324+1</f>
        <v>433</v>
      </c>
      <c r="B1325" s="115" t="s">
        <v>226</v>
      </c>
      <c r="C1325" s="116" t="s">
        <v>510</v>
      </c>
      <c r="D1325" s="115" t="s">
        <v>632</v>
      </c>
      <c r="E1325" s="117" t="s">
        <v>194</v>
      </c>
      <c r="F1325" s="118" t="s">
        <v>62</v>
      </c>
      <c r="G1325" s="118" t="n">
        <v>4</v>
      </c>
      <c r="H1325" s="118" t="n">
        <v>4</v>
      </c>
      <c r="I1325" s="119" t="n">
        <v>3488.7</v>
      </c>
      <c r="J1325" s="119" t="n">
        <v>3488.7</v>
      </c>
      <c r="K1325" s="119" t="n">
        <v>0</v>
      </c>
      <c r="L1325" s="117" t="n">
        <v>160</v>
      </c>
      <c r="M1325" s="120" t="n">
        <f aca="false" ca="false" dt2D="false" dtr="false" t="normal">SUM(N1325:S1325)</f>
        <v>8958310.2</v>
      </c>
      <c r="N1325" s="120" t="n"/>
      <c r="O1325" s="120" t="n"/>
      <c r="P1325" s="120" t="n"/>
      <c r="Q1325" s="120" t="n"/>
      <c r="R1325" s="120" t="n"/>
      <c r="S1325" s="120" t="n">
        <v>8958310.2</v>
      </c>
      <c r="T1325" s="191" t="n">
        <v>11.28</v>
      </c>
      <c r="U1325" s="192" t="n">
        <v>9.02</v>
      </c>
      <c r="V1325" s="192" t="n">
        <v>7.52</v>
      </c>
      <c r="W1325" s="192" t="n"/>
      <c r="X1325" s="192" t="n"/>
      <c r="Y1325" s="193" t="n">
        <v>2025</v>
      </c>
      <c r="Z1325" s="3" t="n"/>
      <c r="AA1325" s="3" t="n"/>
      <c r="AB1325" s="194" t="n">
        <f aca="false" ca="false" dt2D="false" dtr="false" t="normal">SUM(AC1325:AQ1325)</f>
        <v>8958310.2</v>
      </c>
      <c r="AC1325" s="151" t="n"/>
      <c r="AD1325" s="151" t="n"/>
      <c r="AE1325" s="151" t="n"/>
      <c r="AF1325" s="151" t="n"/>
      <c r="AG1325" s="151" t="n"/>
      <c r="AH1325" s="151" t="n"/>
      <c r="AI1325" s="151" t="n"/>
      <c r="AJ1325" s="151" t="n"/>
      <c r="AK1325" s="151" t="n"/>
      <c r="AL1325" s="151" t="n"/>
      <c r="AM1325" s="151" t="n">
        <v>8958310.2</v>
      </c>
      <c r="AN1325" s="151" t="n"/>
      <c r="AO1325" s="151" t="n"/>
      <c r="AP1325" s="151" t="n"/>
      <c r="AQ1325" s="151" t="n"/>
      <c r="AR1325" s="128" t="n">
        <f aca="false" ca="false" dt2D="false" dtr="false" t="normal">COUNTIF(AC1325:AN1325, "&gt;0")</f>
        <v>1</v>
      </c>
      <c r="AS1325" s="128" t="n">
        <f aca="false" ca="false" dt2D="false" dtr="false" t="normal">COUNTIF(AO1325:AQ1325, "&gt;0")</f>
        <v>0</v>
      </c>
      <c r="AT1325" s="128" t="n">
        <f aca="false" ca="false" dt2D="false" dtr="false" t="normal">+AR1325+AS1325</f>
        <v>1</v>
      </c>
    </row>
    <row customHeight="true" ht="15" outlineLevel="0" r="1326">
      <c r="A1326" s="115" t="n">
        <f aca="false" ca="false" dt2D="false" dtr="false" t="normal">A1325+1</f>
        <v>434</v>
      </c>
      <c r="B1326" s="115" t="n">
        <f aca="false" ca="false" dt2D="false" dtr="false" t="normal">B1323+1</f>
        <v>76</v>
      </c>
      <c r="C1326" s="116" t="s">
        <v>510</v>
      </c>
      <c r="D1326" s="115" t="s">
        <v>972</v>
      </c>
      <c r="E1326" s="119" t="s">
        <v>252</v>
      </c>
      <c r="F1326" s="118" t="s">
        <v>62</v>
      </c>
      <c r="G1326" s="118" t="n">
        <v>5</v>
      </c>
      <c r="H1326" s="118" t="n">
        <v>2</v>
      </c>
      <c r="I1326" s="119" t="n">
        <v>1546.4</v>
      </c>
      <c r="J1326" s="119" t="n">
        <v>1546.4</v>
      </c>
      <c r="K1326" s="119" t="n">
        <v>0</v>
      </c>
      <c r="L1326" s="117" t="n">
        <v>59</v>
      </c>
      <c r="M1326" s="120" t="n">
        <f aca="false" ca="false" dt2D="false" dtr="false" t="normal">SUM(N1326:S1326)</f>
        <v>29467564.504000008</v>
      </c>
      <c r="N1326" s="120" t="n"/>
      <c r="O1326" s="120" t="n"/>
      <c r="P1326" s="120" t="n"/>
      <c r="Q1326" s="120" t="n">
        <v>240867.264</v>
      </c>
      <c r="R1326" s="120" t="n"/>
      <c r="S1326" s="120" t="n">
        <f aca="false" ca="false" dt2D="false" dtr="false" t="normal">'Приложение 2'!E1326-'Приложение 1'!Q1326</f>
        <v>29226697.24000001</v>
      </c>
      <c r="T1326" s="191" t="n">
        <v>29.02</v>
      </c>
      <c r="U1326" s="192" t="n">
        <v>23.22</v>
      </c>
      <c r="V1326" s="192" t="n">
        <v>19.35</v>
      </c>
      <c r="W1326" s="192" t="n"/>
      <c r="X1326" s="192" t="n"/>
      <c r="Y1326" s="193" t="n">
        <v>2027</v>
      </c>
      <c r="Z1326" s="3" t="n"/>
      <c r="AA1326" s="3" t="n"/>
      <c r="AB1326" s="194" t="n">
        <f aca="false" ca="false" dt2D="false" dtr="false" t="normal">SUM(AC1326:AQ1326)</f>
        <v>29467564.504000008</v>
      </c>
      <c r="AC1326" s="151" t="n"/>
      <c r="AD1326" s="151" t="n"/>
      <c r="AE1326" s="124" t="n">
        <v>2004627.099576</v>
      </c>
      <c r="AF1326" s="124" t="n">
        <v>1580600.6381136</v>
      </c>
      <c r="AG1326" s="124" t="n">
        <v>784007.094792</v>
      </c>
      <c r="AH1326" s="151" t="n"/>
      <c r="AI1326" s="151" t="n">
        <v>0</v>
      </c>
      <c r="AJ1326" s="151" t="n"/>
      <c r="AK1326" s="124" t="n">
        <v>8035672.2567312</v>
      </c>
      <c r="AL1326" s="151" t="n"/>
      <c r="AM1326" s="151" t="n">
        <v>11351648.0563152</v>
      </c>
      <c r="AN1326" s="151" t="n">
        <v>4171142.9429664</v>
      </c>
      <c r="AO1326" s="151" t="n">
        <v>884746.93512</v>
      </c>
      <c r="AP1326" s="151" t="n">
        <v>24000</v>
      </c>
      <c r="AQ1326" s="151" t="n">
        <v>631119.4803856</v>
      </c>
      <c r="AR1326" s="128" t="n">
        <f aca="false" ca="false" dt2D="false" dtr="false" t="normal">COUNTIF(AC1326:AN1326, "&gt;0")</f>
        <v>6</v>
      </c>
      <c r="AS1326" s="128" t="n">
        <f aca="false" ca="false" dt2D="false" dtr="false" t="normal">COUNTIF(AO1326:AQ1326, "&gt;0")</f>
        <v>3</v>
      </c>
      <c r="AT1326" s="128" t="n">
        <f aca="false" ca="false" dt2D="false" dtr="false" t="normal">+AR1326+AS1326</f>
        <v>9</v>
      </c>
    </row>
    <row customHeight="true" ht="15" outlineLevel="0" r="1327">
      <c r="A1327" s="115" t="n">
        <f aca="false" ca="false" dt2D="false" dtr="false" t="normal">A1326+1</f>
        <v>435</v>
      </c>
      <c r="B1327" s="115" t="s">
        <v>226</v>
      </c>
      <c r="C1327" s="116" t="s">
        <v>510</v>
      </c>
      <c r="D1327" s="115" t="s">
        <v>974</v>
      </c>
      <c r="E1327" s="117" t="s">
        <v>258</v>
      </c>
      <c r="F1327" s="118" t="s">
        <v>62</v>
      </c>
      <c r="G1327" s="118" t="n">
        <v>4</v>
      </c>
      <c r="H1327" s="118" t="n">
        <v>4</v>
      </c>
      <c r="I1327" s="119" t="n">
        <v>2520.5</v>
      </c>
      <c r="J1327" s="119" t="n">
        <v>2454</v>
      </c>
      <c r="K1327" s="119" t="n">
        <v>66.5</v>
      </c>
      <c r="L1327" s="117" t="n">
        <v>120</v>
      </c>
      <c r="M1327" s="120" t="n">
        <f aca="false" ca="false" dt2D="false" dtr="false" t="normal">SUM(N1327:S1327)</f>
        <v>2463322.21</v>
      </c>
      <c r="N1327" s="120" t="n"/>
      <c r="O1327" s="120" t="n"/>
      <c r="P1327" s="120" t="n"/>
      <c r="Q1327" s="120" t="n"/>
      <c r="R1327" s="120" t="n"/>
      <c r="S1327" s="120" t="n">
        <v>2463322.21</v>
      </c>
      <c r="T1327" s="191" t="n">
        <v>4.32</v>
      </c>
      <c r="U1327" s="192" t="n">
        <v>3.46</v>
      </c>
      <c r="V1327" s="192" t="n">
        <v>2.88</v>
      </c>
      <c r="W1327" s="192" t="n"/>
      <c r="X1327" s="192" t="n"/>
      <c r="Y1327" s="193" t="n">
        <v>2025</v>
      </c>
      <c r="Z1327" s="3" t="n"/>
      <c r="AA1327" s="3" t="n"/>
      <c r="AB1327" s="194" t="n">
        <f aca="false" ca="false" dt2D="false" dtr="false" t="normal">SUM(AC1327:AQ1327)</f>
        <v>2463322.21</v>
      </c>
      <c r="AC1327" s="151" t="n"/>
      <c r="AD1327" s="151" t="n">
        <v>2463322.21</v>
      </c>
      <c r="AE1327" s="151" t="n"/>
      <c r="AF1327" s="151" t="n"/>
      <c r="AG1327" s="151" t="n"/>
      <c r="AH1327" s="151" t="n"/>
      <c r="AI1327" s="151" t="n"/>
      <c r="AJ1327" s="151" t="n"/>
      <c r="AK1327" s="151" t="n"/>
      <c r="AL1327" s="151" t="n"/>
      <c r="AM1327" s="151" t="n"/>
      <c r="AN1327" s="151" t="n"/>
      <c r="AO1327" s="151" t="n"/>
      <c r="AP1327" s="151" t="n"/>
      <c r="AQ1327" s="151" t="n"/>
      <c r="AR1327" s="128" t="n">
        <f aca="false" ca="false" dt2D="false" dtr="false" t="normal">COUNTIF(AC1327:AN1327, "&gt;0")</f>
        <v>1</v>
      </c>
      <c r="AS1327" s="128" t="n">
        <f aca="false" ca="false" dt2D="false" dtr="false" t="normal">COUNTIF(AO1327:AQ1327, "&gt;0")</f>
        <v>0</v>
      </c>
      <c r="AT1327" s="128" t="n">
        <f aca="false" ca="false" dt2D="false" dtr="false" t="normal">+AR1327+AS1327</f>
        <v>1</v>
      </c>
    </row>
    <row customHeight="true" ht="15" outlineLevel="0" r="1328">
      <c r="A1328" s="115" t="n">
        <f aca="false" ca="false" dt2D="false" dtr="false" t="normal">A1327+1</f>
        <v>436</v>
      </c>
      <c r="B1328" s="115" t="s">
        <v>226</v>
      </c>
      <c r="C1328" s="116" t="s">
        <v>510</v>
      </c>
      <c r="D1328" s="115" t="s">
        <v>975</v>
      </c>
      <c r="E1328" s="119" t="s">
        <v>170</v>
      </c>
      <c r="F1328" s="118" t="s">
        <v>62</v>
      </c>
      <c r="G1328" s="118" t="n">
        <v>4</v>
      </c>
      <c r="H1328" s="118" t="n">
        <v>4</v>
      </c>
      <c r="I1328" s="119" t="n">
        <v>2715.2</v>
      </c>
      <c r="J1328" s="119" t="n">
        <v>2715.2</v>
      </c>
      <c r="K1328" s="119" t="n">
        <v>0</v>
      </c>
      <c r="L1328" s="117" t="n">
        <v>134</v>
      </c>
      <c r="M1328" s="120" t="n">
        <f aca="false" ca="false" dt2D="false" dtr="false" t="normal">SUM(N1328:S1328)</f>
        <v>7742827.232</v>
      </c>
      <c r="N1328" s="120" t="n"/>
      <c r="O1328" s="120" t="n"/>
      <c r="P1328" s="120" t="n"/>
      <c r="Q1328" s="120" t="n">
        <v>422919.552</v>
      </c>
      <c r="R1328" s="120" t="n"/>
      <c r="S1328" s="120" t="n">
        <f aca="false" ca="false" dt2D="false" dtr="false" t="normal">'Приложение 2'!E1328-'Приложение 1'!Q1328</f>
        <v>7319907.68</v>
      </c>
      <c r="T1328" s="191" t="n">
        <v>15.01</v>
      </c>
      <c r="U1328" s="192" t="n">
        <v>12.01</v>
      </c>
      <c r="V1328" s="192" t="n">
        <v>10.01</v>
      </c>
      <c r="W1328" s="192" t="n"/>
      <c r="X1328" s="192" t="n"/>
      <c r="Y1328" s="193" t="n">
        <v>2026</v>
      </c>
      <c r="Z1328" s="3" t="n"/>
      <c r="AA1328" s="3" t="n"/>
      <c r="AB1328" s="194" t="n">
        <f aca="false" ca="false" dt2D="false" dtr="false" t="normal">SUM(AC1328:AQ1328)</f>
        <v>7742827.232</v>
      </c>
      <c r="AC1328" s="151" t="n"/>
      <c r="AD1328" s="151" t="n"/>
      <c r="AE1328" s="151" t="n"/>
      <c r="AF1328" s="151" t="n"/>
      <c r="AG1328" s="151" t="n"/>
      <c r="AH1328" s="151" t="n"/>
      <c r="AI1328" s="151" t="n"/>
      <c r="AJ1328" s="151" t="n"/>
      <c r="AK1328" s="151" t="n"/>
      <c r="AL1328" s="151" t="n"/>
      <c r="AM1328" s="151" t="n"/>
      <c r="AN1328" s="151" t="n">
        <v>7320845.9122752</v>
      </c>
      <c r="AO1328" s="151" t="n">
        <v>232284.81696</v>
      </c>
      <c r="AP1328" s="151" t="n">
        <v>24000</v>
      </c>
      <c r="AQ1328" s="151" t="n">
        <v>165696.5027648</v>
      </c>
      <c r="AR1328" s="128" t="n">
        <f aca="false" ca="false" dt2D="false" dtr="false" t="normal">COUNTIF(AC1328:AN1328, "&gt;0")</f>
        <v>1</v>
      </c>
      <c r="AS1328" s="128" t="n">
        <f aca="false" ca="false" dt2D="false" dtr="false" t="normal">COUNTIF(AO1328:AQ1328, "&gt;0")</f>
        <v>3</v>
      </c>
      <c r="AT1328" s="128" t="n">
        <f aca="false" ca="false" dt2D="false" dtr="false" t="normal">+AR1328+AS1328</f>
        <v>4</v>
      </c>
      <c r="AU1328" s="0" t="n"/>
    </row>
    <row customHeight="true" ht="15" outlineLevel="0" r="1329">
      <c r="A1329" s="115" t="n">
        <f aca="false" ca="false" dt2D="false" dtr="false" t="normal">A1328+1</f>
        <v>437</v>
      </c>
      <c r="B1329" s="115" t="n">
        <f aca="false" ca="false" dt2D="false" dtr="false" t="normal">B1326+1</f>
        <v>77</v>
      </c>
      <c r="C1329" s="116" t="s">
        <v>510</v>
      </c>
      <c r="D1329" s="115" t="s">
        <v>976</v>
      </c>
      <c r="E1329" s="117" t="n">
        <v>1988</v>
      </c>
      <c r="F1329" s="118" t="s">
        <v>62</v>
      </c>
      <c r="G1329" s="118" t="n">
        <v>5</v>
      </c>
      <c r="H1329" s="118" t="n">
        <v>3</v>
      </c>
      <c r="I1329" s="119" t="n">
        <v>2178.8</v>
      </c>
      <c r="J1329" s="119" t="n">
        <v>2178.8</v>
      </c>
      <c r="K1329" s="119" t="n">
        <v>0</v>
      </c>
      <c r="L1329" s="117" t="n">
        <v>97</v>
      </c>
      <c r="M1329" s="120" t="n">
        <f aca="false" ca="false" dt2D="false" dtr="false" t="normal">SUM(N1329:S1329)</f>
        <v>1089080.353164</v>
      </c>
      <c r="N1329" s="120" t="n"/>
      <c r="O1329" s="120" t="n"/>
      <c r="P1329" s="120" t="n"/>
      <c r="Q1329" s="120" t="n"/>
      <c r="R1329" s="120" t="n"/>
      <c r="S1329" s="120" t="n">
        <v>1089080.353164</v>
      </c>
      <c r="T1329" s="191" t="n">
        <v>2.24</v>
      </c>
      <c r="U1329" s="192" t="n">
        <v>1.8</v>
      </c>
      <c r="V1329" s="192" t="n">
        <v>1.5</v>
      </c>
      <c r="W1329" s="192" t="n"/>
      <c r="X1329" s="192" t="n"/>
      <c r="Y1329" s="193" t="n">
        <v>2025</v>
      </c>
      <c r="Z1329" s="3" t="n"/>
      <c r="AA1329" s="3" t="n"/>
      <c r="AB1329" s="194" t="n">
        <f aca="false" ca="false" dt2D="false" dtr="false" t="normal">SUM(AC1329:AQ1329)</f>
        <v>1089080.353164</v>
      </c>
      <c r="AC1329" s="151" t="n"/>
      <c r="AD1329" s="151" t="n"/>
      <c r="AE1329" s="151" t="n"/>
      <c r="AF1329" s="151" t="n"/>
      <c r="AG1329" s="151" t="n">
        <v>1089080.353164</v>
      </c>
      <c r="AH1329" s="151" t="n"/>
      <c r="AI1329" s="151" t="n"/>
      <c r="AJ1329" s="151" t="n"/>
      <c r="AK1329" s="151" t="n"/>
      <c r="AL1329" s="151" t="n"/>
      <c r="AM1329" s="151" t="n"/>
      <c r="AN1329" s="151" t="n"/>
      <c r="AO1329" s="151" t="n"/>
      <c r="AP1329" s="151" t="n"/>
      <c r="AQ1329" s="151" t="n"/>
      <c r="AR1329" s="128" t="n">
        <f aca="false" ca="false" dt2D="false" dtr="false" t="normal">COUNTIF(AC1329:AN1329, "&gt;0")</f>
        <v>1</v>
      </c>
      <c r="AS1329" s="128" t="n">
        <f aca="false" ca="false" dt2D="false" dtr="false" t="normal">COUNTIF(AO1329:AQ1329, "&gt;0")</f>
        <v>0</v>
      </c>
      <c r="AT1329" s="128" t="n">
        <f aca="false" ca="false" dt2D="false" dtr="false" t="normal">+AR1329+AS1329</f>
        <v>1</v>
      </c>
    </row>
    <row customHeight="true" ht="15" outlineLevel="0" r="1330">
      <c r="A1330" s="115" t="n">
        <f aca="false" ca="false" dt2D="false" dtr="false" t="normal">A1329+1</f>
        <v>438</v>
      </c>
      <c r="B1330" s="115" t="s">
        <v>226</v>
      </c>
      <c r="C1330" s="116" t="s">
        <v>639</v>
      </c>
      <c r="D1330" s="115" t="s">
        <v>640</v>
      </c>
      <c r="E1330" s="117" t="s">
        <v>117</v>
      </c>
      <c r="F1330" s="118" t="s">
        <v>62</v>
      </c>
      <c r="G1330" s="118" t="n">
        <v>2</v>
      </c>
      <c r="H1330" s="118" t="n">
        <v>1</v>
      </c>
      <c r="I1330" s="119" t="n">
        <v>375.6</v>
      </c>
      <c r="J1330" s="119" t="n">
        <v>375.6</v>
      </c>
      <c r="K1330" s="119" t="n">
        <v>0</v>
      </c>
      <c r="L1330" s="117" t="n">
        <v>38</v>
      </c>
      <c r="M1330" s="120" t="n">
        <f aca="false" ca="false" dt2D="false" dtr="false" t="normal">SUM(N1330:S1330)</f>
        <v>4101421.41</v>
      </c>
      <c r="N1330" s="120" t="n"/>
      <c r="O1330" s="120" t="n"/>
      <c r="P1330" s="120" t="n"/>
      <c r="Q1330" s="120" t="n"/>
      <c r="R1330" s="120" t="n"/>
      <c r="S1330" s="120" t="n">
        <v>4101421.41</v>
      </c>
      <c r="T1330" s="191" t="n">
        <v>48.1</v>
      </c>
      <c r="U1330" s="192" t="n">
        <v>38.48</v>
      </c>
      <c r="V1330" s="192" t="n">
        <v>32.07</v>
      </c>
      <c r="W1330" s="192" t="n"/>
      <c r="X1330" s="192" t="n"/>
      <c r="Y1330" s="193" t="n">
        <v>2025</v>
      </c>
      <c r="Z1330" s="3" t="n"/>
      <c r="AA1330" s="3" t="n"/>
      <c r="AB1330" s="194" t="n">
        <f aca="false" ca="false" dt2D="false" dtr="false" t="normal">SUM(AC1330:AQ1330)</f>
        <v>4101421.41</v>
      </c>
      <c r="AC1330" s="151" t="n"/>
      <c r="AD1330" s="151" t="n"/>
      <c r="AE1330" s="151" t="n"/>
      <c r="AF1330" s="151" t="n"/>
      <c r="AG1330" s="151" t="n"/>
      <c r="AH1330" s="151" t="n"/>
      <c r="AI1330" s="151" t="n"/>
      <c r="AJ1330" s="151" t="n"/>
      <c r="AK1330" s="151" t="n">
        <v>4101421.41</v>
      </c>
      <c r="AL1330" s="151" t="n"/>
      <c r="AM1330" s="151" t="n"/>
      <c r="AN1330" s="151" t="n"/>
      <c r="AO1330" s="151" t="n"/>
      <c r="AP1330" s="151" t="n"/>
      <c r="AQ1330" s="151" t="n"/>
      <c r="AR1330" s="128" t="n">
        <f aca="false" ca="false" dt2D="false" dtr="false" t="normal">COUNTIF(AC1330:AN1330, "&gt;0")</f>
        <v>1</v>
      </c>
      <c r="AS1330" s="128" t="n">
        <f aca="false" ca="false" dt2D="false" dtr="false" t="normal">COUNTIF(AO1330:AQ1330, "&gt;0")</f>
        <v>0</v>
      </c>
      <c r="AT1330" s="128" t="n">
        <f aca="false" ca="false" dt2D="false" dtr="false" t="normal">+AR1330+AS1330</f>
        <v>1</v>
      </c>
    </row>
    <row outlineLevel="0" r="1332">
      <c r="C1332" s="208" t="s">
        <v>978</v>
      </c>
      <c r="O1332" s="5" t="n"/>
      <c r="P1332" s="5" t="n"/>
      <c r="Q1332" s="5" t="n"/>
      <c r="R1332" s="5" t="n"/>
    </row>
    <row outlineLevel="0" r="1333">
      <c r="R1333" s="5" t="n"/>
    </row>
    <row outlineLevel="0" r="1334">
      <c r="J1334" s="209" t="n"/>
      <c r="O1334" s="207" t="n"/>
      <c r="P1334" s="207" t="n"/>
      <c r="Q1334" s="207" t="n"/>
      <c r="R1334" s="207" t="n"/>
      <c r="S1334" s="207" t="n"/>
    </row>
    <row outlineLevel="0" r="1335">
      <c r="O1335" s="210" t="n"/>
      <c r="P1335" s="210" t="n"/>
      <c r="Q1335" s="210" t="n"/>
      <c r="R1335" s="210" t="n"/>
      <c r="S1335" s="210" t="n"/>
      <c r="V1335" s="207" t="n"/>
      <c r="W1335" s="207" t="n"/>
      <c r="X1335" s="207" t="n"/>
    </row>
    <row outlineLevel="0" r="1336">
      <c r="P1336" s="5" t="n"/>
      <c r="Q1336" s="207" t="n"/>
      <c r="R1336" s="207" t="n"/>
      <c r="T1336" s="207" t="n"/>
      <c r="V1336" s="207" t="n"/>
      <c r="W1336" s="207" t="n"/>
      <c r="X1336" s="207" t="n"/>
    </row>
    <row outlineLevel="0" r="1337">
      <c r="P1337" s="5" t="n"/>
      <c r="Q1337" s="5" t="n"/>
      <c r="S1337" s="5" t="n"/>
    </row>
    <row ht="15.75" outlineLevel="0" r="1338">
      <c r="O1338" s="207" t="n"/>
      <c r="P1338" s="5" t="n"/>
      <c r="Q1338" s="207" t="n"/>
      <c r="S1338" s="207" t="n"/>
      <c r="T1338" s="211" t="n"/>
      <c r="U1338" s="211" t="n"/>
      <c r="V1338" s="211" t="n"/>
      <c r="W1338" s="211" t="n"/>
      <c r="X1338" s="211" t="n"/>
      <c r="Y1338" s="212" t="n"/>
      <c r="Z1338" s="212" t="n"/>
    </row>
    <row outlineLevel="0" r="1339">
      <c r="O1339" s="5" t="n"/>
      <c r="Q1339" s="5" t="n"/>
      <c r="S1339" s="5" t="n"/>
    </row>
    <row outlineLevel="0" r="1340">
      <c r="O1340" s="5" t="n"/>
      <c r="Q1340" s="5" t="n"/>
    </row>
    <row outlineLevel="0" r="1341">
      <c r="Q1341" s="207" t="n"/>
      <c r="S1341" s="213" t="n"/>
      <c r="T1341" s="213" t="n"/>
      <c r="U1341" s="213" t="n"/>
      <c r="V1341" s="213" t="n"/>
      <c r="W1341" s="213" t="n"/>
      <c r="X1341" s="213" t="n"/>
      <c r="Y1341" s="214" t="n"/>
      <c r="Z1341" s="214" t="n"/>
    </row>
    <row outlineLevel="0" r="1342">
      <c r="O1342" s="207" t="n"/>
      <c r="P1342" s="5" t="n"/>
      <c r="S1342" s="5" t="n"/>
    </row>
    <row outlineLevel="0" r="1343">
      <c r="P1343" s="5" t="n"/>
      <c r="Q1343" s="5" t="n"/>
      <c r="S1343" s="5" t="n"/>
    </row>
    <row outlineLevel="0" r="1346">
      <c r="M1346" s="5" t="n"/>
    </row>
    <row outlineLevel="0" r="1347">
      <c r="O1347" s="207" t="n"/>
    </row>
    <row outlineLevel="0" r="1348">
      <c r="R1348" s="5" t="n"/>
    </row>
  </sheetData>
  <autoFilter ref="A10:BC1330"/>
  <mergeCells count="33">
    <mergeCell ref="AC7:AQ7"/>
    <mergeCell ref="AQ8:AQ9"/>
    <mergeCell ref="AP8:AP9"/>
    <mergeCell ref="AO8:AO9"/>
    <mergeCell ref="AN8:AN9"/>
    <mergeCell ref="AM8:AM9"/>
    <mergeCell ref="AL8:AL9"/>
    <mergeCell ref="AK8:AK9"/>
    <mergeCell ref="AJ8:AJ9"/>
    <mergeCell ref="AC8:AI8"/>
    <mergeCell ref="AB7:AB9"/>
    <mergeCell ref="U7:U9"/>
    <mergeCell ref="T7:T9"/>
    <mergeCell ref="E891:S891"/>
    <mergeCell ref="T891:V891"/>
    <mergeCell ref="AB891:AC891"/>
    <mergeCell ref="V7:V10"/>
    <mergeCell ref="N8:S8"/>
    <mergeCell ref="M7:S7"/>
    <mergeCell ref="M8:M9"/>
    <mergeCell ref="E7:E10"/>
    <mergeCell ref="F7:F10"/>
    <mergeCell ref="G7:G10"/>
    <mergeCell ref="H7:H10"/>
    <mergeCell ref="I7:I9"/>
    <mergeCell ref="J8:J9"/>
    <mergeCell ref="K8:K9"/>
    <mergeCell ref="L7:L9"/>
    <mergeCell ref="J7:K7"/>
    <mergeCell ref="A7:A10"/>
    <mergeCell ref="B7:B10"/>
    <mergeCell ref="C7:C10"/>
    <mergeCell ref="D7:D10"/>
  </mergeCells>
  <conditionalFormatting pivot="false" sqref="D114">
    <cfRule aboveAverage="true" bottom="false" dxfId="0" equalAverage="false" percent="false" priority="1" stopIfTrue="false" type="duplicateValues"/>
  </conditionalFormatting>
  <pageMargins bottom="0.748031497001648" footer="0.31496062874794" header="0.31496062874794" left="0.708661377429962" right="0.708661377429962" top="0.748031497001648"/>
  <pageSetup fitToHeight="10" fitToWidth="1" orientation="landscape" paperHeight="420mm" paperSize="8" paperWidth="297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Z1337"/>
  <sheetViews>
    <sheetView showZeros="true" workbookViewId="0">
      <pane activePane="bottomLeft" state="frozen" topLeftCell="A11" xSplit="0" ySplit="10"/>
    </sheetView>
  </sheetViews>
  <sheetFormatPr baseColWidth="8" customHeight="false" defaultColWidth="9.00000016916618" defaultRowHeight="15" zeroHeight="false"/>
  <cols>
    <col customWidth="true" max="1" min="1" outlineLevel="0" style="1" width="6.42578146740498"/>
    <col customWidth="true" max="2" min="2" outlineLevel="0" style="1" width="8.85546864361033"/>
    <col customWidth="true" max="3" min="3" outlineLevel="0" style="1" width="37.8554694894412"/>
    <col customWidth="true" max="4" min="4" outlineLevel="0" style="1" width="71.2851564964804"/>
    <col customWidth="true" max="5" min="5" outlineLevel="0" style="1" width="24.8554679669456"/>
    <col customWidth="true" max="6" min="6" outlineLevel="0" style="1" width="21.285156158148"/>
    <col customWidth="true" max="7" min="7" outlineLevel="0" style="1" width="21.9999996616676"/>
    <col customWidth="true" max="8" min="8" outlineLevel="0" style="1" width="22.5703129929608"/>
    <col customWidth="true" max="9" min="9" outlineLevel="0" style="1" width="21.285156158148"/>
    <col customWidth="true" max="10" min="10" outlineLevel="0" style="1" width="20.5703126546285"/>
    <col customWidth="true" max="11" min="11" outlineLevel="0" style="1" width="15.1406249709246"/>
    <col customWidth="true" max="12" min="12" outlineLevel="0" style="1" width="25.1406253092569"/>
    <col customWidth="true" max="13" min="13" outlineLevel="0" style="1" width="22.2851556506495"/>
    <col customWidth="true" max="14" min="14" outlineLevel="0" style="1" width="24.4257804524079"/>
    <col customWidth="true" max="15" min="15" outlineLevel="0" style="1" width="22.9999991541691"/>
    <col customWidth="true" max="16" min="16" outlineLevel="0" style="1" width="25.2851554814833"/>
    <col customWidth="true" max="17" min="17" outlineLevel="0" style="1" width="22.1406254784231"/>
    <col customWidth="true" max="18" min="18" outlineLevel="0" style="1" width="22.8554689819427"/>
    <col customWidth="true" max="19" min="19" outlineLevel="0" style="1" width="19.710937625553"/>
    <col customWidth="true" max="20" min="20" outlineLevel="0" style="1" width="20.8554686436103"/>
    <col customWidth="true" hidden="true" max="21" min="21" outlineLevel="0" width="7.85546847444415"/>
    <col customWidth="true" hidden="true" max="22" min="22" outlineLevel="0" width="10.1406248017584"/>
    <col customWidth="true" hidden="true" max="23" min="23" outlineLevel="0" width="11.570313162127"/>
    <col customWidth="true" hidden="true" max="24" min="24" outlineLevel="0" width="25.7109372872207"/>
    <col customWidth="true" hidden="true" max="25" min="25" outlineLevel="0" width="22.2851556506495"/>
    <col bestFit="true" customWidth="true" hidden="true" max="26" min="26" outlineLevel="0" width="9.00000016916618"/>
  </cols>
  <sheetData>
    <row outlineLevel="0" r="1">
      <c r="S1" s="4" t="s">
        <v>1054</v>
      </c>
    </row>
    <row outlineLevel="0" r="2">
      <c r="G2" s="207" t="n"/>
      <c r="H2" s="207" t="n"/>
      <c r="M2" s="207" t="n"/>
      <c r="S2" s="4" t="s">
        <v>1</v>
      </c>
    </row>
    <row outlineLevel="0" r="3">
      <c r="L3" s="207" t="n"/>
      <c r="M3" s="207" t="n"/>
      <c r="O3" s="207" t="n"/>
    </row>
    <row ht="15.75" outlineLevel="0" r="4">
      <c r="D4" s="6" t="s">
        <v>1055</v>
      </c>
      <c r="L4" s="207" t="n"/>
      <c r="N4" s="207" t="n"/>
      <c r="O4" s="207" t="n"/>
      <c r="P4" s="207" t="n"/>
      <c r="Q4" s="207" t="n"/>
      <c r="R4" s="207" t="n"/>
      <c r="S4" s="207" t="n"/>
    </row>
    <row outlineLevel="0" r="5">
      <c r="O5" s="207" t="n"/>
      <c r="P5" s="207" t="n"/>
      <c r="Q5" s="207" t="n"/>
      <c r="R5" s="207" t="n"/>
      <c r="T5" s="207" t="n"/>
    </row>
    <row customHeight="true" ht="42.1071472167969" outlineLevel="0" r="7">
      <c r="A7" s="9" t="s">
        <v>3</v>
      </c>
      <c r="B7" s="219" t="s">
        <v>1056</v>
      </c>
      <c r="C7" s="220" t="s">
        <v>1057</v>
      </c>
      <c r="D7" s="220" t="s">
        <v>1058</v>
      </c>
      <c r="E7" s="15" t="s">
        <v>18</v>
      </c>
      <c r="F7" s="15" t="s">
        <v>19</v>
      </c>
      <c r="G7" s="221" t="s"/>
      <c r="H7" s="222" t="s"/>
      <c r="I7" s="223" t="s"/>
      <c r="J7" s="224" t="s"/>
      <c r="K7" s="225" t="s"/>
      <c r="L7" s="226" t="s"/>
      <c r="M7" s="227" t="s"/>
      <c r="N7" s="228" t="s"/>
      <c r="O7" s="229" t="s"/>
      <c r="P7" s="230" t="s"/>
      <c r="Q7" s="231" t="s"/>
      <c r="R7" s="232" t="s"/>
      <c r="S7" s="233" t="s"/>
      <c r="T7" s="234" t="s"/>
    </row>
    <row customHeight="true" ht="30.3999996185303" outlineLevel="0" r="8">
      <c r="A8" s="235" t="s"/>
      <c r="B8" s="236" t="s"/>
      <c r="C8" s="237" t="s"/>
      <c r="D8" s="238" t="s"/>
      <c r="E8" s="239" t="s"/>
      <c r="F8" s="15" t="s">
        <v>24</v>
      </c>
      <c r="G8" s="240" t="s"/>
      <c r="H8" s="241" t="s"/>
      <c r="I8" s="242" t="s"/>
      <c r="J8" s="243" t="s"/>
      <c r="K8" s="244" t="s"/>
      <c r="L8" s="245" t="s"/>
      <c r="M8" s="15" t="s">
        <v>25</v>
      </c>
      <c r="N8" s="15" t="s">
        <v>26</v>
      </c>
      <c r="O8" s="15" t="s">
        <v>27</v>
      </c>
      <c r="P8" s="15" t="s">
        <v>28</v>
      </c>
      <c r="Q8" s="15" t="s">
        <v>29</v>
      </c>
      <c r="R8" s="15" t="s">
        <v>30</v>
      </c>
      <c r="S8" s="15" t="s">
        <v>31</v>
      </c>
      <c r="T8" s="15" t="s">
        <v>32</v>
      </c>
    </row>
    <row customHeight="true" ht="271.149993896484" outlineLevel="0" r="9">
      <c r="A9" s="246" t="s"/>
      <c r="B9" s="247" t="s"/>
      <c r="C9" s="248" t="s"/>
      <c r="D9" s="249" t="s"/>
      <c r="E9" s="250" t="s"/>
      <c r="F9" s="15" t="s">
        <v>41</v>
      </c>
      <c r="G9" s="15" t="s">
        <v>42</v>
      </c>
      <c r="H9" s="15" t="s">
        <v>43</v>
      </c>
      <c r="I9" s="15" t="s">
        <v>44</v>
      </c>
      <c r="J9" s="15" t="s">
        <v>45</v>
      </c>
      <c r="K9" s="15" t="s">
        <v>46</v>
      </c>
      <c r="L9" s="15" t="s">
        <v>47</v>
      </c>
      <c r="M9" s="251" t="s"/>
      <c r="N9" s="252" t="s"/>
      <c r="O9" s="253" t="s"/>
      <c r="P9" s="254" t="s"/>
      <c r="Q9" s="255" t="s"/>
      <c r="R9" s="256" t="s"/>
      <c r="S9" s="257" t="s"/>
      <c r="T9" s="258" t="s"/>
    </row>
    <row ht="15.75" outlineLevel="0" r="10">
      <c r="A10" s="259" t="s"/>
      <c r="B10" s="260" t="s"/>
      <c r="C10" s="261" t="n"/>
      <c r="D10" s="261" t="n"/>
      <c r="E10" s="58" t="n"/>
    </row>
    <row customHeight="true" ht="18" outlineLevel="0" r="11">
      <c r="A11" s="108" t="n"/>
      <c r="B11" s="108" t="n"/>
      <c r="C11" s="108" t="n"/>
      <c r="D11" s="109" t="s">
        <v>59</v>
      </c>
      <c r="E11" s="110" t="n">
        <f aca="false" ca="false" dt2D="false" dtr="false" t="normal">SUM(E12:E113)</f>
        <v>733697313.9942304</v>
      </c>
      <c r="F11" s="110" t="n">
        <f aca="false" ca="false" dt2D="false" dtr="false" t="normal">SUM(F12:F113)</f>
        <v>199502948.64999998</v>
      </c>
      <c r="G11" s="110" t="n">
        <f aca="false" ca="false" dt2D="false" dtr="false" t="normal">SUM(G12:G113)</f>
        <v>89852886.59</v>
      </c>
      <c r="H11" s="110" t="n">
        <f aca="false" ca="false" dt2D="false" dtr="false" t="normal">SUM(H12:H113)</f>
        <v>56395488.96999999</v>
      </c>
      <c r="I11" s="110" t="n">
        <f aca="false" ca="false" dt2D="false" dtr="false" t="normal">SUM(I12:I113)</f>
        <v>40445239.24</v>
      </c>
      <c r="J11" s="110" t="n">
        <f aca="false" ca="false" dt2D="false" dtr="false" t="normal">SUM(J12:J113)</f>
        <v>23996069.400000002</v>
      </c>
      <c r="K11" s="110" t="n">
        <f aca="false" ca="false" dt2D="false" dtr="false" t="normal">SUM(K12:K113)</f>
        <v>0</v>
      </c>
      <c r="L11" s="110" t="n">
        <f aca="false" ca="false" dt2D="false" dtr="false" t="normal">SUM(L12:L113)</f>
        <v>0</v>
      </c>
      <c r="M11" s="110" t="n">
        <f aca="false" ca="false" dt2D="false" dtr="false" t="normal">SUM(M12:M113)</f>
        <v>8024927.1</v>
      </c>
      <c r="N11" s="110" t="n">
        <f aca="false" ca="false" dt2D="false" dtr="false" t="normal">SUM(N12:N113)</f>
        <v>119873353.63999999</v>
      </c>
      <c r="O11" s="110" t="n">
        <f aca="false" ca="false" dt2D="false" dtr="false" t="normal">SUM(O12:O113)</f>
        <v>73790352.09</v>
      </c>
      <c r="P11" s="110" t="n">
        <f aca="false" ca="false" dt2D="false" dtr="false" t="normal">SUM(P12:P113)</f>
        <v>86912711.71000001</v>
      </c>
      <c r="Q11" s="110" t="n">
        <f aca="false" ca="false" dt2D="false" dtr="false" t="normal">SUM(Q12:Q113)</f>
        <v>29749844.53</v>
      </c>
      <c r="R11" s="110" t="n">
        <f aca="false" ca="false" dt2D="false" dtr="false" t="normal">SUM(R12:R113)</f>
        <v>3960158.2142302007</v>
      </c>
      <c r="S11" s="110" t="n">
        <f aca="false" ca="false" dt2D="false" dtr="false" t="normal">SUM(S12:S113)</f>
        <v>744000</v>
      </c>
      <c r="T11" s="110" t="n">
        <f aca="false" ca="false" dt2D="false" dtr="false" t="normal">SUM(T12:T113)</f>
        <v>449333.86</v>
      </c>
    </row>
    <row outlineLevel="0" r="12">
      <c r="A12" s="115" t="n">
        <v>1</v>
      </c>
      <c r="B12" s="115" t="n">
        <v>1</v>
      </c>
      <c r="C12" s="116" t="s">
        <v>60</v>
      </c>
      <c r="D12" s="116" t="s">
        <v>61</v>
      </c>
      <c r="E12" s="124" t="n">
        <f aca="false" ca="true" dt2D="false" dtr="false" t="normal">SUBTOTAL(9, F12:T12)</f>
        <v>14771841.549999999</v>
      </c>
      <c r="F12" s="124" t="n">
        <v>0</v>
      </c>
      <c r="G12" s="124" t="n">
        <v>0</v>
      </c>
      <c r="H12" s="124" t="n">
        <v>0</v>
      </c>
      <c r="I12" s="124" t="n">
        <v>0</v>
      </c>
      <c r="J12" s="124" t="n">
        <v>0</v>
      </c>
      <c r="K12" s="124" t="n"/>
      <c r="L12" s="124" t="n"/>
      <c r="M12" s="124" t="n">
        <v>0</v>
      </c>
      <c r="N12" s="124" t="n">
        <v>0</v>
      </c>
      <c r="O12" s="124" t="n">
        <v>14405926.62</v>
      </c>
      <c r="P12" s="124" t="n">
        <v>0</v>
      </c>
      <c r="Q12" s="124" t="n">
        <v>0</v>
      </c>
      <c r="R12" s="124" t="n">
        <v>341914.93</v>
      </c>
      <c r="S12" s="124" t="n">
        <v>24000</v>
      </c>
      <c r="T12" s="124" t="n"/>
    </row>
    <row outlineLevel="0" r="13">
      <c r="A13" s="115" t="n">
        <f aca="false" ca="false" dt2D="false" dtr="false" t="normal">A12+1</f>
        <v>2</v>
      </c>
      <c r="B13" s="115" t="n">
        <f aca="false" ca="false" dt2D="false" dtr="false" t="normal">B12+1</f>
        <v>2</v>
      </c>
      <c r="C13" s="116" t="s">
        <v>60</v>
      </c>
      <c r="D13" s="116" t="s">
        <v>63</v>
      </c>
      <c r="E13" s="124" t="n">
        <f aca="false" ca="true" dt2D="false" dtr="false" t="normal">SUBTOTAL(9, F13:T13)</f>
        <v>18884780.159999996</v>
      </c>
      <c r="F13" s="124" t="n">
        <v>2320624.28</v>
      </c>
      <c r="G13" s="124" t="n">
        <v>1208886.87</v>
      </c>
      <c r="H13" s="124" t="n"/>
      <c r="I13" s="124" t="n"/>
      <c r="J13" s="124" t="n">
        <v>0</v>
      </c>
      <c r="K13" s="124" t="n"/>
      <c r="L13" s="124" t="n"/>
      <c r="M13" s="124" t="n">
        <v>0</v>
      </c>
      <c r="N13" s="124" t="n">
        <v>4272787.71</v>
      </c>
      <c r="O13" s="124" t="n">
        <v>4924704.85</v>
      </c>
      <c r="P13" s="124" t="n">
        <v>5939807.05</v>
      </c>
      <c r="Q13" s="124" t="n"/>
      <c r="R13" s="124" t="n"/>
      <c r="S13" s="124" t="n"/>
      <c r="T13" s="124" t="n">
        <v>217969.4</v>
      </c>
    </row>
    <row outlineLevel="0" r="14">
      <c r="A14" s="115" t="n">
        <f aca="false" ca="false" dt2D="false" dtr="false" t="normal">A13+1</f>
        <v>3</v>
      </c>
      <c r="B14" s="115" t="n">
        <f aca="false" ca="false" dt2D="false" dtr="false" t="normal">B13+1</f>
        <v>3</v>
      </c>
      <c r="C14" s="116" t="s">
        <v>64</v>
      </c>
      <c r="D14" s="116" t="s">
        <v>65</v>
      </c>
      <c r="E14" s="124" t="n">
        <f aca="false" ca="true" dt2D="false" dtr="false" t="normal">SUBTOTAL(9, F14:T14)</f>
        <v>16766703.959999999</v>
      </c>
      <c r="F14" s="124" t="n">
        <v>6755517.92</v>
      </c>
      <c r="G14" s="124" t="n">
        <v>5827642.53</v>
      </c>
      <c r="H14" s="124" t="n"/>
      <c r="I14" s="124" t="n">
        <v>4050089.45</v>
      </c>
      <c r="J14" s="124" t="n">
        <v>0</v>
      </c>
      <c r="K14" s="124" t="n"/>
      <c r="L14" s="124" t="n"/>
      <c r="M14" s="124" t="n">
        <v>0</v>
      </c>
      <c r="N14" s="124" t="n">
        <v>0</v>
      </c>
      <c r="O14" s="124" t="n">
        <v>0</v>
      </c>
      <c r="P14" s="124" t="n">
        <v>0</v>
      </c>
      <c r="Q14" s="124" t="n"/>
      <c r="R14" s="124" t="n">
        <v>109454.06</v>
      </c>
      <c r="S14" s="124" t="n">
        <v>24000</v>
      </c>
      <c r="T14" s="124" t="n"/>
    </row>
    <row outlineLevel="0" r="15">
      <c r="A15" s="115" t="n">
        <f aca="false" ca="false" dt2D="false" dtr="false" t="normal">A14+1</f>
        <v>4</v>
      </c>
      <c r="B15" s="115" t="n">
        <f aca="false" ca="false" dt2D="false" dtr="false" t="normal">B14+1</f>
        <v>4</v>
      </c>
      <c r="C15" s="116" t="s">
        <v>66</v>
      </c>
      <c r="D15" s="116" t="s">
        <v>67</v>
      </c>
      <c r="E15" s="124" t="n">
        <f aca="false" ca="true" dt2D="false" dtr="false" t="normal">SUBTOTAL(9, F15:T15)</f>
        <v>7668023.680000001</v>
      </c>
      <c r="F15" s="124" t="n">
        <v>7568788.15</v>
      </c>
      <c r="G15" s="124" t="n">
        <v>0</v>
      </c>
      <c r="H15" s="124" t="n">
        <v>0</v>
      </c>
      <c r="I15" s="124" t="n">
        <v>0</v>
      </c>
      <c r="J15" s="124" t="n">
        <v>0</v>
      </c>
      <c r="K15" s="124" t="n"/>
      <c r="L15" s="124" t="n"/>
      <c r="M15" s="124" t="n">
        <v>0</v>
      </c>
      <c r="N15" s="124" t="n">
        <v>0</v>
      </c>
      <c r="O15" s="124" t="n">
        <v>0</v>
      </c>
      <c r="P15" s="124" t="n">
        <v>0</v>
      </c>
      <c r="Q15" s="124" t="n">
        <v>0</v>
      </c>
      <c r="R15" s="124" t="n">
        <v>75235.53</v>
      </c>
      <c r="S15" s="124" t="n">
        <v>24000</v>
      </c>
      <c r="T15" s="124" t="n"/>
    </row>
    <row outlineLevel="0" r="16">
      <c r="A16" s="115" t="n">
        <f aca="false" ca="false" dt2D="false" dtr="false" t="normal">A15+1</f>
        <v>5</v>
      </c>
      <c r="B16" s="115" t="n">
        <f aca="false" ca="false" dt2D="false" dtr="false" t="normal">B15+1</f>
        <v>5</v>
      </c>
      <c r="C16" s="116" t="s">
        <v>66</v>
      </c>
      <c r="D16" s="116" t="s">
        <v>68</v>
      </c>
      <c r="E16" s="124" t="n">
        <f aca="false" ca="true" dt2D="false" dtr="false" t="normal">SUBTOTAL(9, F16:T16)</f>
        <v>10004903.51</v>
      </c>
      <c r="F16" s="124" t="n">
        <v>0</v>
      </c>
      <c r="G16" s="124" t="n">
        <v>0</v>
      </c>
      <c r="H16" s="124" t="n">
        <v>0</v>
      </c>
      <c r="I16" s="124" t="n">
        <v>0</v>
      </c>
      <c r="J16" s="124" t="n">
        <v>0</v>
      </c>
      <c r="K16" s="124" t="n"/>
      <c r="L16" s="124" t="n"/>
      <c r="M16" s="124" t="n">
        <v>0</v>
      </c>
      <c r="N16" s="124" t="n">
        <v>0</v>
      </c>
      <c r="O16" s="124" t="n">
        <v>9755981.03</v>
      </c>
      <c r="P16" s="124" t="n"/>
      <c r="Q16" s="124" t="n">
        <v>0</v>
      </c>
      <c r="R16" s="124" t="n">
        <v>224922.48</v>
      </c>
      <c r="S16" s="124" t="n">
        <v>24000</v>
      </c>
      <c r="T16" s="124" t="n"/>
    </row>
    <row outlineLevel="0" r="17">
      <c r="A17" s="115" t="n">
        <f aca="false" ca="false" dt2D="false" dtr="false" t="normal">A16+1</f>
        <v>6</v>
      </c>
      <c r="B17" s="115" t="n">
        <f aca="false" ca="false" dt2D="false" dtr="false" t="normal">B16+1</f>
        <v>6</v>
      </c>
      <c r="C17" s="116" t="s">
        <v>66</v>
      </c>
      <c r="D17" s="116" t="s">
        <v>74</v>
      </c>
      <c r="E17" s="124" t="n">
        <f aca="false" ca="true" dt2D="false" dtr="false" t="normal">SUBTOTAL(9, F17:T17)</f>
        <v>2622854.51</v>
      </c>
      <c r="F17" s="124" t="n">
        <v>0</v>
      </c>
      <c r="G17" s="124" t="n">
        <v>0</v>
      </c>
      <c r="H17" s="124" t="n">
        <v>0</v>
      </c>
      <c r="I17" s="124" t="n">
        <v>0</v>
      </c>
      <c r="J17" s="124" t="n">
        <v>0</v>
      </c>
      <c r="K17" s="124" t="n"/>
      <c r="L17" s="124" t="n"/>
      <c r="M17" s="124" t="n">
        <v>0</v>
      </c>
      <c r="N17" s="124" t="n">
        <v>2622854.51</v>
      </c>
      <c r="O17" s="124" t="n">
        <v>0</v>
      </c>
      <c r="P17" s="124" t="n">
        <v>0</v>
      </c>
      <c r="Q17" s="124" t="n">
        <v>0</v>
      </c>
      <c r="R17" s="124" t="n"/>
      <c r="S17" s="124" t="n"/>
      <c r="T17" s="124" t="n"/>
    </row>
    <row outlineLevel="0" r="18">
      <c r="A18" s="115" t="n">
        <f aca="false" ca="false" dt2D="false" dtr="false" t="normal">A17+1</f>
        <v>7</v>
      </c>
      <c r="B18" s="115" t="n">
        <f aca="false" ca="false" dt2D="false" dtr="false" t="normal">B17+1</f>
        <v>7</v>
      </c>
      <c r="C18" s="116" t="s">
        <v>66</v>
      </c>
      <c r="D18" s="116" t="s">
        <v>75</v>
      </c>
      <c r="E18" s="124" t="n">
        <f aca="false" ca="true" dt2D="false" dtr="false" t="normal">SUBTOTAL(9, F18:T18)</f>
        <v>6301307.600000001</v>
      </c>
      <c r="F18" s="124" t="n"/>
      <c r="G18" s="124" t="n">
        <v>3725677.85</v>
      </c>
      <c r="H18" s="124" t="n">
        <v>0</v>
      </c>
      <c r="I18" s="124" t="n">
        <v>0</v>
      </c>
      <c r="J18" s="124" t="n">
        <v>0</v>
      </c>
      <c r="K18" s="124" t="n"/>
      <c r="L18" s="124" t="n">
        <v>0</v>
      </c>
      <c r="M18" s="124" t="n"/>
      <c r="N18" s="124" t="n">
        <v>2460076.97</v>
      </c>
      <c r="O18" s="124" t="n"/>
      <c r="P18" s="124" t="n">
        <v>0</v>
      </c>
      <c r="Q18" s="124" t="n">
        <v>0</v>
      </c>
      <c r="R18" s="124" t="n">
        <v>91552.78</v>
      </c>
      <c r="S18" s="124" t="n">
        <v>24000</v>
      </c>
      <c r="T18" s="124" t="n"/>
    </row>
    <row outlineLevel="0" r="19">
      <c r="A19" s="115" t="n">
        <f aca="false" ca="false" dt2D="false" dtr="false" t="normal">A18+1</f>
        <v>8</v>
      </c>
      <c r="B19" s="115" t="n">
        <f aca="false" ca="false" dt2D="false" dtr="false" t="normal">B18+1</f>
        <v>8</v>
      </c>
      <c r="C19" s="116" t="s">
        <v>66</v>
      </c>
      <c r="D19" s="116" t="s">
        <v>76</v>
      </c>
      <c r="E19" s="124" t="n">
        <f aca="false" ca="true" dt2D="false" dtr="false" t="normal">SUBTOTAL(9, F19:T19)</f>
        <v>4022669.56</v>
      </c>
      <c r="F19" s="124" t="n"/>
      <c r="G19" s="124" t="n"/>
      <c r="H19" s="124" t="n"/>
      <c r="I19" s="124" t="n"/>
      <c r="J19" s="124" t="n">
        <v>0</v>
      </c>
      <c r="K19" s="124" t="n"/>
      <c r="L19" s="124" t="n"/>
      <c r="M19" s="124" t="n">
        <v>0</v>
      </c>
      <c r="N19" s="124" t="n">
        <v>0</v>
      </c>
      <c r="O19" s="124" t="n">
        <v>3968655.74</v>
      </c>
      <c r="P19" s="124" t="n">
        <v>0</v>
      </c>
      <c r="Q19" s="124" t="n">
        <v>0</v>
      </c>
      <c r="R19" s="124" t="n"/>
      <c r="S19" s="124" t="n"/>
      <c r="T19" s="124" t="n">
        <v>54013.82</v>
      </c>
    </row>
    <row outlineLevel="0" r="20">
      <c r="A20" s="115" t="n">
        <f aca="false" ca="false" dt2D="false" dtr="false" t="normal">A19+1</f>
        <v>9</v>
      </c>
      <c r="B20" s="115" t="n">
        <f aca="false" ca="false" dt2D="false" dtr="false" t="normal">B19+1</f>
        <v>9</v>
      </c>
      <c r="C20" s="116" t="s">
        <v>66</v>
      </c>
      <c r="D20" s="116" t="s">
        <v>77</v>
      </c>
      <c r="E20" s="124" t="n">
        <f aca="false" ca="true" dt2D="false" dtr="false" t="normal">SUBTOTAL(9, F20:T20)</f>
        <v>7989891.39</v>
      </c>
      <c r="F20" s="124" t="n"/>
      <c r="G20" s="124" t="n">
        <v>7852851.42</v>
      </c>
      <c r="H20" s="124" t="n">
        <v>0</v>
      </c>
      <c r="I20" s="124" t="n"/>
      <c r="J20" s="124" t="n">
        <v>0</v>
      </c>
      <c r="K20" s="124" t="n"/>
      <c r="L20" s="124" t="n"/>
      <c r="M20" s="124" t="n">
        <v>0</v>
      </c>
      <c r="N20" s="124" t="n">
        <v>0</v>
      </c>
      <c r="O20" s="124" t="n">
        <v>0</v>
      </c>
      <c r="P20" s="124" t="n">
        <v>0</v>
      </c>
      <c r="Q20" s="124" t="n">
        <v>0</v>
      </c>
      <c r="R20" s="124" t="n">
        <v>113039.97</v>
      </c>
      <c r="S20" s="124" t="n">
        <v>24000</v>
      </c>
      <c r="T20" s="124" t="n"/>
    </row>
    <row outlineLevel="0" r="21">
      <c r="A21" s="115" t="n">
        <f aca="false" ca="false" dt2D="false" dtr="false" t="normal">A20+1</f>
        <v>10</v>
      </c>
      <c r="B21" s="115" t="n">
        <f aca="false" ca="false" dt2D="false" dtr="false" t="normal">B20+1</f>
        <v>10</v>
      </c>
      <c r="C21" s="116" t="s">
        <v>66</v>
      </c>
      <c r="D21" s="116" t="s">
        <v>78</v>
      </c>
      <c r="E21" s="124" t="n">
        <f aca="false" ca="true" dt2D="false" dtr="false" t="normal">SUBTOTAL(9, F21:T21)</f>
        <v>19281360.68</v>
      </c>
      <c r="F21" s="124" t="n">
        <v>0</v>
      </c>
      <c r="G21" s="124" t="n">
        <v>0</v>
      </c>
      <c r="H21" s="124" t="n">
        <v>0</v>
      </c>
      <c r="I21" s="124" t="n">
        <v>0</v>
      </c>
      <c r="J21" s="124" t="n">
        <v>0</v>
      </c>
      <c r="K21" s="124" t="n"/>
      <c r="L21" s="124" t="n"/>
      <c r="M21" s="124" t="n">
        <v>0</v>
      </c>
      <c r="N21" s="124" t="n">
        <v>0</v>
      </c>
      <c r="O21" s="124" t="n">
        <v>0</v>
      </c>
      <c r="P21" s="124" t="n">
        <v>19281360.68</v>
      </c>
      <c r="Q21" s="124" t="n">
        <v>0</v>
      </c>
      <c r="R21" s="124" t="n"/>
      <c r="S21" s="124" t="n"/>
      <c r="T21" s="124" t="n"/>
    </row>
    <row outlineLevel="0" r="22">
      <c r="A22" s="115" t="n">
        <f aca="false" ca="false" dt2D="false" dtr="false" t="normal">A21+1</f>
        <v>11</v>
      </c>
      <c r="B22" s="115" t="n">
        <f aca="false" ca="false" dt2D="false" dtr="false" t="normal">B21+1</f>
        <v>11</v>
      </c>
      <c r="C22" s="116" t="s">
        <v>66</v>
      </c>
      <c r="D22" s="116" t="s">
        <v>81</v>
      </c>
      <c r="E22" s="124" t="n">
        <f aca="false" ca="true" dt2D="false" dtr="false" t="normal">SUBTOTAL(9, F22:T22)</f>
        <v>4980531.9799999995</v>
      </c>
      <c r="F22" s="124" t="n"/>
      <c r="G22" s="124" t="n">
        <v>4925359.93</v>
      </c>
      <c r="H22" s="124" t="n"/>
      <c r="I22" s="124" t="n">
        <v>0</v>
      </c>
      <c r="J22" s="124" t="n">
        <v>0</v>
      </c>
      <c r="K22" s="124" t="n"/>
      <c r="L22" s="124" t="n"/>
      <c r="M22" s="124" t="n">
        <v>0</v>
      </c>
      <c r="N22" s="124" t="n">
        <v>0</v>
      </c>
      <c r="O22" s="124" t="n">
        <v>0</v>
      </c>
      <c r="P22" s="124" t="n">
        <v>0</v>
      </c>
      <c r="Q22" s="124" t="n">
        <v>0</v>
      </c>
      <c r="R22" s="124" t="n">
        <v>31172.05</v>
      </c>
      <c r="S22" s="124" t="n">
        <v>24000</v>
      </c>
      <c r="T22" s="124" t="n"/>
    </row>
    <row outlineLevel="0" r="23">
      <c r="A23" s="115" t="n">
        <f aca="false" ca="false" dt2D="false" dtr="false" t="normal">A22+1</f>
        <v>12</v>
      </c>
      <c r="B23" s="115" t="n">
        <f aca="false" ca="false" dt2D="false" dtr="false" t="normal">B22+1</f>
        <v>12</v>
      </c>
      <c r="C23" s="116" t="s">
        <v>66</v>
      </c>
      <c r="D23" s="116" t="s">
        <v>84</v>
      </c>
      <c r="E23" s="124" t="n">
        <f aca="false" ca="true" dt2D="false" dtr="false" t="normal">SUBTOTAL(9, F23:T23)</f>
        <v>6056403.53</v>
      </c>
      <c r="F23" s="124" t="n">
        <v>0</v>
      </c>
      <c r="G23" s="124" t="n">
        <v>0</v>
      </c>
      <c r="H23" s="124" t="n">
        <v>5975267.73</v>
      </c>
      <c r="I23" s="124" t="n">
        <v>0</v>
      </c>
      <c r="J23" s="124" t="n">
        <v>0</v>
      </c>
      <c r="K23" s="124" t="n"/>
      <c r="L23" s="124" t="n"/>
      <c r="M23" s="124" t="n">
        <v>0</v>
      </c>
      <c r="N23" s="124" t="n">
        <v>0</v>
      </c>
      <c r="O23" s="124" t="n">
        <v>0</v>
      </c>
      <c r="P23" s="124" t="n">
        <v>0</v>
      </c>
      <c r="Q23" s="124" t="n">
        <v>0</v>
      </c>
      <c r="R23" s="124" t="n">
        <v>57135.8</v>
      </c>
      <c r="S23" s="124" t="n">
        <v>24000</v>
      </c>
      <c r="T23" s="124" t="n"/>
    </row>
    <row outlineLevel="0" r="24">
      <c r="A24" s="115" t="n">
        <f aca="false" ca="false" dt2D="false" dtr="false" t="normal">A23+1</f>
        <v>13</v>
      </c>
      <c r="B24" s="115" t="n">
        <f aca="false" ca="false" dt2D="false" dtr="false" t="normal">B23+1</f>
        <v>13</v>
      </c>
      <c r="C24" s="116" t="s">
        <v>66</v>
      </c>
      <c r="D24" s="116" t="s">
        <v>86</v>
      </c>
      <c r="E24" s="124" t="n">
        <f aca="false" ca="true" dt2D="false" dtr="false" t="normal">SUBTOTAL(9, F24:T24)</f>
        <v>7679337.789999999</v>
      </c>
      <c r="F24" s="124" t="n">
        <v>0</v>
      </c>
      <c r="G24" s="124" t="n">
        <v>0</v>
      </c>
      <c r="H24" s="124" t="n">
        <v>0</v>
      </c>
      <c r="I24" s="124" t="n">
        <v>0</v>
      </c>
      <c r="J24" s="124" t="n">
        <v>0</v>
      </c>
      <c r="K24" s="124" t="n"/>
      <c r="L24" s="124" t="n"/>
      <c r="M24" s="124" t="n">
        <v>0</v>
      </c>
      <c r="N24" s="124" t="n">
        <v>0</v>
      </c>
      <c r="O24" s="124" t="n">
        <v>7475531.77</v>
      </c>
      <c r="P24" s="124" t="n">
        <v>0</v>
      </c>
      <c r="Q24" s="124" t="n">
        <v>0</v>
      </c>
      <c r="R24" s="124" t="n">
        <v>179806.02</v>
      </c>
      <c r="S24" s="124" t="n">
        <v>24000</v>
      </c>
      <c r="T24" s="124" t="n"/>
    </row>
    <row outlineLevel="0" r="25">
      <c r="A25" s="115" t="n">
        <f aca="false" ca="false" dt2D="false" dtr="false" t="normal">A24+1</f>
        <v>14</v>
      </c>
      <c r="B25" s="115" t="n">
        <f aca="false" ca="false" dt2D="false" dtr="false" t="normal">B24+1</f>
        <v>14</v>
      </c>
      <c r="C25" s="116" t="s">
        <v>66</v>
      </c>
      <c r="D25" s="116" t="s">
        <v>88</v>
      </c>
      <c r="E25" s="124" t="n">
        <f aca="false" ca="true" dt2D="false" dtr="false" t="normal">SUBTOTAL(9, F25:T25)</f>
        <v>9536453.33</v>
      </c>
      <c r="F25" s="124" t="n">
        <v>0</v>
      </c>
      <c r="G25" s="124" t="n">
        <v>0</v>
      </c>
      <c r="H25" s="124" t="n">
        <v>0</v>
      </c>
      <c r="I25" s="124" t="n">
        <v>0</v>
      </c>
      <c r="J25" s="124" t="n">
        <v>0</v>
      </c>
      <c r="K25" s="124" t="n"/>
      <c r="L25" s="124" t="n"/>
      <c r="M25" s="124" t="n">
        <v>0</v>
      </c>
      <c r="N25" s="124" t="n">
        <v>0</v>
      </c>
      <c r="O25" s="124" t="n">
        <v>9246422.73</v>
      </c>
      <c r="P25" s="124" t="n">
        <v>0</v>
      </c>
      <c r="Q25" s="124" t="n">
        <v>0</v>
      </c>
      <c r="R25" s="124" t="n">
        <v>266030.6</v>
      </c>
      <c r="S25" s="124" t="n">
        <v>24000</v>
      </c>
      <c r="T25" s="124" t="n"/>
    </row>
    <row outlineLevel="0" r="26">
      <c r="A26" s="115" t="n">
        <f aca="false" ca="false" dt2D="false" dtr="false" t="normal">A25+1</f>
        <v>15</v>
      </c>
      <c r="B26" s="115" t="n">
        <f aca="false" ca="false" dt2D="false" dtr="false" t="normal">B25+1</f>
        <v>15</v>
      </c>
      <c r="C26" s="116" t="s">
        <v>66</v>
      </c>
      <c r="D26" s="116" t="s">
        <v>91</v>
      </c>
      <c r="E26" s="124" t="n">
        <f aca="false" ca="true" dt2D="false" dtr="false" t="normal">SUBTOTAL(9, F26:T26)</f>
        <v>6516218</v>
      </c>
      <c r="F26" s="124" t="n">
        <v>6483838.38</v>
      </c>
      <c r="G26" s="124" t="n">
        <v>0</v>
      </c>
      <c r="H26" s="124" t="n">
        <v>0</v>
      </c>
      <c r="I26" s="124" t="n"/>
      <c r="J26" s="124" t="n">
        <v>0</v>
      </c>
      <c r="K26" s="124" t="n"/>
      <c r="L26" s="124" t="n"/>
      <c r="M26" s="124" t="n">
        <v>0</v>
      </c>
      <c r="N26" s="124" t="n">
        <v>0</v>
      </c>
      <c r="O26" s="124" t="n"/>
      <c r="P26" s="124" t="n">
        <v>0</v>
      </c>
      <c r="Q26" s="124" t="n">
        <v>0</v>
      </c>
      <c r="R26" s="124" t="n"/>
      <c r="S26" s="124" t="n"/>
      <c r="T26" s="124" t="n">
        <v>32379.62</v>
      </c>
    </row>
    <row outlineLevel="0" r="27">
      <c r="A27" s="115" t="n">
        <f aca="false" ca="false" dt2D="false" dtr="false" t="normal">A26+1</f>
        <v>16</v>
      </c>
      <c r="B27" s="115" t="n">
        <f aca="false" ca="false" dt2D="false" dtr="false" t="normal">B26+1</f>
        <v>16</v>
      </c>
      <c r="C27" s="116" t="s">
        <v>66</v>
      </c>
      <c r="D27" s="116" t="s">
        <v>92</v>
      </c>
      <c r="E27" s="124" t="n">
        <f aca="false" ca="true" dt2D="false" dtr="false" t="normal">SUBTOTAL(9, F27:T27)</f>
        <v>23437456.3</v>
      </c>
      <c r="F27" s="124" t="n">
        <v>0</v>
      </c>
      <c r="G27" s="124" t="n">
        <v>0</v>
      </c>
      <c r="H27" s="124" t="n">
        <v>0</v>
      </c>
      <c r="I27" s="124" t="n">
        <v>0</v>
      </c>
      <c r="J27" s="124" t="n">
        <v>0</v>
      </c>
      <c r="K27" s="124" t="n"/>
      <c r="L27" s="124" t="n"/>
      <c r="M27" s="124" t="n">
        <v>0</v>
      </c>
      <c r="N27" s="124" t="n">
        <v>0</v>
      </c>
      <c r="O27" s="124" t="n">
        <v>0</v>
      </c>
      <c r="P27" s="124" t="n">
        <v>23188520.37</v>
      </c>
      <c r="Q27" s="124" t="n">
        <v>0</v>
      </c>
      <c r="R27" s="124" t="n">
        <v>224935.93</v>
      </c>
      <c r="S27" s="124" t="n">
        <v>24000</v>
      </c>
      <c r="T27" s="124" t="n"/>
    </row>
    <row outlineLevel="0" r="28">
      <c r="A28" s="115" t="n">
        <f aca="false" ca="false" dt2D="false" dtr="false" t="normal">A27+1</f>
        <v>17</v>
      </c>
      <c r="B28" s="115" t="n">
        <f aca="false" ca="false" dt2D="false" dtr="false" t="normal">B27+1</f>
        <v>17</v>
      </c>
      <c r="C28" s="116" t="s">
        <v>66</v>
      </c>
      <c r="D28" s="116" t="s">
        <v>95</v>
      </c>
      <c r="E28" s="124" t="n">
        <f aca="false" ca="true" dt2D="false" dtr="false" t="normal">SUBTOTAL(9, F28:T28)</f>
        <v>9248464.34</v>
      </c>
      <c r="F28" s="124" t="n">
        <v>0</v>
      </c>
      <c r="G28" s="124" t="n">
        <v>0</v>
      </c>
      <c r="H28" s="124" t="n">
        <v>0</v>
      </c>
      <c r="I28" s="124" t="n">
        <v>0</v>
      </c>
      <c r="J28" s="124" t="n">
        <v>0</v>
      </c>
      <c r="K28" s="124" t="n"/>
      <c r="L28" s="124" t="n"/>
      <c r="M28" s="124" t="n">
        <v>0</v>
      </c>
      <c r="N28" s="124" t="n">
        <v>9169688.35</v>
      </c>
      <c r="O28" s="124" t="n">
        <v>0</v>
      </c>
      <c r="P28" s="124" t="n">
        <v>0</v>
      </c>
      <c r="Q28" s="124" t="n">
        <v>0</v>
      </c>
      <c r="R28" s="124" t="n"/>
      <c r="S28" s="124" t="n"/>
      <c r="T28" s="124" t="n">
        <v>78775.99</v>
      </c>
    </row>
    <row outlineLevel="0" r="29">
      <c r="A29" s="115" t="n">
        <f aca="false" ca="false" dt2D="false" dtr="false" t="normal">A28+1</f>
        <v>18</v>
      </c>
      <c r="B29" s="115" t="n">
        <f aca="false" ca="false" dt2D="false" dtr="false" t="normal">B28+1</f>
        <v>18</v>
      </c>
      <c r="C29" s="116" t="s">
        <v>66</v>
      </c>
      <c r="D29" s="116" t="s">
        <v>97</v>
      </c>
      <c r="E29" s="124" t="n">
        <f aca="false" ca="true" dt2D="false" dtr="false" t="normal">SUBTOTAL(9, F29:T29)</f>
        <v>5103601.54</v>
      </c>
      <c r="F29" s="124" t="n">
        <v>0</v>
      </c>
      <c r="G29" s="124" t="n">
        <v>0</v>
      </c>
      <c r="H29" s="124" t="n">
        <v>0</v>
      </c>
      <c r="I29" s="124" t="n">
        <v>0</v>
      </c>
      <c r="J29" s="124" t="n">
        <v>0</v>
      </c>
      <c r="K29" s="124" t="n"/>
      <c r="L29" s="124" t="n"/>
      <c r="M29" s="124" t="n">
        <v>0</v>
      </c>
      <c r="N29" s="124" t="n">
        <v>5103601.54</v>
      </c>
      <c r="O29" s="124" t="n">
        <v>0</v>
      </c>
      <c r="P29" s="124" t="n"/>
      <c r="Q29" s="124" t="n">
        <v>0</v>
      </c>
      <c r="R29" s="124" t="n"/>
      <c r="S29" s="124" t="n"/>
      <c r="T29" s="124" t="n"/>
    </row>
    <row outlineLevel="0" r="30">
      <c r="A30" s="115" t="n">
        <f aca="false" ca="false" dt2D="false" dtr="false" t="normal">A29+1</f>
        <v>19</v>
      </c>
      <c r="B30" s="115" t="n">
        <f aca="false" ca="false" dt2D="false" dtr="false" t="normal">B29+1</f>
        <v>19</v>
      </c>
      <c r="C30" s="116" t="s">
        <v>66</v>
      </c>
      <c r="D30" s="116" t="s">
        <v>98</v>
      </c>
      <c r="E30" s="124" t="n">
        <f aca="false" ca="true" dt2D="false" dtr="false" t="normal">SUBTOTAL(9, F30:T30)</f>
        <v>10141967.48</v>
      </c>
      <c r="F30" s="124" t="n">
        <v>0</v>
      </c>
      <c r="G30" s="124" t="n">
        <v>0</v>
      </c>
      <c r="H30" s="124" t="n">
        <v>0</v>
      </c>
      <c r="I30" s="124" t="n">
        <v>0</v>
      </c>
      <c r="J30" s="124" t="n">
        <v>0</v>
      </c>
      <c r="K30" s="124" t="n"/>
      <c r="L30" s="124" t="n"/>
      <c r="M30" s="124" t="n">
        <v>0</v>
      </c>
      <c r="N30" s="124" t="n">
        <v>0</v>
      </c>
      <c r="O30" s="124" t="n">
        <v>9895682.42</v>
      </c>
      <c r="P30" s="124" t="n">
        <v>0</v>
      </c>
      <c r="Q30" s="124" t="n">
        <v>0</v>
      </c>
      <c r="R30" s="124" t="n">
        <v>222285.06</v>
      </c>
      <c r="S30" s="124" t="n">
        <v>24000</v>
      </c>
      <c r="T30" s="124" t="n"/>
    </row>
    <row outlineLevel="0" r="31">
      <c r="A31" s="115" t="n">
        <f aca="false" ca="false" dt2D="false" dtr="false" t="normal">A30+1</f>
        <v>20</v>
      </c>
      <c r="B31" s="115" t="n">
        <f aca="false" ca="false" dt2D="false" dtr="false" t="normal">B30+1</f>
        <v>20</v>
      </c>
      <c r="C31" s="116" t="s">
        <v>66</v>
      </c>
      <c r="D31" s="116" t="s">
        <v>101</v>
      </c>
      <c r="E31" s="124" t="n">
        <f aca="false" ca="true" dt2D="false" dtr="false" t="normal">SUBTOTAL(9, F31:T31)</f>
        <v>12313367.02</v>
      </c>
      <c r="F31" s="124" t="n"/>
      <c r="G31" s="124" t="n">
        <v>0</v>
      </c>
      <c r="H31" s="124" t="n">
        <v>0</v>
      </c>
      <c r="I31" s="124" t="n"/>
      <c r="J31" s="124" t="n">
        <v>0</v>
      </c>
      <c r="K31" s="124" t="n"/>
      <c r="L31" s="124" t="n"/>
      <c r="M31" s="124" t="n">
        <v>0</v>
      </c>
      <c r="N31" s="124" t="n"/>
      <c r="O31" s="124" t="n">
        <v>12028791.94</v>
      </c>
      <c r="P31" s="124" t="n">
        <v>0</v>
      </c>
      <c r="Q31" s="124" t="n">
        <v>0</v>
      </c>
      <c r="R31" s="124" t="n">
        <v>260575.08</v>
      </c>
      <c r="S31" s="124" t="n">
        <v>24000</v>
      </c>
      <c r="T31" s="124" t="n"/>
    </row>
    <row outlineLevel="0" r="32">
      <c r="A32" s="115" t="n">
        <f aca="false" ca="false" dt2D="false" dtr="false" t="normal">A31+1</f>
        <v>21</v>
      </c>
      <c r="B32" s="115" t="n">
        <f aca="false" ca="false" dt2D="false" dtr="false" t="normal">B31+1</f>
        <v>21</v>
      </c>
      <c r="C32" s="116" t="s">
        <v>66</v>
      </c>
      <c r="D32" s="116" t="s">
        <v>104</v>
      </c>
      <c r="E32" s="124" t="n">
        <f aca="false" ca="true" dt2D="false" dtr="false" t="normal">SUBTOTAL(9, F32:T32)</f>
        <v>10768790.21</v>
      </c>
      <c r="F32" s="124" t="n">
        <v>0</v>
      </c>
      <c r="G32" s="124" t="n">
        <v>0</v>
      </c>
      <c r="H32" s="124" t="n">
        <v>0</v>
      </c>
      <c r="I32" s="124" t="n">
        <v>0</v>
      </c>
      <c r="J32" s="124" t="n">
        <v>0</v>
      </c>
      <c r="K32" s="124" t="n"/>
      <c r="L32" s="124" t="n"/>
      <c r="M32" s="124" t="n">
        <v>0</v>
      </c>
      <c r="N32" s="124" t="n">
        <v>0</v>
      </c>
      <c r="O32" s="124" t="n">
        <v>0</v>
      </c>
      <c r="P32" s="124" t="n">
        <v>10768790.21</v>
      </c>
      <c r="Q32" s="124" t="n">
        <v>0</v>
      </c>
      <c r="R32" s="124" t="n"/>
      <c r="S32" s="124" t="n"/>
      <c r="T32" s="124" t="n"/>
    </row>
    <row outlineLevel="0" r="33">
      <c r="A33" s="115" t="n">
        <f aca="false" ca="false" dt2D="false" dtr="false" t="normal">A32+1</f>
        <v>22</v>
      </c>
      <c r="B33" s="115" t="n">
        <f aca="false" ca="false" dt2D="false" dtr="false" t="normal">B32+1</f>
        <v>22</v>
      </c>
      <c r="C33" s="116" t="s">
        <v>66</v>
      </c>
      <c r="D33" s="116" t="s">
        <v>108</v>
      </c>
      <c r="E33" s="124" t="n">
        <f aca="false" ca="true" dt2D="false" dtr="false" t="normal">SUBTOTAL(9, F33:T33)</f>
        <v>2657490.38</v>
      </c>
      <c r="F33" s="124" t="n"/>
      <c r="G33" s="124" t="n">
        <v>0</v>
      </c>
      <c r="H33" s="124" t="n"/>
      <c r="I33" s="124" t="n">
        <v>2586281.94</v>
      </c>
      <c r="J33" s="124" t="n">
        <v>0</v>
      </c>
      <c r="K33" s="124" t="n"/>
      <c r="L33" s="124" t="n"/>
      <c r="M33" s="124" t="n">
        <v>0</v>
      </c>
      <c r="N33" s="124" t="n">
        <v>0</v>
      </c>
      <c r="O33" s="124" t="n">
        <v>0</v>
      </c>
      <c r="P33" s="124" t="n">
        <v>0</v>
      </c>
      <c r="Q33" s="124" t="n">
        <v>0</v>
      </c>
      <c r="R33" s="124" t="n">
        <v>47208.44</v>
      </c>
      <c r="S33" s="124" t="n">
        <v>24000</v>
      </c>
      <c r="T33" s="124" t="n"/>
    </row>
    <row outlineLevel="0" r="34">
      <c r="A34" s="115" t="n">
        <f aca="false" ca="false" dt2D="false" dtr="false" t="normal">A33+1</f>
        <v>23</v>
      </c>
      <c r="B34" s="115" t="n">
        <f aca="false" ca="false" dt2D="false" dtr="false" t="normal">B33+1</f>
        <v>23</v>
      </c>
      <c r="C34" s="116" t="s">
        <v>110</v>
      </c>
      <c r="D34" s="116" t="s">
        <v>111</v>
      </c>
      <c r="E34" s="124" t="n">
        <f aca="false" ca="true" dt2D="false" dtr="false" t="normal">SUBTOTAL(9, F34:T34)</f>
        <v>6402530.38</v>
      </c>
      <c r="F34" s="124" t="n">
        <v>6402530.38</v>
      </c>
      <c r="G34" s="124" t="n"/>
      <c r="H34" s="124" t="n"/>
      <c r="I34" s="124" t="n"/>
      <c r="J34" s="124" t="n">
        <v>0</v>
      </c>
      <c r="K34" s="124" t="n"/>
      <c r="L34" s="124" t="n"/>
      <c r="M34" s="124" t="n">
        <v>0</v>
      </c>
      <c r="N34" s="124" t="n"/>
      <c r="O34" s="124" t="n">
        <v>0</v>
      </c>
      <c r="P34" s="124" t="n"/>
      <c r="Q34" s="124" t="n">
        <v>0</v>
      </c>
      <c r="R34" s="124" t="n"/>
      <c r="S34" s="124" t="n"/>
      <c r="T34" s="124" t="n"/>
    </row>
    <row outlineLevel="0" r="35">
      <c r="A35" s="115" t="n">
        <f aca="false" ca="false" dt2D="false" dtr="false" t="normal">A34+1</f>
        <v>24</v>
      </c>
      <c r="B35" s="115" t="n">
        <f aca="false" ca="false" dt2D="false" dtr="false" t="normal">B34+1</f>
        <v>24</v>
      </c>
      <c r="C35" s="116" t="s">
        <v>110</v>
      </c>
      <c r="D35" s="116" t="s">
        <v>112</v>
      </c>
      <c r="E35" s="124" t="n">
        <f aca="false" ca="true" dt2D="false" dtr="false" t="normal">SUBTOTAL(9, F35:T35)</f>
        <v>4667209.49</v>
      </c>
      <c r="F35" s="124" t="n">
        <v>4667209.49</v>
      </c>
      <c r="G35" s="124" t="n">
        <v>0</v>
      </c>
      <c r="H35" s="124" t="n"/>
      <c r="I35" s="124" t="n"/>
      <c r="J35" s="124" t="n"/>
      <c r="K35" s="124" t="n"/>
      <c r="L35" s="124" t="n"/>
      <c r="M35" s="124" t="n">
        <v>0</v>
      </c>
      <c r="N35" s="124" t="n"/>
      <c r="O35" s="124" t="n">
        <v>0</v>
      </c>
      <c r="P35" s="124" t="n"/>
      <c r="Q35" s="124" t="n">
        <v>0</v>
      </c>
      <c r="R35" s="124" t="n"/>
      <c r="S35" s="124" t="n"/>
      <c r="T35" s="124" t="n"/>
    </row>
    <row outlineLevel="0" r="36">
      <c r="A36" s="115" t="n">
        <f aca="false" ca="false" dt2D="false" dtr="false" t="normal">A35+1</f>
        <v>25</v>
      </c>
      <c r="B36" s="115" t="n">
        <f aca="false" ca="false" dt2D="false" dtr="false" t="normal">B35+1</f>
        <v>25</v>
      </c>
      <c r="C36" s="116" t="s">
        <v>110</v>
      </c>
      <c r="D36" s="116" t="s">
        <v>114</v>
      </c>
      <c r="E36" s="124" t="n">
        <f aca="false" ca="true" dt2D="false" dtr="false" t="normal">SUBTOTAL(9, F36:T36)</f>
        <v>1849283.73</v>
      </c>
      <c r="F36" s="124" t="n"/>
      <c r="G36" s="124" t="n"/>
      <c r="H36" s="124" t="n"/>
      <c r="I36" s="124" t="n"/>
      <c r="J36" s="124" t="n">
        <v>1768794.02</v>
      </c>
      <c r="K36" s="124" t="n"/>
      <c r="L36" s="124" t="n"/>
      <c r="M36" s="124" t="n">
        <v>0</v>
      </c>
      <c r="N36" s="124" t="n">
        <v>0</v>
      </c>
      <c r="O36" s="124" t="n">
        <v>0</v>
      </c>
      <c r="P36" s="124" t="n">
        <v>0</v>
      </c>
      <c r="Q36" s="124" t="n">
        <v>0</v>
      </c>
      <c r="R36" s="124" t="n">
        <v>56489.71</v>
      </c>
      <c r="S36" s="124" t="n">
        <v>24000</v>
      </c>
      <c r="T36" s="124" t="n"/>
    </row>
    <row outlineLevel="0" r="37">
      <c r="A37" s="115" t="n">
        <f aca="false" ca="false" dt2D="false" dtr="false" t="normal">A36+1</f>
        <v>26</v>
      </c>
      <c r="B37" s="115" t="n">
        <f aca="false" ca="false" dt2D="false" dtr="false" t="normal">B36+1</f>
        <v>26</v>
      </c>
      <c r="C37" s="116" t="s">
        <v>110</v>
      </c>
      <c r="D37" s="116" t="s">
        <v>116</v>
      </c>
      <c r="E37" s="124" t="n">
        <f aca="false" ca="true" dt2D="false" dtr="false" t="normal">SUBTOTAL(9, F37:T37)</f>
        <v>1477636.64</v>
      </c>
      <c r="F37" s="124" t="n"/>
      <c r="G37" s="124" t="n"/>
      <c r="H37" s="124" t="n"/>
      <c r="I37" s="124" t="n"/>
      <c r="J37" s="124" t="n">
        <v>1442291.68</v>
      </c>
      <c r="K37" s="124" t="n"/>
      <c r="L37" s="124" t="n"/>
      <c r="M37" s="124" t="n"/>
      <c r="N37" s="124" t="n"/>
      <c r="O37" s="124" t="n"/>
      <c r="P37" s="124" t="n"/>
      <c r="Q37" s="124" t="n"/>
      <c r="R37" s="124" t="n">
        <v>11344.96</v>
      </c>
      <c r="S37" s="124" t="n">
        <v>24000</v>
      </c>
      <c r="T37" s="124" t="n"/>
    </row>
    <row outlineLevel="0" r="38">
      <c r="A38" s="115" t="n">
        <f aca="false" ca="false" dt2D="false" dtr="false" t="normal">A37+1</f>
        <v>27</v>
      </c>
      <c r="B38" s="115" t="n">
        <f aca="false" ca="false" dt2D="false" dtr="false" t="normal">B37+1</f>
        <v>27</v>
      </c>
      <c r="C38" s="116" t="s">
        <v>110</v>
      </c>
      <c r="D38" s="116" t="s">
        <v>119</v>
      </c>
      <c r="E38" s="124" t="n">
        <f aca="false" ca="true" dt2D="false" dtr="false" t="normal">SUBTOTAL(9, F38:T38)</f>
        <v>9957922.719999999</v>
      </c>
      <c r="F38" s="124" t="n">
        <v>2813800.8</v>
      </c>
      <c r="G38" s="124" t="n">
        <v>2451339</v>
      </c>
      <c r="H38" s="124" t="n"/>
      <c r="I38" s="124" t="n"/>
      <c r="J38" s="124" t="n">
        <v>498007.81</v>
      </c>
      <c r="K38" s="124" t="n"/>
      <c r="L38" s="124" t="n"/>
      <c r="M38" s="124" t="n">
        <v>0</v>
      </c>
      <c r="N38" s="124" t="n"/>
      <c r="O38" s="124" t="n">
        <v>0</v>
      </c>
      <c r="P38" s="124" t="n"/>
      <c r="Q38" s="124" t="n">
        <v>3978334.09</v>
      </c>
      <c r="R38" s="124" t="n">
        <v>192441.02</v>
      </c>
      <c r="S38" s="124" t="n">
        <v>24000</v>
      </c>
      <c r="T38" s="124" t="n"/>
    </row>
    <row outlineLevel="0" r="39">
      <c r="A39" s="115" t="n">
        <f aca="false" ca="false" dt2D="false" dtr="false" t="normal">A38+1</f>
        <v>28</v>
      </c>
      <c r="B39" s="115" t="n">
        <f aca="false" ca="false" dt2D="false" dtr="false" t="normal">B38+1</f>
        <v>28</v>
      </c>
      <c r="C39" s="116" t="s">
        <v>110</v>
      </c>
      <c r="D39" s="116" t="s">
        <v>124</v>
      </c>
      <c r="E39" s="124" t="n">
        <f aca="false" ca="true" dt2D="false" dtr="false" t="normal">SUBTOTAL(9, F39:T39)</f>
        <v>2024598.46</v>
      </c>
      <c r="F39" s="124" t="n"/>
      <c r="G39" s="124" t="n">
        <v>1956644.82</v>
      </c>
      <c r="H39" s="124" t="n">
        <v>0</v>
      </c>
      <c r="I39" s="124" t="n">
        <v>0</v>
      </c>
      <c r="J39" s="124" t="n"/>
      <c r="K39" s="124" t="n"/>
      <c r="L39" s="124" t="n"/>
      <c r="M39" s="124" t="n">
        <v>0</v>
      </c>
      <c r="N39" s="124" t="n">
        <v>0</v>
      </c>
      <c r="O39" s="124" t="n">
        <v>0</v>
      </c>
      <c r="P39" s="124" t="n">
        <v>0</v>
      </c>
      <c r="Q39" s="124" t="n">
        <v>0</v>
      </c>
      <c r="R39" s="124" t="n">
        <v>43953.64</v>
      </c>
      <c r="S39" s="124" t="n">
        <v>24000</v>
      </c>
      <c r="T39" s="124" t="n"/>
    </row>
    <row outlineLevel="0" r="40">
      <c r="A40" s="115" t="n">
        <f aca="false" ca="false" dt2D="false" dtr="false" t="normal">A39+1</f>
        <v>29</v>
      </c>
      <c r="B40" s="115" t="n">
        <f aca="false" ca="false" dt2D="false" dtr="false" t="normal">B39+1</f>
        <v>29</v>
      </c>
      <c r="C40" s="116" t="s">
        <v>110</v>
      </c>
      <c r="D40" s="116" t="s">
        <v>127</v>
      </c>
      <c r="E40" s="124" t="n">
        <f aca="false" ca="true" dt2D="false" dtr="false" t="normal">SUBTOTAL(9, F40:T40)</f>
        <v>2262542.54</v>
      </c>
      <c r="F40" s="124" t="n">
        <v>0</v>
      </c>
      <c r="G40" s="124" t="n">
        <v>0</v>
      </c>
      <c r="H40" s="124" t="n">
        <v>0</v>
      </c>
      <c r="I40" s="124" t="n">
        <v>0</v>
      </c>
      <c r="J40" s="124" t="n">
        <v>2147049.31</v>
      </c>
      <c r="K40" s="124" t="n"/>
      <c r="L40" s="124" t="n"/>
      <c r="M40" s="124" t="n">
        <v>0</v>
      </c>
      <c r="N40" s="124" t="n">
        <v>0</v>
      </c>
      <c r="O40" s="124" t="n">
        <v>0</v>
      </c>
      <c r="P40" s="124" t="n">
        <v>0</v>
      </c>
      <c r="Q40" s="124" t="n">
        <v>0</v>
      </c>
      <c r="R40" s="124" t="n">
        <v>91493.23</v>
      </c>
      <c r="S40" s="124" t="n">
        <v>24000</v>
      </c>
      <c r="T40" s="124" t="n"/>
    </row>
    <row outlineLevel="0" r="41">
      <c r="A41" s="115" t="n">
        <f aca="false" ca="false" dt2D="false" dtr="false" t="normal">A40+1</f>
        <v>30</v>
      </c>
      <c r="B41" s="115" t="n">
        <f aca="false" ca="false" dt2D="false" dtr="false" t="normal">B40+1</f>
        <v>30</v>
      </c>
      <c r="C41" s="116" t="s">
        <v>110</v>
      </c>
      <c r="D41" s="116" t="s">
        <v>129</v>
      </c>
      <c r="E41" s="124" t="n">
        <f aca="false" ca="true" dt2D="false" dtr="false" t="normal">SUBTOTAL(9, F41:T41)</f>
        <v>1429584.02</v>
      </c>
      <c r="F41" s="124" t="n"/>
      <c r="G41" s="124" t="n"/>
      <c r="H41" s="124" t="n"/>
      <c r="I41" s="124" t="n"/>
      <c r="J41" s="124" t="n">
        <v>1429584.02</v>
      </c>
      <c r="K41" s="124" t="n"/>
      <c r="L41" s="124" t="n">
        <v>0</v>
      </c>
      <c r="M41" s="124" t="n">
        <v>0</v>
      </c>
      <c r="N41" s="124" t="n"/>
      <c r="O41" s="124" t="n">
        <v>0</v>
      </c>
      <c r="P41" s="124" t="n"/>
      <c r="Q41" s="124" t="n"/>
      <c r="R41" s="124" t="n"/>
      <c r="S41" s="124" t="n"/>
      <c r="T41" s="124" t="n"/>
    </row>
    <row outlineLevel="0" r="42">
      <c r="A42" s="115" t="n">
        <f aca="false" ca="false" dt2D="false" dtr="false" t="normal">A41+1</f>
        <v>31</v>
      </c>
      <c r="B42" s="115" t="n">
        <f aca="false" ca="false" dt2D="false" dtr="false" t="normal">B41+1</f>
        <v>31</v>
      </c>
      <c r="C42" s="116" t="s">
        <v>110</v>
      </c>
      <c r="D42" s="116" t="s">
        <v>130</v>
      </c>
      <c r="E42" s="124" t="n">
        <f aca="false" ca="true" dt2D="false" dtr="false" t="normal">SUBTOTAL(9, F42:T42)</f>
        <v>1410134.84</v>
      </c>
      <c r="F42" s="124" t="n"/>
      <c r="G42" s="124" t="n"/>
      <c r="H42" s="124" t="n"/>
      <c r="I42" s="124" t="n"/>
      <c r="J42" s="124" t="n">
        <v>1410134.84</v>
      </c>
      <c r="K42" s="124" t="n"/>
      <c r="L42" s="124" t="n"/>
      <c r="M42" s="124" t="n"/>
      <c r="N42" s="124" t="n"/>
      <c r="O42" s="124" t="n"/>
      <c r="P42" s="124" t="n"/>
      <c r="Q42" s="124" t="n"/>
      <c r="R42" s="124" t="n"/>
      <c r="S42" s="124" t="n"/>
      <c r="T42" s="124" t="n"/>
    </row>
    <row outlineLevel="0" r="43">
      <c r="A43" s="115" t="n">
        <f aca="false" ca="false" dt2D="false" dtr="false" t="normal">A42+1</f>
        <v>32</v>
      </c>
      <c r="B43" s="115" t="n">
        <f aca="false" ca="false" dt2D="false" dtr="false" t="normal">B42+1</f>
        <v>32</v>
      </c>
      <c r="C43" s="116" t="s">
        <v>110</v>
      </c>
      <c r="D43" s="116" t="s">
        <v>136</v>
      </c>
      <c r="E43" s="124" t="n">
        <f aca="false" ca="true" dt2D="false" dtr="false" t="normal">SUBTOTAL(9, F43:T43)</f>
        <v>1665134.97</v>
      </c>
      <c r="F43" s="124" t="n"/>
      <c r="G43" s="124" t="n"/>
      <c r="H43" s="124" t="n"/>
      <c r="I43" s="124" t="n"/>
      <c r="J43" s="124" t="n">
        <v>1665134.97</v>
      </c>
      <c r="K43" s="124" t="n"/>
      <c r="L43" s="124" t="n"/>
      <c r="M43" s="124" t="n"/>
      <c r="N43" s="124" t="n"/>
      <c r="O43" s="124" t="n"/>
      <c r="P43" s="124" t="n"/>
      <c r="Q43" s="124" t="n"/>
      <c r="R43" s="124" t="n"/>
      <c r="S43" s="124" t="n"/>
      <c r="T43" s="124" t="n"/>
    </row>
    <row outlineLevel="0" r="44">
      <c r="A44" s="115" t="n">
        <f aca="false" ca="false" dt2D="false" dtr="false" t="normal">A43+1</f>
        <v>33</v>
      </c>
      <c r="B44" s="115" t="n">
        <f aca="false" ca="false" dt2D="false" dtr="false" t="normal">B43+1</f>
        <v>33</v>
      </c>
      <c r="C44" s="116" t="s">
        <v>110</v>
      </c>
      <c r="D44" s="116" t="s">
        <v>139</v>
      </c>
      <c r="E44" s="124" t="n">
        <f aca="false" ca="true" dt2D="false" dtr="false" t="normal">SUBTOTAL(9, F44:T44)</f>
        <v>1697129.63</v>
      </c>
      <c r="F44" s="124" t="n"/>
      <c r="G44" s="124" t="n"/>
      <c r="H44" s="124" t="n"/>
      <c r="I44" s="124" t="n"/>
      <c r="J44" s="124" t="n">
        <v>1697129.63</v>
      </c>
      <c r="K44" s="124" t="n"/>
      <c r="L44" s="124" t="n"/>
      <c r="M44" s="124" t="n"/>
      <c r="N44" s="124" t="n"/>
      <c r="O44" s="124" t="n"/>
      <c r="P44" s="124" t="n"/>
      <c r="Q44" s="124" t="n"/>
      <c r="R44" s="124" t="n"/>
      <c r="S44" s="124" t="n"/>
      <c r="T44" s="124" t="n"/>
    </row>
    <row outlineLevel="0" r="45">
      <c r="A45" s="115" t="n">
        <f aca="false" ca="false" dt2D="false" dtr="false" t="normal">A44+1</f>
        <v>34</v>
      </c>
      <c r="B45" s="115" t="n">
        <f aca="false" ca="false" dt2D="false" dtr="false" t="normal">B44+1</f>
        <v>34</v>
      </c>
      <c r="C45" s="116" t="s">
        <v>110</v>
      </c>
      <c r="D45" s="116" t="s">
        <v>141</v>
      </c>
      <c r="E45" s="124" t="n">
        <f aca="false" ca="true" dt2D="false" dtr="false" t="normal">SUBTOTAL(9, F45:T45)</f>
        <v>1265830.5</v>
      </c>
      <c r="F45" s="124" t="n"/>
      <c r="G45" s="124" t="n">
        <v>773824.99</v>
      </c>
      <c r="H45" s="124" t="n"/>
      <c r="I45" s="124" t="n">
        <v>492005.51</v>
      </c>
      <c r="J45" s="124" t="n"/>
      <c r="K45" s="124" t="n"/>
      <c r="L45" s="124" t="n"/>
      <c r="M45" s="124" t="n">
        <v>0</v>
      </c>
      <c r="N45" s="124" t="n"/>
      <c r="O45" s="124" t="n">
        <v>0</v>
      </c>
      <c r="P45" s="124" t="n">
        <v>0</v>
      </c>
      <c r="Q45" s="124" t="n">
        <v>0</v>
      </c>
      <c r="R45" s="124" t="n"/>
      <c r="S45" s="124" t="n"/>
      <c r="T45" s="124" t="n"/>
    </row>
    <row outlineLevel="0" r="46">
      <c r="A46" s="115" t="n">
        <f aca="false" ca="false" dt2D="false" dtr="false" t="normal">A45+1</f>
        <v>35</v>
      </c>
      <c r="B46" s="115" t="n">
        <f aca="false" ca="false" dt2D="false" dtr="false" t="normal">B45+1</f>
        <v>35</v>
      </c>
      <c r="C46" s="116" t="s">
        <v>110</v>
      </c>
      <c r="D46" s="116" t="s">
        <v>143</v>
      </c>
      <c r="E46" s="124" t="n">
        <f aca="false" ca="true" dt2D="false" dtr="false" t="normal">SUBTOTAL(9, F46:T46)</f>
        <v>32884335.53</v>
      </c>
      <c r="F46" s="124" t="n">
        <v>9534404.98</v>
      </c>
      <c r="G46" s="124" t="n">
        <v>5463949.45</v>
      </c>
      <c r="H46" s="124" t="n"/>
      <c r="I46" s="124" t="n">
        <v>3729173.38</v>
      </c>
      <c r="J46" s="124" t="n"/>
      <c r="K46" s="124" t="n"/>
      <c r="L46" s="124" t="n"/>
      <c r="M46" s="124" t="n"/>
      <c r="N46" s="124" t="n"/>
      <c r="O46" s="124" t="n">
        <v>0</v>
      </c>
      <c r="P46" s="124" t="n">
        <v>14156807.72</v>
      </c>
      <c r="Q46" s="124" t="n"/>
      <c r="R46" s="124" t="n"/>
      <c r="S46" s="124" t="n"/>
      <c r="T46" s="124" t="n"/>
    </row>
    <row outlineLevel="0" r="47">
      <c r="A47" s="115" t="n">
        <f aca="false" ca="false" dt2D="false" dtr="false" t="normal">A46+1</f>
        <v>36</v>
      </c>
      <c r="B47" s="115" t="n">
        <f aca="false" ca="false" dt2D="false" dtr="false" t="normal">B46+1</f>
        <v>36</v>
      </c>
      <c r="C47" s="116" t="s">
        <v>110</v>
      </c>
      <c r="D47" s="116" t="s">
        <v>145</v>
      </c>
      <c r="E47" s="124" t="n">
        <f aca="false" ca="true" dt2D="false" dtr="false" t="normal">SUBTOTAL(9, F47:T47)</f>
        <v>4114429.8200000003</v>
      </c>
      <c r="F47" s="124" t="n"/>
      <c r="G47" s="124" t="n"/>
      <c r="H47" s="124" t="n"/>
      <c r="I47" s="124" t="n"/>
      <c r="J47" s="124" t="n"/>
      <c r="K47" s="124" t="n"/>
      <c r="L47" s="124" t="n"/>
      <c r="M47" s="124" t="n">
        <v>0</v>
      </c>
      <c r="N47" s="124" t="n"/>
      <c r="O47" s="124" t="n">
        <v>0</v>
      </c>
      <c r="P47" s="124" t="n"/>
      <c r="Q47" s="124" t="n">
        <v>3959521.14</v>
      </c>
      <c r="R47" s="124" t="n">
        <v>130908.68</v>
      </c>
      <c r="S47" s="124" t="n">
        <v>24000</v>
      </c>
      <c r="T47" s="124" t="n"/>
    </row>
    <row outlineLevel="0" r="48">
      <c r="A48" s="115" t="n">
        <f aca="false" ca="false" dt2D="false" dtr="false" t="normal">A47+1</f>
        <v>37</v>
      </c>
      <c r="B48" s="115" t="n">
        <f aca="false" ca="false" dt2D="false" dtr="false" t="normal">B47+1</f>
        <v>37</v>
      </c>
      <c r="C48" s="116" t="s">
        <v>110</v>
      </c>
      <c r="D48" s="116" t="s">
        <v>148</v>
      </c>
      <c r="E48" s="124" t="n">
        <f aca="false" ca="true" dt2D="false" dtr="false" t="normal">SUBTOTAL(9, F48:T48)</f>
        <v>13730610.52</v>
      </c>
      <c r="F48" s="124" t="n"/>
      <c r="G48" s="124" t="n"/>
      <c r="H48" s="124" t="n"/>
      <c r="I48" s="124" t="n"/>
      <c r="J48" s="124" t="n"/>
      <c r="K48" s="124" t="n"/>
      <c r="L48" s="124" t="n"/>
      <c r="M48" s="124" t="n"/>
      <c r="N48" s="124" t="n"/>
      <c r="O48" s="124" t="n"/>
      <c r="P48" s="124" t="n">
        <v>13577425.68</v>
      </c>
      <c r="Q48" s="124" t="n"/>
      <c r="R48" s="124" t="n">
        <v>129184.84</v>
      </c>
      <c r="S48" s="124" t="n">
        <v>24000</v>
      </c>
      <c r="T48" s="124" t="n"/>
    </row>
    <row outlineLevel="0" r="49">
      <c r="A49" s="115" t="n">
        <f aca="false" ca="false" dt2D="false" dtr="false" t="normal">A48+1</f>
        <v>38</v>
      </c>
      <c r="B49" s="115" t="n">
        <f aca="false" ca="false" dt2D="false" dtr="false" t="normal">B48+1</f>
        <v>38</v>
      </c>
      <c r="C49" s="116" t="s">
        <v>110</v>
      </c>
      <c r="D49" s="116" t="s">
        <v>151</v>
      </c>
      <c r="E49" s="124" t="n">
        <f aca="false" ca="true" dt2D="false" dtr="false" t="normal">SUBTOTAL(9, F49:T49)</f>
        <v>3125027.5500000003</v>
      </c>
      <c r="F49" s="124" t="n"/>
      <c r="G49" s="124" t="n">
        <v>3050900.49</v>
      </c>
      <c r="H49" s="124" t="n"/>
      <c r="I49" s="124" t="n"/>
      <c r="J49" s="124" t="n"/>
      <c r="K49" s="124" t="n"/>
      <c r="L49" s="124" t="n"/>
      <c r="M49" s="124" t="n">
        <v>0</v>
      </c>
      <c r="N49" s="124" t="n"/>
      <c r="O49" s="124" t="n">
        <v>0</v>
      </c>
      <c r="P49" s="124" t="n"/>
      <c r="Q49" s="124" t="n"/>
      <c r="R49" s="124" t="n">
        <v>50127.06</v>
      </c>
      <c r="S49" s="124" t="n">
        <v>24000</v>
      </c>
      <c r="T49" s="124" t="n"/>
    </row>
    <row outlineLevel="0" r="50">
      <c r="A50" s="115" t="n">
        <f aca="false" ca="false" dt2D="false" dtr="false" t="normal">A49+1</f>
        <v>39</v>
      </c>
      <c r="B50" s="115" t="n">
        <f aca="false" ca="false" dt2D="false" dtr="false" t="normal">B49+1</f>
        <v>39</v>
      </c>
      <c r="C50" s="116" t="s">
        <v>110</v>
      </c>
      <c r="D50" s="116" t="s">
        <v>153</v>
      </c>
      <c r="E50" s="124" t="n">
        <f aca="false" ca="true" dt2D="false" dtr="false" t="normal">SUBTOTAL(9, F50:T50)</f>
        <v>1864807.79</v>
      </c>
      <c r="F50" s="124" t="n">
        <v>0</v>
      </c>
      <c r="G50" s="124" t="n">
        <v>0</v>
      </c>
      <c r="H50" s="124" t="n">
        <v>1864807.79</v>
      </c>
      <c r="I50" s="124" t="n">
        <v>0</v>
      </c>
      <c r="J50" s="124" t="n">
        <v>0</v>
      </c>
      <c r="K50" s="124" t="n"/>
      <c r="L50" s="124" t="n"/>
      <c r="M50" s="124" t="n">
        <v>0</v>
      </c>
      <c r="N50" s="124" t="n"/>
      <c r="O50" s="124" t="n">
        <v>0</v>
      </c>
      <c r="P50" s="124" t="n"/>
      <c r="Q50" s="124" t="n">
        <v>0</v>
      </c>
      <c r="R50" s="124" t="n"/>
      <c r="S50" s="124" t="n"/>
      <c r="T50" s="124" t="n"/>
    </row>
    <row outlineLevel="0" r="51">
      <c r="A51" s="115" t="n">
        <f aca="false" ca="false" dt2D="false" dtr="false" t="normal">A50+1</f>
        <v>40</v>
      </c>
      <c r="B51" s="115" t="n">
        <f aca="false" ca="false" dt2D="false" dtr="false" t="normal">B50+1</f>
        <v>40</v>
      </c>
      <c r="C51" s="116" t="s">
        <v>110</v>
      </c>
      <c r="D51" s="116" t="s">
        <v>155</v>
      </c>
      <c r="E51" s="124" t="n">
        <f aca="false" ca="true" dt2D="false" dtr="false" t="normal">SUBTOTAL(9, F51:T51)</f>
        <v>1014081.6</v>
      </c>
      <c r="F51" s="124" t="n"/>
      <c r="G51" s="124" t="n"/>
      <c r="H51" s="124" t="n"/>
      <c r="I51" s="124" t="n"/>
      <c r="J51" s="124" t="n">
        <v>1014081.6</v>
      </c>
      <c r="K51" s="124" t="n"/>
      <c r="L51" s="124" t="n"/>
      <c r="M51" s="124" t="n">
        <v>0</v>
      </c>
      <c r="N51" s="124" t="n">
        <v>0</v>
      </c>
      <c r="O51" s="124" t="n">
        <v>0</v>
      </c>
      <c r="P51" s="124" t="n"/>
      <c r="Q51" s="124" t="n"/>
      <c r="R51" s="124" t="n"/>
      <c r="S51" s="124" t="n"/>
      <c r="T51" s="124" t="n"/>
    </row>
    <row outlineLevel="0" r="52">
      <c r="A52" s="115" t="n">
        <f aca="false" ca="false" dt2D="false" dtr="false" t="normal">A51+1</f>
        <v>41</v>
      </c>
      <c r="B52" s="115" t="n">
        <f aca="false" ca="false" dt2D="false" dtr="false" t="normal">B51+1</f>
        <v>41</v>
      </c>
      <c r="C52" s="116" t="s">
        <v>110</v>
      </c>
      <c r="D52" s="116" t="s">
        <v>158</v>
      </c>
      <c r="E52" s="124" t="n">
        <f aca="false" ca="true" dt2D="false" dtr="false" t="normal">SUBTOTAL(9, F52:T52)</f>
        <v>7174762.29</v>
      </c>
      <c r="F52" s="124" t="n"/>
      <c r="G52" s="124" t="n"/>
      <c r="H52" s="124" t="n"/>
      <c r="I52" s="124" t="n">
        <v>4728408.67</v>
      </c>
      <c r="J52" s="124" t="n">
        <v>2369534.4</v>
      </c>
      <c r="K52" s="124" t="n"/>
      <c r="L52" s="124" t="n"/>
      <c r="M52" s="124" t="n"/>
      <c r="N52" s="124" t="n"/>
      <c r="O52" s="124" t="n"/>
      <c r="P52" s="124" t="n"/>
      <c r="Q52" s="124" t="n"/>
      <c r="R52" s="124" t="n">
        <v>52819.22</v>
      </c>
      <c r="S52" s="124" t="n">
        <v>24000</v>
      </c>
      <c r="T52" s="124" t="n"/>
    </row>
    <row outlineLevel="0" r="53">
      <c r="A53" s="115" t="n">
        <f aca="false" ca="false" dt2D="false" dtr="false" t="normal">A52+1</f>
        <v>42</v>
      </c>
      <c r="B53" s="115" t="n">
        <f aca="false" ca="false" dt2D="false" dtr="false" t="normal">B52+1</f>
        <v>42</v>
      </c>
      <c r="C53" s="116" t="s">
        <v>110</v>
      </c>
      <c r="D53" s="116" t="s">
        <v>163</v>
      </c>
      <c r="E53" s="124" t="n">
        <f aca="false" ca="true" dt2D="false" dtr="false" t="normal">SUBTOTAL(9, F53:T53)</f>
        <v>1245773.46</v>
      </c>
      <c r="F53" s="124" t="n"/>
      <c r="G53" s="124" t="n">
        <v>1245773.46</v>
      </c>
      <c r="H53" s="124" t="n"/>
      <c r="I53" s="124" t="n"/>
      <c r="J53" s="124" t="n"/>
      <c r="K53" s="124" t="n"/>
      <c r="L53" s="124" t="n"/>
      <c r="M53" s="124" t="n"/>
      <c r="N53" s="124" t="n"/>
      <c r="O53" s="124" t="n">
        <v>0</v>
      </c>
      <c r="P53" s="124" t="n"/>
      <c r="Q53" s="124" t="n"/>
      <c r="R53" s="124" t="n"/>
      <c r="S53" s="124" t="n"/>
      <c r="T53" s="124" t="n"/>
    </row>
    <row outlineLevel="0" r="54">
      <c r="A54" s="115" t="n">
        <f aca="false" ca="false" dt2D="false" dtr="false" t="normal">A53+1</f>
        <v>43</v>
      </c>
      <c r="B54" s="115" t="n">
        <f aca="false" ca="false" dt2D="false" dtr="false" t="normal">B53+1</f>
        <v>43</v>
      </c>
      <c r="C54" s="116" t="s">
        <v>110</v>
      </c>
      <c r="D54" s="116" t="s">
        <v>165</v>
      </c>
      <c r="E54" s="124" t="n">
        <f aca="false" ca="true" dt2D="false" dtr="false" t="normal">SUBTOTAL(9, F54:T54)</f>
        <v>1592691.01</v>
      </c>
      <c r="F54" s="124" t="n"/>
      <c r="G54" s="124" t="n"/>
      <c r="H54" s="124" t="n"/>
      <c r="I54" s="124" t="n"/>
      <c r="J54" s="124" t="n">
        <v>1592691.01</v>
      </c>
      <c r="K54" s="124" t="n"/>
      <c r="L54" s="124" t="n"/>
      <c r="M54" s="124" t="n"/>
      <c r="N54" s="124" t="n"/>
      <c r="O54" s="124" t="n"/>
      <c r="P54" s="124" t="n"/>
      <c r="Q54" s="124" t="n"/>
      <c r="R54" s="124" t="n"/>
      <c r="S54" s="124" t="n"/>
      <c r="T54" s="124" t="n"/>
    </row>
    <row outlineLevel="0" r="55">
      <c r="A55" s="115" t="n">
        <f aca="false" ca="false" dt2D="false" dtr="false" t="normal">A54+1</f>
        <v>44</v>
      </c>
      <c r="B55" s="115" t="n">
        <f aca="false" ca="false" dt2D="false" dtr="false" t="normal">B54+1</f>
        <v>44</v>
      </c>
      <c r="C55" s="116" t="s">
        <v>110</v>
      </c>
      <c r="D55" s="116" t="s">
        <v>169</v>
      </c>
      <c r="E55" s="124" t="n">
        <f aca="false" ca="true" dt2D="false" dtr="false" t="normal">SUBTOTAL(9, F55:T55)</f>
        <v>1862855.96</v>
      </c>
      <c r="F55" s="124" t="n"/>
      <c r="G55" s="124" t="n"/>
      <c r="H55" s="124" t="n"/>
      <c r="I55" s="124" t="n"/>
      <c r="J55" s="124" t="n">
        <v>1788461.72</v>
      </c>
      <c r="K55" s="124" t="n"/>
      <c r="L55" s="124" t="n"/>
      <c r="M55" s="124" t="n">
        <v>0</v>
      </c>
      <c r="N55" s="124" t="n"/>
      <c r="O55" s="124" t="n">
        <v>0</v>
      </c>
      <c r="P55" s="124" t="n"/>
      <c r="Q55" s="124" t="n"/>
      <c r="R55" s="124" t="n">
        <v>50394.24</v>
      </c>
      <c r="S55" s="124" t="n">
        <v>24000</v>
      </c>
      <c r="T55" s="124" t="n"/>
    </row>
    <row outlineLevel="0" r="56">
      <c r="A56" s="115" t="n">
        <f aca="false" ca="false" dt2D="false" dtr="false" t="normal">A55+1</f>
        <v>45</v>
      </c>
      <c r="B56" s="115" t="n">
        <f aca="false" ca="false" dt2D="false" dtr="false" t="normal">B55+1</f>
        <v>45</v>
      </c>
      <c r="C56" s="116" t="s">
        <v>110</v>
      </c>
      <c r="D56" s="116" t="s">
        <v>172</v>
      </c>
      <c r="E56" s="124" t="n">
        <f aca="false" ca="true" dt2D="false" dtr="false" t="normal">SUBTOTAL(9, F56:T56)</f>
        <v>1676753.94</v>
      </c>
      <c r="F56" s="124" t="n"/>
      <c r="G56" s="124" t="n"/>
      <c r="H56" s="124" t="n">
        <v>1676753.94</v>
      </c>
      <c r="I56" s="124" t="n"/>
      <c r="J56" s="124" t="n"/>
      <c r="K56" s="124" t="n"/>
      <c r="L56" s="124" t="n"/>
      <c r="M56" s="124" t="n"/>
      <c r="N56" s="124" t="n"/>
      <c r="O56" s="124" t="n"/>
      <c r="P56" s="124" t="n"/>
      <c r="Q56" s="124" t="n">
        <v>0</v>
      </c>
      <c r="R56" s="124" t="n"/>
      <c r="S56" s="124" t="n"/>
      <c r="T56" s="124" t="n"/>
    </row>
    <row outlineLevel="0" r="57">
      <c r="A57" s="115" t="n">
        <f aca="false" ca="false" dt2D="false" dtr="false" t="normal">A56+1</f>
        <v>46</v>
      </c>
      <c r="B57" s="115" t="n">
        <f aca="false" ca="false" dt2D="false" dtr="false" t="normal">B56+1</f>
        <v>46</v>
      </c>
      <c r="C57" s="116" t="s">
        <v>110</v>
      </c>
      <c r="D57" s="116" t="s">
        <v>174</v>
      </c>
      <c r="E57" s="124" t="n">
        <f aca="false" ca="true" dt2D="false" dtr="false" t="normal">SUBTOTAL(9, F57:T57)</f>
        <v>19359818.41</v>
      </c>
      <c r="F57" s="124" t="n">
        <v>8642752.76</v>
      </c>
      <c r="G57" s="124" t="n">
        <v>3166684.8</v>
      </c>
      <c r="H57" s="124" t="n">
        <v>3336135.89</v>
      </c>
      <c r="I57" s="124" t="n">
        <v>4214244.96</v>
      </c>
      <c r="J57" s="124" t="n"/>
      <c r="K57" s="124" t="n"/>
      <c r="L57" s="124" t="n"/>
      <c r="M57" s="124" t="n"/>
      <c r="N57" s="124" t="n"/>
      <c r="O57" s="124" t="n"/>
      <c r="P57" s="124" t="n"/>
      <c r="Q57" s="124" t="n"/>
      <c r="R57" s="124" t="n"/>
      <c r="S57" s="124" t="n"/>
      <c r="T57" s="124" t="n"/>
    </row>
    <row outlineLevel="0" r="58">
      <c r="A58" s="115" t="n">
        <f aca="false" ca="false" dt2D="false" dtr="false" t="normal">A57+1</f>
        <v>47</v>
      </c>
      <c r="B58" s="115" t="n">
        <f aca="false" ca="false" dt2D="false" dtr="false" t="normal">B57+1</f>
        <v>47</v>
      </c>
      <c r="C58" s="116" t="s">
        <v>110</v>
      </c>
      <c r="D58" s="116" t="s">
        <v>1059</v>
      </c>
      <c r="E58" s="124" t="n">
        <f aca="false" ca="true" dt2D="false" dtr="false" t="normal">SUBTOTAL(9, F58:T58)</f>
        <v>19624708.6</v>
      </c>
      <c r="F58" s="124" t="n">
        <v>8489249.92</v>
      </c>
      <c r="G58" s="124" t="n">
        <v>3674528.4</v>
      </c>
      <c r="H58" s="124" t="n">
        <v>3336135.89</v>
      </c>
      <c r="I58" s="124" t="n">
        <v>4124794.39</v>
      </c>
      <c r="J58" s="124" t="n"/>
      <c r="K58" s="124" t="n"/>
      <c r="L58" s="124" t="n"/>
      <c r="M58" s="124" t="n"/>
      <c r="N58" s="124" t="n"/>
      <c r="O58" s="124" t="n"/>
      <c r="P58" s="124" t="n"/>
      <c r="Q58" s="124" t="n"/>
      <c r="R58" s="124" t="n"/>
      <c r="S58" s="124" t="n"/>
      <c r="T58" s="124" t="n"/>
    </row>
    <row outlineLevel="0" r="59">
      <c r="A59" s="115" t="n">
        <f aca="false" ca="false" dt2D="false" dtr="false" t="normal">A58+1</f>
        <v>48</v>
      </c>
      <c r="B59" s="115" t="n">
        <f aca="false" ca="false" dt2D="false" dtr="false" t="normal">B58+1</f>
        <v>48</v>
      </c>
      <c r="C59" s="116" t="s">
        <v>110</v>
      </c>
      <c r="D59" s="116" t="s">
        <v>181</v>
      </c>
      <c r="E59" s="124" t="n">
        <f aca="false" ca="true" dt2D="false" dtr="false" t="normal">SUBTOTAL(9, F59:T59)</f>
        <v>2736110.08</v>
      </c>
      <c r="F59" s="124" t="n"/>
      <c r="G59" s="124" t="n"/>
      <c r="H59" s="124" t="n">
        <v>0</v>
      </c>
      <c r="I59" s="124" t="n">
        <v>0</v>
      </c>
      <c r="J59" s="124" t="n">
        <v>2627063.59</v>
      </c>
      <c r="K59" s="124" t="n"/>
      <c r="L59" s="124" t="n"/>
      <c r="M59" s="124" t="n">
        <v>0</v>
      </c>
      <c r="N59" s="124" t="n"/>
      <c r="O59" s="124" t="n">
        <v>0</v>
      </c>
      <c r="P59" s="124" t="n"/>
      <c r="Q59" s="124" t="n"/>
      <c r="R59" s="124" t="n">
        <v>85046.49</v>
      </c>
      <c r="S59" s="124" t="n">
        <v>24000</v>
      </c>
      <c r="T59" s="124" t="n"/>
    </row>
    <row outlineLevel="0" r="60">
      <c r="A60" s="115" t="n">
        <f aca="false" ca="false" dt2D="false" dtr="false" t="normal">A59+1</f>
        <v>49</v>
      </c>
      <c r="B60" s="115" t="n">
        <f aca="false" ca="false" dt2D="false" dtr="false" t="normal">B59+1</f>
        <v>49</v>
      </c>
      <c r="C60" s="116" t="s">
        <v>110</v>
      </c>
      <c r="D60" s="116" t="s">
        <v>183</v>
      </c>
      <c r="E60" s="124" t="n">
        <f aca="false" ca="true" dt2D="false" dtr="false" t="normal">SUBTOTAL(9, F60:T60)</f>
        <v>2546110.8</v>
      </c>
      <c r="F60" s="124" t="n"/>
      <c r="G60" s="124" t="n"/>
      <c r="H60" s="124" t="n"/>
      <c r="I60" s="124" t="n"/>
      <c r="J60" s="124" t="n">
        <v>2546110.8</v>
      </c>
      <c r="K60" s="124" t="n"/>
      <c r="L60" s="124" t="n"/>
      <c r="M60" s="124" t="n"/>
      <c r="N60" s="124" t="n"/>
      <c r="O60" s="124" t="n"/>
      <c r="P60" s="124" t="n"/>
      <c r="Q60" s="124" t="n"/>
      <c r="R60" s="124" t="n"/>
      <c r="S60" s="124" t="n"/>
      <c r="T60" s="124" t="n"/>
    </row>
    <row outlineLevel="0" r="61">
      <c r="A61" s="115" t="n">
        <f aca="false" ca="false" dt2D="false" dtr="false" t="normal">A60+1</f>
        <v>50</v>
      </c>
      <c r="B61" s="115" t="n">
        <f aca="false" ca="false" dt2D="false" dtr="false" t="normal">B60+1</f>
        <v>50</v>
      </c>
      <c r="C61" s="116" t="s">
        <v>110</v>
      </c>
      <c r="D61" s="116" t="s">
        <v>185</v>
      </c>
      <c r="E61" s="124" t="n">
        <f aca="false" ca="true" dt2D="false" dtr="false" t="normal">SUBTOTAL(9, F61:T61)</f>
        <v>7650833.649999999</v>
      </c>
      <c r="F61" s="124" t="n"/>
      <c r="G61" s="124" t="n">
        <v>5039032.72</v>
      </c>
      <c r="H61" s="124" t="n"/>
      <c r="I61" s="124" t="n">
        <v>2545605.9</v>
      </c>
      <c r="J61" s="124" t="n"/>
      <c r="K61" s="124" t="n"/>
      <c r="L61" s="124" t="n"/>
      <c r="M61" s="124" t="n">
        <v>0</v>
      </c>
      <c r="N61" s="124" t="n"/>
      <c r="O61" s="124" t="n">
        <v>0</v>
      </c>
      <c r="P61" s="124" t="n"/>
      <c r="Q61" s="124" t="n"/>
      <c r="R61" s="124" t="n"/>
      <c r="S61" s="124" t="n"/>
      <c r="T61" s="124" t="n">
        <v>66195.03</v>
      </c>
    </row>
    <row outlineLevel="0" r="62">
      <c r="A62" s="115" t="n">
        <f aca="false" ca="false" dt2D="false" dtr="false" t="normal">A61+1</f>
        <v>51</v>
      </c>
      <c r="B62" s="115" t="n">
        <f aca="false" ca="false" dt2D="false" dtr="false" t="normal">B61+1</f>
        <v>51</v>
      </c>
      <c r="C62" s="116" t="s">
        <v>110</v>
      </c>
      <c r="D62" s="116" t="s">
        <v>189</v>
      </c>
      <c r="E62" s="124" t="n">
        <f aca="false" ca="true" dt2D="false" dtr="false" t="normal">SUBTOTAL(9, F62:T62)</f>
        <v>1950514.3</v>
      </c>
      <c r="F62" s="124" t="n"/>
      <c r="G62" s="124" t="n">
        <v>1950514.3</v>
      </c>
      <c r="H62" s="124" t="n"/>
      <c r="I62" s="124" t="n"/>
      <c r="J62" s="124" t="n"/>
      <c r="K62" s="124" t="n"/>
      <c r="L62" s="124" t="n"/>
      <c r="M62" s="124" t="n"/>
      <c r="N62" s="124" t="n"/>
      <c r="O62" s="124" t="n"/>
      <c r="P62" s="124" t="n"/>
      <c r="Q62" s="124" t="n"/>
      <c r="R62" s="124" t="n"/>
      <c r="S62" s="124" t="n"/>
      <c r="T62" s="124" t="n"/>
    </row>
    <row outlineLevel="0" r="63">
      <c r="A63" s="115" t="n">
        <f aca="false" ca="false" dt2D="false" dtr="false" t="normal">A62+1</f>
        <v>52</v>
      </c>
      <c r="B63" s="115" t="n">
        <f aca="false" ca="false" dt2D="false" dtr="false" t="normal">B62+1</f>
        <v>52</v>
      </c>
      <c r="C63" s="116" t="s">
        <v>110</v>
      </c>
      <c r="D63" s="116" t="s">
        <v>192</v>
      </c>
      <c r="E63" s="124" t="n">
        <f aca="false" ca="true" dt2D="false" dtr="false" t="normal">SUBTOTAL(9, F63:T63)</f>
        <v>1397547.49</v>
      </c>
      <c r="F63" s="124" t="n"/>
      <c r="G63" s="124" t="n">
        <v>1397547.49</v>
      </c>
      <c r="H63" s="124" t="n"/>
      <c r="I63" s="124" t="n"/>
      <c r="J63" s="124" t="n"/>
      <c r="K63" s="124" t="n"/>
      <c r="L63" s="124" t="n"/>
      <c r="M63" s="124" t="n">
        <v>0</v>
      </c>
      <c r="N63" s="124" t="n">
        <v>0</v>
      </c>
      <c r="O63" s="124" t="n">
        <v>0</v>
      </c>
      <c r="P63" s="124" t="n"/>
      <c r="Q63" s="124" t="n">
        <v>0</v>
      </c>
      <c r="R63" s="124" t="n"/>
      <c r="S63" s="124" t="n"/>
      <c r="T63" s="124" t="n"/>
    </row>
    <row outlineLevel="0" r="64">
      <c r="A64" s="115" t="n">
        <f aca="false" ca="false" dt2D="false" dtr="false" t="normal">A63+1</f>
        <v>53</v>
      </c>
      <c r="B64" s="115" t="n">
        <f aca="false" ca="false" dt2D="false" dtr="false" t="normal">B63+1</f>
        <v>53</v>
      </c>
      <c r="C64" s="116" t="s">
        <v>110</v>
      </c>
      <c r="D64" s="116" t="s">
        <v>195</v>
      </c>
      <c r="E64" s="124" t="n">
        <f aca="false" ca="true" dt2D="false" dtr="false" t="normal">SUBTOTAL(9, F64:T64)</f>
        <v>2108794.91</v>
      </c>
      <c r="F64" s="124" t="n"/>
      <c r="G64" s="124" t="n">
        <v>1063489.17</v>
      </c>
      <c r="H64" s="124" t="n">
        <v>0</v>
      </c>
      <c r="I64" s="124" t="n">
        <v>1045305.74</v>
      </c>
      <c r="J64" s="124" t="n"/>
      <c r="K64" s="124" t="n"/>
      <c r="L64" s="124" t="n"/>
      <c r="M64" s="124" t="n">
        <v>0</v>
      </c>
      <c r="N64" s="124" t="n">
        <v>0</v>
      </c>
      <c r="O64" s="124" t="n">
        <v>0</v>
      </c>
      <c r="P64" s="124" t="n"/>
      <c r="Q64" s="124" t="n">
        <v>0</v>
      </c>
      <c r="R64" s="124" t="n"/>
      <c r="S64" s="124" t="n"/>
      <c r="T64" s="124" t="n"/>
    </row>
    <row outlineLevel="0" r="65">
      <c r="A65" s="115" t="n">
        <f aca="false" ca="false" dt2D="false" dtr="false" t="normal">A64+1</f>
        <v>54</v>
      </c>
      <c r="B65" s="115" t="n">
        <f aca="false" ca="false" dt2D="false" dtr="false" t="normal">B64+1</f>
        <v>54</v>
      </c>
      <c r="C65" s="116" t="s">
        <v>110</v>
      </c>
      <c r="D65" s="116" t="s">
        <v>198</v>
      </c>
      <c r="E65" s="124" t="n">
        <f aca="false" ca="true" dt2D="false" dtr="false" t="normal">SUBTOTAL(9, F65:T65)</f>
        <v>2371403.8</v>
      </c>
      <c r="F65" s="124" t="n"/>
      <c r="G65" s="124" t="n">
        <v>1063489.17</v>
      </c>
      <c r="H65" s="124" t="n"/>
      <c r="I65" s="124" t="n">
        <v>1307914.63</v>
      </c>
      <c r="J65" s="124" t="n"/>
      <c r="K65" s="124" t="n"/>
      <c r="L65" s="124" t="n"/>
      <c r="M65" s="124" t="n">
        <v>0</v>
      </c>
      <c r="N65" s="124" t="n">
        <v>0</v>
      </c>
      <c r="O65" s="124" t="n">
        <v>0</v>
      </c>
      <c r="P65" s="124" t="n"/>
      <c r="Q65" s="124" t="n">
        <v>0</v>
      </c>
      <c r="R65" s="124" t="n"/>
      <c r="S65" s="124" t="n"/>
      <c r="T65" s="124" t="n"/>
    </row>
    <row outlineLevel="0" r="66">
      <c r="A66" s="115" t="n">
        <f aca="false" ca="false" dt2D="false" dtr="false" t="normal">A65+1</f>
        <v>55</v>
      </c>
      <c r="B66" s="115" t="n">
        <f aca="false" ca="false" dt2D="false" dtr="false" t="normal">B65+1</f>
        <v>55</v>
      </c>
      <c r="C66" s="116" t="s">
        <v>200</v>
      </c>
      <c r="D66" s="116" t="s">
        <v>201</v>
      </c>
      <c r="E66" s="124" t="n">
        <f aca="false" ca="true" dt2D="false" dtr="false" t="normal">SUBTOTAL(9, F66:T66)</f>
        <v>4969923.9</v>
      </c>
      <c r="F66" s="124" t="n">
        <v>1948256.76</v>
      </c>
      <c r="G66" s="124" t="n">
        <v>2442319.31</v>
      </c>
      <c r="H66" s="124" t="n">
        <v>545392.82</v>
      </c>
      <c r="I66" s="124" t="n"/>
      <c r="J66" s="124" t="n">
        <v>0</v>
      </c>
      <c r="K66" s="124" t="n"/>
      <c r="L66" s="124" t="n"/>
      <c r="M66" s="124" t="n">
        <v>0</v>
      </c>
      <c r="N66" s="124" t="n">
        <v>0</v>
      </c>
      <c r="O66" s="124" t="n">
        <v>0</v>
      </c>
      <c r="P66" s="124" t="n">
        <v>0</v>
      </c>
      <c r="Q66" s="124" t="n">
        <v>0</v>
      </c>
      <c r="R66" s="124" t="n">
        <v>9955.01</v>
      </c>
      <c r="S66" s="124" t="n">
        <v>24000</v>
      </c>
      <c r="T66" s="124" t="n"/>
    </row>
    <row outlineLevel="0" r="67">
      <c r="A67" s="115" t="n">
        <f aca="false" ca="false" dt2D="false" dtr="false" t="normal">A66+1</f>
        <v>56</v>
      </c>
      <c r="B67" s="115" t="n">
        <f aca="false" ca="false" dt2D="false" dtr="false" t="normal">B66+1</f>
        <v>56</v>
      </c>
      <c r="C67" s="116" t="s">
        <v>204</v>
      </c>
      <c r="D67" s="116" t="s">
        <v>205</v>
      </c>
      <c r="E67" s="124" t="n">
        <f aca="false" ca="true" dt2D="false" dtr="false" t="normal">SUBTOTAL(9, F67:T67)</f>
        <v>520542.46</v>
      </c>
      <c r="F67" s="124" t="n"/>
      <c r="G67" s="124" t="n"/>
      <c r="H67" s="124" t="n"/>
      <c r="I67" s="124" t="n">
        <v>520542.46</v>
      </c>
      <c r="J67" s="124" t="n"/>
      <c r="K67" s="124" t="n"/>
      <c r="L67" s="124" t="n"/>
      <c r="M67" s="124" t="n"/>
      <c r="N67" s="124" t="n"/>
      <c r="O67" s="124" t="n"/>
      <c r="P67" s="124" t="n"/>
      <c r="Q67" s="124" t="n"/>
      <c r="R67" s="124" t="n"/>
      <c r="S67" s="124" t="n"/>
      <c r="T67" s="124" t="n"/>
    </row>
    <row outlineLevel="0" r="68">
      <c r="A68" s="115" t="n">
        <f aca="false" ca="false" dt2D="false" dtr="false" t="normal">A67+1</f>
        <v>57</v>
      </c>
      <c r="B68" s="115" t="n">
        <f aca="false" ca="false" dt2D="false" dtr="false" t="normal">B67+1</f>
        <v>57</v>
      </c>
      <c r="C68" s="116" t="s">
        <v>204</v>
      </c>
      <c r="D68" s="116" t="s">
        <v>208</v>
      </c>
      <c r="E68" s="124" t="n">
        <f aca="false" ca="true" dt2D="false" dtr="false" t="normal">SUBTOTAL(9, F68:T68)</f>
        <v>1293781.6</v>
      </c>
      <c r="F68" s="124" t="n"/>
      <c r="G68" s="124" t="n"/>
      <c r="H68" s="124" t="n">
        <v>1293781.6</v>
      </c>
      <c r="I68" s="124" t="n">
        <v>0</v>
      </c>
      <c r="J68" s="124" t="n">
        <v>0</v>
      </c>
      <c r="K68" s="124" t="n"/>
      <c r="L68" s="124" t="n"/>
      <c r="M68" s="124" t="n">
        <v>0</v>
      </c>
      <c r="N68" s="124" t="n">
        <v>0</v>
      </c>
      <c r="O68" s="124" t="n">
        <v>0</v>
      </c>
      <c r="P68" s="124" t="n">
        <v>0</v>
      </c>
      <c r="Q68" s="124" t="n">
        <v>0</v>
      </c>
      <c r="R68" s="124" t="n"/>
      <c r="S68" s="124" t="n"/>
      <c r="T68" s="124" t="n"/>
    </row>
    <row outlineLevel="0" r="69">
      <c r="A69" s="115" t="n">
        <f aca="false" ca="false" dt2D="false" dtr="false" t="normal">A68+1</f>
        <v>58</v>
      </c>
      <c r="B69" s="115" t="n">
        <f aca="false" ca="false" dt2D="false" dtr="false" t="normal">B68+1</f>
        <v>58</v>
      </c>
      <c r="C69" s="116" t="s">
        <v>204</v>
      </c>
      <c r="D69" s="116" t="s">
        <v>211</v>
      </c>
      <c r="E69" s="124" t="n">
        <f aca="false" ca="true" dt2D="false" dtr="false" t="normal">SUBTOTAL(9, F69:T69)</f>
        <v>1598147.38</v>
      </c>
      <c r="F69" s="124" t="n">
        <v>0</v>
      </c>
      <c r="G69" s="124" t="n">
        <v>0</v>
      </c>
      <c r="H69" s="124" t="n"/>
      <c r="I69" s="124" t="n">
        <v>1598147.38</v>
      </c>
      <c r="J69" s="124" t="n">
        <v>0</v>
      </c>
      <c r="K69" s="124" t="n"/>
      <c r="L69" s="124" t="n"/>
      <c r="M69" s="124" t="n">
        <v>0</v>
      </c>
      <c r="N69" s="124" t="n">
        <v>0</v>
      </c>
      <c r="O69" s="124" t="n">
        <v>0</v>
      </c>
      <c r="P69" s="124" t="n">
        <v>0</v>
      </c>
      <c r="Q69" s="124" t="n">
        <v>0</v>
      </c>
      <c r="R69" s="124" t="n"/>
      <c r="S69" s="124" t="n"/>
      <c r="T69" s="124" t="n"/>
    </row>
    <row outlineLevel="0" r="70">
      <c r="A70" s="115" t="n">
        <f aca="false" ca="false" dt2D="false" dtr="false" t="normal">A69+1</f>
        <v>59</v>
      </c>
      <c r="B70" s="115" t="n">
        <f aca="false" ca="false" dt2D="false" dtr="false" t="normal">B69+1</f>
        <v>59</v>
      </c>
      <c r="C70" s="116" t="s">
        <v>204</v>
      </c>
      <c r="D70" s="116" t="s">
        <v>214</v>
      </c>
      <c r="E70" s="124" t="n">
        <f aca="false" ca="true" dt2D="false" dtr="false" t="normal">SUBTOTAL(9, F70:T70)</f>
        <v>1245617.88</v>
      </c>
      <c r="F70" s="124" t="n"/>
      <c r="G70" s="124" t="n"/>
      <c r="H70" s="124" t="n">
        <v>1245617.88</v>
      </c>
      <c r="I70" s="124" t="n">
        <v>0</v>
      </c>
      <c r="J70" s="124" t="n">
        <v>0</v>
      </c>
      <c r="K70" s="124" t="n"/>
      <c r="L70" s="124" t="n"/>
      <c r="M70" s="124" t="n">
        <v>0</v>
      </c>
      <c r="N70" s="124" t="n"/>
      <c r="O70" s="124" t="n">
        <v>0</v>
      </c>
      <c r="P70" s="124" t="n"/>
      <c r="Q70" s="124" t="n">
        <v>0</v>
      </c>
      <c r="R70" s="124" t="n"/>
      <c r="S70" s="124" t="n"/>
      <c r="T70" s="124" t="n"/>
    </row>
    <row outlineLevel="0" r="71">
      <c r="A71" s="115" t="n">
        <f aca="false" ca="false" dt2D="false" dtr="false" t="normal">A70+1</f>
        <v>60</v>
      </c>
      <c r="B71" s="115" t="n">
        <f aca="false" ca="false" dt2D="false" dtr="false" t="normal">B70+1</f>
        <v>60</v>
      </c>
      <c r="C71" s="116" t="s">
        <v>204</v>
      </c>
      <c r="D71" s="116" t="s">
        <v>216</v>
      </c>
      <c r="E71" s="124" t="n">
        <f aca="false" ca="true" dt2D="false" dtr="false" t="normal">SUBTOTAL(9, F71:T71)</f>
        <v>640276.6</v>
      </c>
      <c r="F71" s="124" t="n"/>
      <c r="G71" s="124" t="n"/>
      <c r="H71" s="124" t="n"/>
      <c r="I71" s="124" t="n">
        <v>640276.6</v>
      </c>
      <c r="J71" s="124" t="n"/>
      <c r="K71" s="124" t="n"/>
      <c r="L71" s="124" t="n"/>
      <c r="M71" s="124" t="n"/>
      <c r="N71" s="124" t="n"/>
      <c r="O71" s="124" t="n"/>
      <c r="P71" s="124" t="n"/>
      <c r="Q71" s="124" t="n"/>
      <c r="R71" s="124" t="n"/>
      <c r="S71" s="124" t="n"/>
      <c r="T71" s="124" t="n"/>
    </row>
    <row outlineLevel="0" r="72">
      <c r="A72" s="115" t="n">
        <f aca="false" ca="false" dt2D="false" dtr="false" t="normal">A71+1</f>
        <v>61</v>
      </c>
      <c r="B72" s="115" t="n">
        <f aca="false" ca="false" dt2D="false" dtr="false" t="normal">B71+1</f>
        <v>61</v>
      </c>
      <c r="C72" s="116" t="s">
        <v>204</v>
      </c>
      <c r="D72" s="116" t="s">
        <v>219</v>
      </c>
      <c r="E72" s="124" t="n">
        <f aca="false" ca="true" dt2D="false" dtr="false" t="normal">SUBTOTAL(9, F72:T72)</f>
        <v>2435971.49</v>
      </c>
      <c r="F72" s="124" t="n">
        <v>0</v>
      </c>
      <c r="G72" s="124" t="n">
        <v>0</v>
      </c>
      <c r="H72" s="124" t="n">
        <v>2435971.49</v>
      </c>
      <c r="I72" s="124" t="n">
        <v>0</v>
      </c>
      <c r="J72" s="124" t="n">
        <v>0</v>
      </c>
      <c r="K72" s="124" t="n"/>
      <c r="L72" s="124" t="n"/>
      <c r="M72" s="124" t="n">
        <v>0</v>
      </c>
      <c r="N72" s="124" t="n">
        <v>0</v>
      </c>
      <c r="O72" s="124" t="n">
        <v>0</v>
      </c>
      <c r="P72" s="124" t="n">
        <v>0</v>
      </c>
      <c r="Q72" s="124" t="n">
        <v>0</v>
      </c>
      <c r="R72" s="124" t="n"/>
      <c r="S72" s="124" t="n"/>
      <c r="T72" s="124" t="n"/>
    </row>
    <row outlineLevel="0" r="73">
      <c r="A73" s="115" t="n">
        <f aca="false" ca="false" dt2D="false" dtr="false" t="normal">A72+1</f>
        <v>62</v>
      </c>
      <c r="B73" s="115" t="n">
        <f aca="false" ca="false" dt2D="false" dtr="false" t="normal">B72+1</f>
        <v>62</v>
      </c>
      <c r="C73" s="116" t="s">
        <v>204</v>
      </c>
      <c r="D73" s="116" t="s">
        <v>222</v>
      </c>
      <c r="E73" s="124" t="n">
        <f aca="false" ca="true" dt2D="false" dtr="false" t="normal">SUBTOTAL(9, F73:T73)</f>
        <v>1357157.63</v>
      </c>
      <c r="F73" s="124" t="n"/>
      <c r="G73" s="124" t="n"/>
      <c r="H73" s="124" t="n"/>
      <c r="I73" s="124" t="n">
        <v>1357157.63</v>
      </c>
      <c r="J73" s="124" t="n"/>
      <c r="K73" s="124" t="n"/>
      <c r="L73" s="124" t="n"/>
      <c r="M73" s="124" t="n"/>
      <c r="N73" s="124" t="n"/>
      <c r="O73" s="124" t="n"/>
      <c r="P73" s="124" t="n"/>
      <c r="Q73" s="124" t="n"/>
      <c r="R73" s="124" t="n"/>
      <c r="S73" s="124" t="n"/>
      <c r="T73" s="124" t="n"/>
    </row>
    <row outlineLevel="0" r="74">
      <c r="A74" s="115" t="n">
        <f aca="false" ca="false" dt2D="false" dtr="false" t="normal">A73+1</f>
        <v>63</v>
      </c>
      <c r="B74" s="115" t="n">
        <f aca="false" ca="false" dt2D="false" dtr="false" t="normal">B73+1</f>
        <v>63</v>
      </c>
      <c r="C74" s="116" t="s">
        <v>204</v>
      </c>
      <c r="D74" s="116" t="s">
        <v>225</v>
      </c>
      <c r="E74" s="124" t="n">
        <f aca="false" ca="true" dt2D="false" dtr="false" t="normal">SUBTOTAL(9, F74:T74)</f>
        <v>530132.51</v>
      </c>
      <c r="F74" s="124" t="n"/>
      <c r="G74" s="124" t="n"/>
      <c r="H74" s="124" t="n"/>
      <c r="I74" s="124" t="n">
        <v>530132.51</v>
      </c>
      <c r="J74" s="124" t="n"/>
      <c r="K74" s="124" t="n"/>
      <c r="L74" s="124" t="n"/>
      <c r="M74" s="124" t="n"/>
      <c r="N74" s="124" t="n"/>
      <c r="O74" s="124" t="n"/>
      <c r="P74" s="124" t="n"/>
      <c r="Q74" s="124" t="n"/>
      <c r="R74" s="124" t="n"/>
      <c r="S74" s="124" t="n"/>
      <c r="T74" s="124" t="n"/>
    </row>
    <row outlineLevel="0" r="75">
      <c r="A75" s="115" t="n">
        <f aca="false" ca="false" dt2D="false" dtr="false" t="normal">A74+1</f>
        <v>64</v>
      </c>
      <c r="B75" s="115" t="n">
        <f aca="false" ca="false" dt2D="false" dtr="false" t="normal">B74+1</f>
        <v>64</v>
      </c>
      <c r="C75" s="116" t="s">
        <v>229</v>
      </c>
      <c r="D75" s="116" t="s">
        <v>230</v>
      </c>
      <c r="E75" s="124" t="n">
        <f aca="false" ca="true" dt2D="false" dtr="false" t="normal">SUBTOTAL(9, F75:T75)</f>
        <v>1153809.18</v>
      </c>
      <c r="F75" s="124" t="n">
        <v>0</v>
      </c>
      <c r="G75" s="124" t="n">
        <v>0</v>
      </c>
      <c r="H75" s="124" t="n"/>
      <c r="I75" s="124" t="n">
        <v>0</v>
      </c>
      <c r="J75" s="124" t="n">
        <v>0</v>
      </c>
      <c r="K75" s="124" t="n"/>
      <c r="L75" s="124" t="n"/>
      <c r="M75" s="124" t="n">
        <v>0</v>
      </c>
      <c r="N75" s="124" t="n">
        <v>0</v>
      </c>
      <c r="O75" s="124" t="n">
        <v>1041448.46</v>
      </c>
      <c r="P75" s="124" t="n">
        <v>0</v>
      </c>
      <c r="Q75" s="124" t="n"/>
      <c r="R75" s="124" t="n">
        <v>88360.72</v>
      </c>
      <c r="S75" s="124" t="n">
        <v>24000</v>
      </c>
      <c r="T75" s="124" t="n"/>
    </row>
    <row outlineLevel="0" r="76">
      <c r="A76" s="115" t="n">
        <f aca="false" ca="false" dt2D="false" dtr="false" t="normal">A75+1</f>
        <v>65</v>
      </c>
      <c r="B76" s="115" t="n">
        <f aca="false" ca="false" dt2D="false" dtr="false" t="normal">B75+1</f>
        <v>65</v>
      </c>
      <c r="C76" s="116" t="s">
        <v>229</v>
      </c>
      <c r="D76" s="116" t="s">
        <v>232</v>
      </c>
      <c r="E76" s="124" t="n">
        <f aca="false" ca="true" dt2D="false" dtr="false" t="normal">SUBTOTAL(9, F76:T76)</f>
        <v>1159525.4100000001</v>
      </c>
      <c r="F76" s="124" t="n">
        <v>0</v>
      </c>
      <c r="G76" s="124" t="n">
        <v>0</v>
      </c>
      <c r="H76" s="124" t="n"/>
      <c r="I76" s="124" t="n">
        <v>0</v>
      </c>
      <c r="J76" s="124" t="n">
        <v>0</v>
      </c>
      <c r="K76" s="124" t="n"/>
      <c r="L76" s="124" t="n"/>
      <c r="M76" s="124" t="n">
        <v>0</v>
      </c>
      <c r="N76" s="124" t="n">
        <v>0</v>
      </c>
      <c r="O76" s="124" t="n">
        <v>1047206.53</v>
      </c>
      <c r="P76" s="124" t="n">
        <v>0</v>
      </c>
      <c r="Q76" s="124" t="n"/>
      <c r="R76" s="124" t="n">
        <v>88318.88</v>
      </c>
      <c r="S76" s="124" t="n">
        <v>24000</v>
      </c>
      <c r="T76" s="124" t="n"/>
    </row>
    <row outlineLevel="0" r="77">
      <c r="A77" s="115" t="n">
        <f aca="false" ca="false" dt2D="false" dtr="false" t="normal">A76+1</f>
        <v>66</v>
      </c>
      <c r="B77" s="115" t="n">
        <f aca="false" ca="false" dt2D="false" dtr="false" t="normal">B76+1</f>
        <v>66</v>
      </c>
      <c r="C77" s="116" t="s">
        <v>229</v>
      </c>
      <c r="D77" s="116" t="s">
        <v>234</v>
      </c>
      <c r="E77" s="124" t="n">
        <f aca="false" ca="true" dt2D="false" dtr="false" t="normal">SUBTOTAL(9, F77:T77)</f>
        <v>2599381.0700000003</v>
      </c>
      <c r="F77" s="124" t="n"/>
      <c r="G77" s="124" t="n"/>
      <c r="H77" s="124" t="n">
        <v>2540593.18</v>
      </c>
      <c r="I77" s="124" t="n">
        <v>0</v>
      </c>
      <c r="J77" s="124" t="n">
        <v>0</v>
      </c>
      <c r="K77" s="124" t="n"/>
      <c r="L77" s="124" t="n"/>
      <c r="M77" s="124" t="n">
        <v>0</v>
      </c>
      <c r="N77" s="124" t="n">
        <v>0</v>
      </c>
      <c r="O77" s="124" t="n">
        <v>0</v>
      </c>
      <c r="P77" s="124" t="n">
        <v>0</v>
      </c>
      <c r="Q77" s="124" t="n">
        <v>0</v>
      </c>
      <c r="R77" s="124" t="n">
        <v>34787.89</v>
      </c>
      <c r="S77" s="124" t="n">
        <v>24000</v>
      </c>
      <c r="T77" s="124" t="n"/>
    </row>
    <row outlineLevel="0" r="78">
      <c r="A78" s="115" t="n">
        <f aca="false" ca="false" dt2D="false" dtr="false" t="normal">A77+1</f>
        <v>67</v>
      </c>
      <c r="B78" s="115" t="n">
        <f aca="false" ca="false" dt2D="false" dtr="false" t="normal">B77+1</f>
        <v>67</v>
      </c>
      <c r="C78" s="116" t="s">
        <v>229</v>
      </c>
      <c r="D78" s="116" t="s">
        <v>236</v>
      </c>
      <c r="E78" s="124" t="n">
        <f aca="false" ca="true" dt2D="false" dtr="false" t="normal">SUBTOTAL(9, F78:T78)</f>
        <v>1303632.49</v>
      </c>
      <c r="F78" s="124" t="n"/>
      <c r="G78" s="124" t="n"/>
      <c r="H78" s="124" t="n">
        <v>1303632.49</v>
      </c>
      <c r="I78" s="124" t="n"/>
      <c r="J78" s="124" t="n"/>
      <c r="K78" s="124" t="n"/>
      <c r="L78" s="124" t="n"/>
      <c r="M78" s="124" t="n">
        <v>0</v>
      </c>
      <c r="N78" s="124" t="n"/>
      <c r="O78" s="124" t="n">
        <v>0</v>
      </c>
      <c r="P78" s="124" t="n"/>
      <c r="Q78" s="124" t="n"/>
      <c r="R78" s="124" t="n"/>
      <c r="S78" s="124" t="n"/>
      <c r="T78" s="124" t="n"/>
    </row>
    <row outlineLevel="0" r="79">
      <c r="A79" s="115" t="n">
        <f aca="false" ca="false" dt2D="false" dtr="false" t="normal">A78+1</f>
        <v>68</v>
      </c>
      <c r="B79" s="115" t="n">
        <f aca="false" ca="false" dt2D="false" dtr="false" t="normal">B78+1</f>
        <v>68</v>
      </c>
      <c r="C79" s="116" t="s">
        <v>229</v>
      </c>
      <c r="D79" s="116" t="s">
        <v>238</v>
      </c>
      <c r="E79" s="124" t="n">
        <f aca="false" ca="true" dt2D="false" dtr="false" t="normal">SUBTOTAL(9, F79:T79)</f>
        <v>1313261.12</v>
      </c>
      <c r="F79" s="124" t="n"/>
      <c r="G79" s="124" t="n"/>
      <c r="H79" s="124" t="n">
        <v>1313261.12</v>
      </c>
      <c r="I79" s="124" t="n"/>
      <c r="J79" s="124" t="n">
        <v>0</v>
      </c>
      <c r="K79" s="124" t="n"/>
      <c r="L79" s="124" t="n"/>
      <c r="M79" s="124" t="n">
        <v>0</v>
      </c>
      <c r="N79" s="124" t="n"/>
      <c r="O79" s="124" t="n">
        <v>0</v>
      </c>
      <c r="P79" s="124" t="n"/>
      <c r="Q79" s="124" t="n"/>
      <c r="R79" s="124" t="n"/>
      <c r="S79" s="124" t="n"/>
      <c r="T79" s="124" t="n"/>
    </row>
    <row outlineLevel="0" r="80">
      <c r="A80" s="115" t="n">
        <f aca="false" ca="false" dt2D="false" dtr="false" t="normal">A79+1</f>
        <v>69</v>
      </c>
      <c r="B80" s="115" t="n">
        <f aca="false" ca="false" dt2D="false" dtr="false" t="normal">B79+1</f>
        <v>69</v>
      </c>
      <c r="C80" s="116" t="s">
        <v>229</v>
      </c>
      <c r="D80" s="116" t="s">
        <v>240</v>
      </c>
      <c r="E80" s="124" t="n">
        <f aca="false" ca="true" dt2D="false" dtr="false" t="normal">SUBTOTAL(9, F80:T80)</f>
        <v>1038651.6</v>
      </c>
      <c r="F80" s="124" t="n"/>
      <c r="G80" s="124" t="n"/>
      <c r="H80" s="124" t="n"/>
      <c r="I80" s="124" t="n">
        <v>1002735.49</v>
      </c>
      <c r="J80" s="124" t="n">
        <v>0</v>
      </c>
      <c r="K80" s="124" t="n"/>
      <c r="L80" s="124" t="n"/>
      <c r="M80" s="124" t="n">
        <v>0</v>
      </c>
      <c r="N80" s="124" t="n"/>
      <c r="O80" s="124" t="n">
        <v>0</v>
      </c>
      <c r="P80" s="124" t="n"/>
      <c r="Q80" s="124" t="n"/>
      <c r="R80" s="124" t="n">
        <v>11916.11</v>
      </c>
      <c r="S80" s="124" t="n">
        <v>24000</v>
      </c>
      <c r="T80" s="124" t="n"/>
    </row>
    <row outlineLevel="0" r="81">
      <c r="A81" s="115" t="n">
        <f aca="false" ca="false" dt2D="false" dtr="false" t="normal">A80+1</f>
        <v>70</v>
      </c>
      <c r="B81" s="115" t="n">
        <f aca="false" ca="false" dt2D="false" dtr="false" t="normal">B80+1</f>
        <v>70</v>
      </c>
      <c r="C81" s="116" t="s">
        <v>229</v>
      </c>
      <c r="D81" s="116" t="s">
        <v>244</v>
      </c>
      <c r="E81" s="124" t="n">
        <f aca="false" ca="true" dt2D="false" dtr="false" t="normal">SUBTOTAL(9, F81:T81)</f>
        <v>8636274.8842302</v>
      </c>
      <c r="F81" s="124" t="n"/>
      <c r="G81" s="124" t="n"/>
      <c r="H81" s="124" t="n"/>
      <c r="I81" s="124" t="n"/>
      <c r="J81" s="124" t="n"/>
      <c r="K81" s="124" t="n"/>
      <c r="L81" s="124" t="n"/>
      <c r="M81" s="124" t="n">
        <v>8024927.1</v>
      </c>
      <c r="N81" s="124" t="n"/>
      <c r="O81" s="124" t="n"/>
      <c r="P81" s="124" t="n"/>
      <c r="Q81" s="124" t="n"/>
      <c r="R81" s="124" t="n">
        <v>587347.7842302</v>
      </c>
      <c r="S81" s="124" t="n">
        <v>24000</v>
      </c>
      <c r="T81" s="124" t="n"/>
    </row>
    <row outlineLevel="0" r="82">
      <c r="A82" s="115" t="n">
        <f aca="false" ca="false" dt2D="false" dtr="false" t="normal">A81+1</f>
        <v>71</v>
      </c>
      <c r="B82" s="115" t="n">
        <f aca="false" ca="false" dt2D="false" dtr="false" t="normal">B81+1</f>
        <v>71</v>
      </c>
      <c r="C82" s="116" t="s">
        <v>229</v>
      </c>
      <c r="D82" s="116" t="s">
        <v>247</v>
      </c>
      <c r="E82" s="124" t="n">
        <f aca="false" ca="true" dt2D="false" dtr="false" t="normal">SUBTOTAL(9, F82:T82)</f>
        <v>23898445.11</v>
      </c>
      <c r="F82" s="124" t="n"/>
      <c r="G82" s="124" t="n"/>
      <c r="H82" s="124" t="n"/>
      <c r="I82" s="124" t="n"/>
      <c r="J82" s="124" t="n"/>
      <c r="K82" s="124" t="n"/>
      <c r="L82" s="124" t="n"/>
      <c r="M82" s="124" t="n"/>
      <c r="N82" s="124" t="n">
        <v>23898445.11</v>
      </c>
      <c r="O82" s="124" t="n">
        <v>0</v>
      </c>
      <c r="P82" s="124" t="n">
        <v>0</v>
      </c>
      <c r="Q82" s="124" t="n">
        <v>0</v>
      </c>
      <c r="R82" s="124" t="n"/>
      <c r="S82" s="124" t="n"/>
      <c r="T82" s="124" t="n"/>
    </row>
    <row outlineLevel="0" r="83">
      <c r="A83" s="115" t="n">
        <f aca="false" ca="false" dt2D="false" dtr="false" t="normal">A82+1</f>
        <v>72</v>
      </c>
      <c r="B83" s="115" t="n">
        <f aca="false" ca="false" dt2D="false" dtr="false" t="normal">B82+1</f>
        <v>72</v>
      </c>
      <c r="C83" s="116" t="s">
        <v>249</v>
      </c>
      <c r="D83" s="116" t="s">
        <v>250</v>
      </c>
      <c r="E83" s="124" t="n">
        <f aca="false" ca="true" dt2D="false" dtr="false" t="normal">SUBTOTAL(9, F83:T83)</f>
        <v>22419444.54</v>
      </c>
      <c r="F83" s="124" t="n">
        <v>10346375.1</v>
      </c>
      <c r="G83" s="124" t="n">
        <v>0</v>
      </c>
      <c r="H83" s="124" t="n">
        <v>0</v>
      </c>
      <c r="I83" s="124" t="n">
        <v>0</v>
      </c>
      <c r="J83" s="124" t="n">
        <v>0</v>
      </c>
      <c r="K83" s="124" t="n"/>
      <c r="L83" s="124" t="n"/>
      <c r="M83" s="124" t="n">
        <v>0</v>
      </c>
      <c r="N83" s="124" t="n">
        <v>0</v>
      </c>
      <c r="O83" s="124" t="n">
        <v>0</v>
      </c>
      <c r="P83" s="124" t="n">
        <v>0</v>
      </c>
      <c r="Q83" s="124" t="n">
        <v>12073069.44</v>
      </c>
      <c r="R83" s="124" t="n"/>
      <c r="S83" s="124" t="n"/>
      <c r="T83" s="124" t="n"/>
    </row>
    <row outlineLevel="0" r="84">
      <c r="A84" s="115" t="n">
        <f aca="false" ca="false" dt2D="false" dtr="false" t="normal">A83+1</f>
        <v>73</v>
      </c>
      <c r="B84" s="115" t="n">
        <f aca="false" ca="false" dt2D="false" dtr="false" t="normal">B83+1</f>
        <v>73</v>
      </c>
      <c r="C84" s="116" t="s">
        <v>249</v>
      </c>
      <c r="D84" s="116" t="s">
        <v>253</v>
      </c>
      <c r="E84" s="124" t="n">
        <f aca="false" ca="true" dt2D="false" dtr="false" t="normal">SUBTOTAL(9, F84:T84)</f>
        <v>4994023.75</v>
      </c>
      <c r="F84" s="124" t="n"/>
      <c r="G84" s="124" t="n">
        <v>3247130.72</v>
      </c>
      <c r="H84" s="124" t="n">
        <v>0</v>
      </c>
      <c r="I84" s="124" t="n">
        <v>1746893.03</v>
      </c>
      <c r="J84" s="124" t="n">
        <v>0</v>
      </c>
      <c r="K84" s="124" t="n"/>
      <c r="L84" s="124" t="n"/>
      <c r="M84" s="124" t="n">
        <v>0</v>
      </c>
      <c r="N84" s="124" t="n"/>
      <c r="O84" s="124" t="n"/>
      <c r="P84" s="124" t="n"/>
      <c r="Q84" s="124" t="n"/>
      <c r="R84" s="124" t="n"/>
      <c r="S84" s="124" t="n"/>
      <c r="T84" s="124" t="n"/>
    </row>
    <row outlineLevel="0" r="85">
      <c r="A85" s="115" t="n">
        <f aca="false" ca="false" dt2D="false" dtr="false" t="normal">A84+1</f>
        <v>74</v>
      </c>
      <c r="B85" s="115" t="n">
        <f aca="false" ca="false" dt2D="false" dtr="false" t="normal">B84+1</f>
        <v>74</v>
      </c>
      <c r="C85" s="116" t="s">
        <v>249</v>
      </c>
      <c r="D85" s="116" t="s">
        <v>255</v>
      </c>
      <c r="E85" s="124" t="n">
        <f aca="false" ca="true" dt2D="false" dtr="false" t="normal">SUBTOTAL(9, F85:T85)</f>
        <v>28786649.98</v>
      </c>
      <c r="F85" s="124" t="n">
        <v>7540573.66</v>
      </c>
      <c r="G85" s="124" t="n">
        <v>5367820.44</v>
      </c>
      <c r="H85" s="124" t="n">
        <v>1669731.7</v>
      </c>
      <c r="I85" s="124" t="n"/>
      <c r="J85" s="124" t="n">
        <v>0</v>
      </c>
      <c r="K85" s="124" t="n"/>
      <c r="L85" s="124" t="n"/>
      <c r="M85" s="124" t="n">
        <v>0</v>
      </c>
      <c r="N85" s="124" t="n">
        <v>14208524.18</v>
      </c>
      <c r="O85" s="124" t="n">
        <v>0</v>
      </c>
      <c r="P85" s="124" t="n">
        <v>0</v>
      </c>
      <c r="Q85" s="124" t="n">
        <v>0</v>
      </c>
      <c r="R85" s="124" t="n"/>
      <c r="S85" s="124" t="n"/>
      <c r="T85" s="124" t="n"/>
    </row>
    <row outlineLevel="0" r="86">
      <c r="A86" s="115" t="n">
        <f aca="false" ca="false" dt2D="false" dtr="false" t="normal">A85+1</f>
        <v>75</v>
      </c>
      <c r="B86" s="115" t="n">
        <f aca="false" ca="false" dt2D="false" dtr="false" t="normal">B85+1</f>
        <v>75</v>
      </c>
      <c r="C86" s="116" t="s">
        <v>249</v>
      </c>
      <c r="D86" s="116" t="s">
        <v>259</v>
      </c>
      <c r="E86" s="124" t="n">
        <f aca="false" ca="true" dt2D="false" dtr="false" t="normal">SUBTOTAL(9, F86:T86)</f>
        <v>10516404.7</v>
      </c>
      <c r="F86" s="124" t="n">
        <v>4332206.65</v>
      </c>
      <c r="G86" s="124" t="n"/>
      <c r="H86" s="124" t="n">
        <v>1284683.29</v>
      </c>
      <c r="I86" s="124" t="n"/>
      <c r="J86" s="124" t="n">
        <v>0</v>
      </c>
      <c r="K86" s="124" t="n"/>
      <c r="L86" s="124" t="n"/>
      <c r="M86" s="124" t="n">
        <v>0</v>
      </c>
      <c r="N86" s="124" t="n">
        <v>4899514.76</v>
      </c>
      <c r="O86" s="124" t="n">
        <v>0</v>
      </c>
      <c r="P86" s="124" t="n">
        <v>0</v>
      </c>
      <c r="Q86" s="124" t="n">
        <v>0</v>
      </c>
      <c r="R86" s="124" t="n"/>
      <c r="S86" s="124" t="n"/>
      <c r="T86" s="124" t="n"/>
    </row>
    <row outlineLevel="0" r="87">
      <c r="A87" s="115" t="n">
        <f aca="false" ca="false" dt2D="false" dtr="false" t="normal">A86+1</f>
        <v>76</v>
      </c>
      <c r="B87" s="115" t="n">
        <f aca="false" ca="false" dt2D="false" dtr="false" t="normal">B86+1</f>
        <v>76</v>
      </c>
      <c r="C87" s="116" t="s">
        <v>249</v>
      </c>
      <c r="D87" s="116" t="s">
        <v>261</v>
      </c>
      <c r="E87" s="124" t="n">
        <f aca="false" ca="true" dt2D="false" dtr="false" t="normal">SUBTOTAL(9, F87:T87)</f>
        <v>12306072.49</v>
      </c>
      <c r="F87" s="124" t="n">
        <v>5890911.53</v>
      </c>
      <c r="G87" s="124" t="n">
        <v>4775998.12</v>
      </c>
      <c r="H87" s="124" t="n">
        <v>1639162.84</v>
      </c>
      <c r="I87" s="124" t="n"/>
      <c r="J87" s="124" t="n">
        <v>0</v>
      </c>
      <c r="K87" s="124" t="n"/>
      <c r="L87" s="124" t="n"/>
      <c r="M87" s="124" t="n">
        <v>0</v>
      </c>
      <c r="N87" s="124" t="n">
        <v>0</v>
      </c>
      <c r="O87" s="124" t="n">
        <v>0</v>
      </c>
      <c r="P87" s="124" t="n">
        <v>0</v>
      </c>
      <c r="Q87" s="124" t="n">
        <v>0</v>
      </c>
      <c r="R87" s="124" t="n"/>
      <c r="S87" s="124" t="n"/>
      <c r="T87" s="124" t="n"/>
    </row>
    <row outlineLevel="0" r="88">
      <c r="A88" s="115" t="n">
        <f aca="false" ca="false" dt2D="false" dtr="false" t="normal">A87+1</f>
        <v>77</v>
      </c>
      <c r="B88" s="115" t="n">
        <f aca="false" ca="false" dt2D="false" dtr="false" t="normal">B87+1</f>
        <v>77</v>
      </c>
      <c r="C88" s="116" t="s">
        <v>249</v>
      </c>
      <c r="D88" s="116" t="s">
        <v>263</v>
      </c>
      <c r="E88" s="124" t="n">
        <f aca="false" ca="true" dt2D="false" dtr="false" t="normal">SUBTOTAL(9, F88:T88)</f>
        <v>1970342.24</v>
      </c>
      <c r="F88" s="124" t="n"/>
      <c r="G88" s="124" t="n"/>
      <c r="H88" s="124" t="n">
        <v>1970342.24</v>
      </c>
      <c r="I88" s="124" t="n"/>
      <c r="J88" s="124" t="n">
        <v>0</v>
      </c>
      <c r="K88" s="124" t="n"/>
      <c r="L88" s="124" t="n"/>
      <c r="M88" s="124" t="n">
        <v>0</v>
      </c>
      <c r="N88" s="124" t="n">
        <v>0</v>
      </c>
      <c r="O88" s="124" t="n">
        <v>0</v>
      </c>
      <c r="P88" s="124" t="n">
        <v>0</v>
      </c>
      <c r="Q88" s="124" t="n">
        <v>0</v>
      </c>
      <c r="R88" s="124" t="n"/>
      <c r="S88" s="124" t="n"/>
      <c r="T88" s="124" t="n"/>
    </row>
    <row outlineLevel="0" r="89">
      <c r="A89" s="115" t="n">
        <f aca="false" ca="false" dt2D="false" dtr="false" t="normal">A88+1</f>
        <v>78</v>
      </c>
      <c r="B89" s="115" t="n">
        <f aca="false" ca="false" dt2D="false" dtr="false" t="normal">B88+1</f>
        <v>78</v>
      </c>
      <c r="C89" s="116" t="s">
        <v>249</v>
      </c>
      <c r="D89" s="116" t="s">
        <v>266</v>
      </c>
      <c r="E89" s="124" t="n">
        <f aca="false" ca="true" dt2D="false" dtr="false" t="normal">SUBTOTAL(9, F89:T89)</f>
        <v>1521569.9</v>
      </c>
      <c r="F89" s="124" t="n"/>
      <c r="G89" s="124" t="n"/>
      <c r="H89" s="124" t="n">
        <v>1521569.9</v>
      </c>
      <c r="I89" s="124" t="n"/>
      <c r="J89" s="124" t="n">
        <v>0</v>
      </c>
      <c r="K89" s="124" t="n"/>
      <c r="L89" s="124" t="n"/>
      <c r="M89" s="124" t="n"/>
      <c r="N89" s="124" t="n"/>
      <c r="O89" s="124" t="n">
        <v>0</v>
      </c>
      <c r="P89" s="124" t="n">
        <v>0</v>
      </c>
      <c r="Q89" s="124" t="n">
        <v>0</v>
      </c>
      <c r="R89" s="124" t="n"/>
      <c r="S89" s="124" t="n"/>
      <c r="T89" s="124" t="n"/>
    </row>
    <row outlineLevel="0" r="90">
      <c r="A90" s="115" t="n">
        <f aca="false" ca="false" dt2D="false" dtr="false" t="normal">A89+1</f>
        <v>79</v>
      </c>
      <c r="B90" s="115" t="n">
        <f aca="false" ca="false" dt2D="false" dtr="false" t="normal">B89+1</f>
        <v>79</v>
      </c>
      <c r="C90" s="116" t="s">
        <v>249</v>
      </c>
      <c r="D90" s="116" t="s">
        <v>268</v>
      </c>
      <c r="E90" s="124" t="n">
        <f aca="false" ca="true" dt2D="false" dtr="false" t="normal">SUBTOTAL(9, F90:T90)</f>
        <v>9899140.56</v>
      </c>
      <c r="F90" s="124" t="n">
        <v>4380585.94</v>
      </c>
      <c r="G90" s="124" t="n"/>
      <c r="H90" s="124" t="n">
        <v>1492289.89</v>
      </c>
      <c r="I90" s="124" t="n"/>
      <c r="J90" s="124" t="n">
        <v>0</v>
      </c>
      <c r="K90" s="124" t="n"/>
      <c r="L90" s="124" t="n"/>
      <c r="M90" s="124" t="n">
        <v>0</v>
      </c>
      <c r="N90" s="124" t="n">
        <v>4026264.73</v>
      </c>
      <c r="O90" s="124" t="n">
        <v>0</v>
      </c>
      <c r="P90" s="124" t="n">
        <v>0</v>
      </c>
      <c r="Q90" s="124" t="n">
        <v>0</v>
      </c>
      <c r="R90" s="124" t="n"/>
      <c r="S90" s="124" t="n"/>
      <c r="T90" s="124" t="n"/>
    </row>
    <row outlineLevel="0" r="91">
      <c r="A91" s="115" t="n">
        <f aca="false" ca="false" dt2D="false" dtr="false" t="normal">A90+1</f>
        <v>80</v>
      </c>
      <c r="B91" s="115" t="n">
        <f aca="false" ca="false" dt2D="false" dtr="false" t="normal">B90+1</f>
        <v>80</v>
      </c>
      <c r="C91" s="116" t="s">
        <v>249</v>
      </c>
      <c r="D91" s="116" t="s">
        <v>271</v>
      </c>
      <c r="E91" s="124" t="n">
        <f aca="false" ca="true" dt2D="false" dtr="false" t="normal">SUBTOTAL(9, F91:T91)</f>
        <v>15235440.05</v>
      </c>
      <c r="F91" s="124" t="n">
        <v>4481532.64</v>
      </c>
      <c r="G91" s="124" t="n"/>
      <c r="H91" s="124" t="n">
        <v>1435549.08</v>
      </c>
      <c r="I91" s="124" t="n"/>
      <c r="J91" s="124" t="n">
        <v>0</v>
      </c>
      <c r="K91" s="124" t="n"/>
      <c r="L91" s="124" t="n"/>
      <c r="M91" s="124" t="n">
        <v>0</v>
      </c>
      <c r="N91" s="124" t="n">
        <v>9318358.33</v>
      </c>
      <c r="O91" s="124" t="n">
        <v>0</v>
      </c>
      <c r="P91" s="124" t="n">
        <v>0</v>
      </c>
      <c r="Q91" s="124" t="n">
        <v>0</v>
      </c>
      <c r="R91" s="124" t="n"/>
      <c r="S91" s="124" t="n"/>
      <c r="T91" s="124" t="n"/>
    </row>
    <row outlineLevel="0" r="92">
      <c r="A92" s="115" t="n">
        <f aca="false" ca="false" dt2D="false" dtr="false" t="normal">A91+1</f>
        <v>81</v>
      </c>
      <c r="B92" s="115" t="n">
        <f aca="false" ca="false" dt2D="false" dtr="false" t="normal">B91+1</f>
        <v>81</v>
      </c>
      <c r="C92" s="116" t="s">
        <v>249</v>
      </c>
      <c r="D92" s="116" t="s">
        <v>273</v>
      </c>
      <c r="E92" s="124" t="n">
        <f aca="false" ca="true" dt2D="false" dtr="false" t="normal">SUBTOTAL(9, F92:T92)</f>
        <v>15001978.45</v>
      </c>
      <c r="F92" s="124" t="n">
        <v>4569155.38</v>
      </c>
      <c r="G92" s="124" t="n"/>
      <c r="H92" s="124" t="n">
        <v>1499113.55</v>
      </c>
      <c r="I92" s="124" t="n"/>
      <c r="J92" s="124" t="n">
        <v>0</v>
      </c>
      <c r="K92" s="124" t="n"/>
      <c r="L92" s="124" t="n"/>
      <c r="M92" s="124" t="n">
        <v>0</v>
      </c>
      <c r="N92" s="124" t="n">
        <v>8933709.52</v>
      </c>
      <c r="O92" s="124" t="n">
        <v>0</v>
      </c>
      <c r="P92" s="124" t="n">
        <v>0</v>
      </c>
      <c r="Q92" s="124" t="n">
        <v>0</v>
      </c>
      <c r="R92" s="124" t="n"/>
      <c r="S92" s="124" t="n"/>
      <c r="T92" s="124" t="n"/>
    </row>
    <row outlineLevel="0" r="93">
      <c r="A93" s="115" t="n">
        <f aca="false" ca="false" dt2D="false" dtr="false" t="normal">A92+1</f>
        <v>82</v>
      </c>
      <c r="B93" s="115" t="n">
        <f aca="false" ca="false" dt2D="false" dtr="false" t="normal">B92+1</f>
        <v>82</v>
      </c>
      <c r="C93" s="116" t="s">
        <v>249</v>
      </c>
      <c r="D93" s="116" t="s">
        <v>275</v>
      </c>
      <c r="E93" s="124" t="n">
        <f aca="false" ca="true" dt2D="false" dtr="false" t="normal">SUBTOTAL(9, F93:T93)</f>
        <v>11688895.34</v>
      </c>
      <c r="F93" s="124" t="n">
        <v>3815437.63</v>
      </c>
      <c r="G93" s="124" t="n"/>
      <c r="H93" s="124" t="n">
        <v>1025461.72</v>
      </c>
      <c r="I93" s="124" t="n"/>
      <c r="J93" s="124" t="n">
        <v>0</v>
      </c>
      <c r="K93" s="124" t="n"/>
      <c r="L93" s="124" t="n"/>
      <c r="M93" s="124" t="n">
        <v>0</v>
      </c>
      <c r="N93" s="124" t="n">
        <v>6847995.99</v>
      </c>
      <c r="O93" s="124" t="n">
        <v>0</v>
      </c>
      <c r="P93" s="124" t="n">
        <v>0</v>
      </c>
      <c r="Q93" s="124" t="n">
        <v>0</v>
      </c>
      <c r="R93" s="124" t="n"/>
      <c r="S93" s="124" t="n"/>
      <c r="T93" s="124" t="n"/>
    </row>
    <row outlineLevel="0" r="94">
      <c r="A94" s="115" t="n">
        <f aca="false" ca="false" dt2D="false" dtr="false" t="normal">A93+1</f>
        <v>83</v>
      </c>
      <c r="B94" s="115" t="n">
        <f aca="false" ca="false" dt2D="false" dtr="false" t="normal">B93+1</f>
        <v>83</v>
      </c>
      <c r="C94" s="116" t="s">
        <v>249</v>
      </c>
      <c r="D94" s="116" t="s">
        <v>277</v>
      </c>
      <c r="E94" s="124" t="n">
        <f aca="false" ca="true" dt2D="false" dtr="false" t="normal">SUBTOTAL(9, F94:T94)</f>
        <v>11912385.67</v>
      </c>
      <c r="F94" s="124" t="n">
        <v>4350161.84</v>
      </c>
      <c r="G94" s="124" t="n"/>
      <c r="H94" s="124" t="n">
        <v>1598070.78</v>
      </c>
      <c r="I94" s="124" t="n"/>
      <c r="J94" s="124" t="n">
        <v>0</v>
      </c>
      <c r="K94" s="124" t="n"/>
      <c r="L94" s="124" t="n"/>
      <c r="M94" s="124" t="n">
        <v>0</v>
      </c>
      <c r="N94" s="124" t="n">
        <v>5964153.05</v>
      </c>
      <c r="O94" s="124" t="n">
        <v>0</v>
      </c>
      <c r="P94" s="124" t="n">
        <v>0</v>
      </c>
      <c r="Q94" s="124" t="n">
        <v>0</v>
      </c>
      <c r="R94" s="124" t="n"/>
      <c r="S94" s="124" t="n"/>
      <c r="T94" s="124" t="n"/>
    </row>
    <row outlineLevel="0" r="95">
      <c r="A95" s="115" t="n">
        <f aca="false" ca="false" dt2D="false" dtr="false" t="normal">A94+1</f>
        <v>84</v>
      </c>
      <c r="B95" s="115" t="n">
        <f aca="false" ca="false" dt2D="false" dtr="false" t="normal">B94+1</f>
        <v>84</v>
      </c>
      <c r="C95" s="116" t="s">
        <v>249</v>
      </c>
      <c r="D95" s="116" t="s">
        <v>279</v>
      </c>
      <c r="E95" s="124" t="n">
        <f aca="false" ca="true" dt2D="false" dtr="false" t="normal">SUBTOTAL(9, F95:T95)</f>
        <v>1992419.68</v>
      </c>
      <c r="F95" s="124" t="n">
        <v>0</v>
      </c>
      <c r="G95" s="124" t="n">
        <v>0</v>
      </c>
      <c r="H95" s="124" t="n">
        <v>1992419.68</v>
      </c>
      <c r="I95" s="124" t="n">
        <v>0</v>
      </c>
      <c r="J95" s="124" t="n">
        <v>0</v>
      </c>
      <c r="K95" s="124" t="n"/>
      <c r="L95" s="124" t="n"/>
      <c r="M95" s="124" t="n">
        <v>0</v>
      </c>
      <c r="N95" s="124" t="n">
        <v>0</v>
      </c>
      <c r="O95" s="124" t="n">
        <v>0</v>
      </c>
      <c r="P95" s="124" t="n">
        <v>0</v>
      </c>
      <c r="Q95" s="124" t="n">
        <v>0</v>
      </c>
      <c r="R95" s="124" t="n"/>
      <c r="S95" s="124" t="n"/>
      <c r="T95" s="124" t="n"/>
    </row>
    <row outlineLevel="0" r="96">
      <c r="A96" s="115" t="n">
        <f aca="false" ca="false" dt2D="false" dtr="false" t="normal">A95+1</f>
        <v>85</v>
      </c>
      <c r="B96" s="115" t="n">
        <f aca="false" ca="false" dt2D="false" dtr="false" t="normal">B95+1</f>
        <v>85</v>
      </c>
      <c r="C96" s="116" t="s">
        <v>249</v>
      </c>
      <c r="D96" s="116" t="s">
        <v>281</v>
      </c>
      <c r="E96" s="124" t="n">
        <f aca="false" ca="true" dt2D="false" dtr="false" t="normal">SUBTOTAL(9, F96:T96)</f>
        <v>6655887.26</v>
      </c>
      <c r="F96" s="124" t="n">
        <v>6655887.26</v>
      </c>
      <c r="G96" s="124" t="n">
        <v>0</v>
      </c>
      <c r="H96" s="124" t="n">
        <v>0</v>
      </c>
      <c r="I96" s="124" t="n">
        <v>0</v>
      </c>
      <c r="J96" s="124" t="n">
        <v>0</v>
      </c>
      <c r="K96" s="124" t="n"/>
      <c r="L96" s="124" t="n"/>
      <c r="M96" s="124" t="n">
        <v>0</v>
      </c>
      <c r="N96" s="124" t="n">
        <v>0</v>
      </c>
      <c r="O96" s="124" t="n">
        <v>0</v>
      </c>
      <c r="P96" s="124" t="n">
        <v>0</v>
      </c>
      <c r="Q96" s="124" t="n">
        <v>0</v>
      </c>
      <c r="R96" s="124" t="n"/>
      <c r="S96" s="124" t="n"/>
      <c r="T96" s="124" t="n"/>
    </row>
    <row outlineLevel="0" r="97">
      <c r="A97" s="115" t="n">
        <f aca="false" ca="false" dt2D="false" dtr="false" t="normal">A96+1</f>
        <v>86</v>
      </c>
      <c r="B97" s="115" t="n">
        <f aca="false" ca="false" dt2D="false" dtr="false" t="normal">B96+1</f>
        <v>86</v>
      </c>
      <c r="C97" s="116" t="s">
        <v>249</v>
      </c>
      <c r="D97" s="116" t="s">
        <v>283</v>
      </c>
      <c r="E97" s="124" t="n">
        <f aca="false" ca="true" dt2D="false" dtr="false" t="normal">SUBTOTAL(9, F97:T97)</f>
        <v>14189389.39</v>
      </c>
      <c r="F97" s="124" t="n">
        <v>14189389.39</v>
      </c>
      <c r="G97" s="124" t="n">
        <v>0</v>
      </c>
      <c r="H97" s="124" t="n">
        <v>0</v>
      </c>
      <c r="I97" s="124" t="n">
        <v>0</v>
      </c>
      <c r="J97" s="124" t="n">
        <v>0</v>
      </c>
      <c r="K97" s="124" t="n"/>
      <c r="L97" s="124" t="n"/>
      <c r="M97" s="124" t="n">
        <v>0</v>
      </c>
      <c r="N97" s="124" t="n">
        <v>0</v>
      </c>
      <c r="O97" s="124" t="n">
        <v>0</v>
      </c>
      <c r="P97" s="124" t="n">
        <v>0</v>
      </c>
      <c r="Q97" s="124" t="n">
        <v>0</v>
      </c>
      <c r="R97" s="124" t="n"/>
      <c r="S97" s="124" t="n"/>
      <c r="T97" s="124" t="n"/>
    </row>
    <row outlineLevel="0" r="98">
      <c r="A98" s="115" t="n">
        <f aca="false" ca="false" dt2D="false" dtr="false" t="normal">A97+1</f>
        <v>87</v>
      </c>
      <c r="B98" s="115" t="n">
        <f aca="false" ca="false" dt2D="false" dtr="false" t="normal">B97+1</f>
        <v>87</v>
      </c>
      <c r="C98" s="116" t="s">
        <v>249</v>
      </c>
      <c r="D98" s="116" t="s">
        <v>286</v>
      </c>
      <c r="E98" s="124" t="n">
        <f aca="false" ca="true" dt2D="false" dtr="false" t="normal">SUBTOTAL(9, F98:T98)</f>
        <v>11639150.39</v>
      </c>
      <c r="F98" s="124" t="n">
        <v>4424020.72</v>
      </c>
      <c r="G98" s="124" t="n"/>
      <c r="H98" s="124" t="n">
        <v>1553895.55</v>
      </c>
      <c r="I98" s="124" t="n"/>
      <c r="J98" s="124" t="n">
        <v>0</v>
      </c>
      <c r="K98" s="124" t="n"/>
      <c r="L98" s="124" t="n"/>
      <c r="M98" s="124" t="n">
        <v>0</v>
      </c>
      <c r="N98" s="124" t="n">
        <v>5661234.12</v>
      </c>
      <c r="O98" s="124" t="n">
        <v>0</v>
      </c>
      <c r="P98" s="124" t="n">
        <v>0</v>
      </c>
      <c r="Q98" s="124" t="n">
        <v>0</v>
      </c>
      <c r="R98" s="124" t="n"/>
      <c r="S98" s="124" t="n"/>
      <c r="T98" s="124" t="n"/>
    </row>
    <row outlineLevel="0" r="99">
      <c r="A99" s="115" t="n">
        <f aca="false" ca="false" dt2D="false" dtr="false" t="normal">A98+1</f>
        <v>88</v>
      </c>
      <c r="B99" s="115" t="n">
        <f aca="false" ca="false" dt2D="false" dtr="false" t="normal">B98+1</f>
        <v>88</v>
      </c>
      <c r="C99" s="116" t="s">
        <v>249</v>
      </c>
      <c r="D99" s="116" t="s">
        <v>288</v>
      </c>
      <c r="E99" s="124" t="n">
        <f aca="false" ca="true" dt2D="false" dtr="false" t="normal">SUBTOTAL(9, F99:T99)</f>
        <v>6308293.31</v>
      </c>
      <c r="F99" s="124" t="n"/>
      <c r="G99" s="124" t="n"/>
      <c r="H99" s="124" t="n"/>
      <c r="I99" s="124" t="n"/>
      <c r="J99" s="124" t="n"/>
      <c r="K99" s="124" t="n"/>
      <c r="L99" s="124" t="n"/>
      <c r="M99" s="124" t="n"/>
      <c r="N99" s="124" t="n"/>
      <c r="O99" s="124" t="n"/>
      <c r="P99" s="124" t="n"/>
      <c r="Q99" s="124" t="n">
        <v>6308293.31</v>
      </c>
      <c r="R99" s="124" t="n"/>
      <c r="S99" s="124" t="n"/>
      <c r="T99" s="124" t="n"/>
    </row>
    <row outlineLevel="0" r="100">
      <c r="A100" s="115" t="n">
        <f aca="false" ca="false" dt2D="false" dtr="false" t="normal">A99+1</f>
        <v>89</v>
      </c>
      <c r="B100" s="115" t="n">
        <f aca="false" ca="false" dt2D="false" dtr="false" t="normal">B99+1</f>
        <v>89</v>
      </c>
      <c r="C100" s="116" t="s">
        <v>249</v>
      </c>
      <c r="D100" s="116" t="s">
        <v>290</v>
      </c>
      <c r="E100" s="124" t="n">
        <f aca="false" ca="true" dt2D="false" dtr="false" t="normal">SUBTOTAL(9, F100:T100)</f>
        <v>2363298.68</v>
      </c>
      <c r="F100" s="124" t="n"/>
      <c r="G100" s="124" t="n"/>
      <c r="H100" s="124" t="n">
        <v>589782.92</v>
      </c>
      <c r="I100" s="124" t="n">
        <v>1773515.76</v>
      </c>
      <c r="J100" s="124" t="n">
        <v>0</v>
      </c>
      <c r="K100" s="124" t="n"/>
      <c r="L100" s="124" t="n"/>
      <c r="M100" s="124" t="n">
        <v>0</v>
      </c>
      <c r="N100" s="124" t="n"/>
      <c r="O100" s="124" t="n">
        <v>0</v>
      </c>
      <c r="P100" s="124" t="n">
        <v>0</v>
      </c>
      <c r="Q100" s="124" t="n"/>
      <c r="R100" s="124" t="n"/>
      <c r="S100" s="124" t="n"/>
      <c r="T100" s="124" t="n"/>
    </row>
    <row outlineLevel="0" r="101">
      <c r="A101" s="115" t="n">
        <f aca="false" ca="false" dt2D="false" dtr="false" t="normal">A100+1</f>
        <v>90</v>
      </c>
      <c r="B101" s="115" t="n">
        <f aca="false" ca="false" dt2D="false" dtr="false" t="normal">B100+1</f>
        <v>90</v>
      </c>
      <c r="C101" s="116" t="s">
        <v>249</v>
      </c>
      <c r="D101" s="116" t="s">
        <v>292</v>
      </c>
      <c r="E101" s="124" t="n">
        <f aca="false" ca="true" dt2D="false" dtr="false" t="normal">SUBTOTAL(9, F101:T101)</f>
        <v>19499913.02</v>
      </c>
      <c r="F101" s="124" t="n">
        <v>5974812.77</v>
      </c>
      <c r="G101" s="124" t="n">
        <v>2910741.59</v>
      </c>
      <c r="H101" s="124" t="n">
        <v>1244145.4</v>
      </c>
      <c r="I101" s="124" t="n">
        <v>2452013.81</v>
      </c>
      <c r="J101" s="124" t="n">
        <v>0</v>
      </c>
      <c r="K101" s="124" t="n"/>
      <c r="L101" s="124" t="n"/>
      <c r="M101" s="124" t="n">
        <v>0</v>
      </c>
      <c r="N101" s="124" t="n">
        <v>3487572.9</v>
      </c>
      <c r="O101" s="124" t="n">
        <v>0</v>
      </c>
      <c r="P101" s="124" t="n">
        <v>0</v>
      </c>
      <c r="Q101" s="124" t="n">
        <v>3430626.55</v>
      </c>
      <c r="R101" s="124" t="n"/>
      <c r="S101" s="124" t="n"/>
      <c r="T101" s="124" t="n"/>
    </row>
    <row outlineLevel="0" r="102">
      <c r="A102" s="115" t="n">
        <f aca="false" ca="false" dt2D="false" dtr="false" t="normal">A101+1</f>
        <v>91</v>
      </c>
      <c r="B102" s="115" t="n">
        <f aca="false" ca="false" dt2D="false" dtr="false" t="normal">B101+1</f>
        <v>91</v>
      </c>
      <c r="C102" s="116" t="s">
        <v>249</v>
      </c>
      <c r="D102" s="116" t="s">
        <v>296</v>
      </c>
      <c r="E102" s="124" t="n">
        <f aca="false" ca="true" dt2D="false" dtr="false" t="normal">SUBTOTAL(9, F102:T102)</f>
        <v>14763971.1</v>
      </c>
      <c r="F102" s="124" t="n">
        <v>14763971.1</v>
      </c>
      <c r="G102" s="124" t="n">
        <v>0</v>
      </c>
      <c r="H102" s="124" t="n">
        <v>0</v>
      </c>
      <c r="I102" s="124" t="n"/>
      <c r="J102" s="124" t="n">
        <v>0</v>
      </c>
      <c r="K102" s="124" t="n"/>
      <c r="L102" s="124" t="n"/>
      <c r="M102" s="124" t="n">
        <v>0</v>
      </c>
      <c r="N102" s="124" t="n">
        <v>0</v>
      </c>
      <c r="O102" s="124" t="n">
        <v>0</v>
      </c>
      <c r="P102" s="124" t="n"/>
      <c r="Q102" s="124" t="n"/>
      <c r="R102" s="124" t="n"/>
      <c r="S102" s="124" t="n"/>
      <c r="T102" s="124" t="n"/>
    </row>
    <row outlineLevel="0" r="103">
      <c r="A103" s="115" t="n">
        <f aca="false" ca="false" dt2D="false" dtr="false" t="normal">A102+1</f>
        <v>92</v>
      </c>
      <c r="B103" s="115" t="n">
        <f aca="false" ca="false" dt2D="false" dtr="false" t="normal">B102+1</f>
        <v>92</v>
      </c>
      <c r="C103" s="116" t="s">
        <v>249</v>
      </c>
      <c r="D103" s="116" t="s">
        <v>298</v>
      </c>
      <c r="E103" s="124" t="n">
        <f aca="false" ca="true" dt2D="false" dtr="false" t="normal">SUBTOTAL(9, F103:T103)</f>
        <v>5983215.17</v>
      </c>
      <c r="F103" s="124" t="n">
        <v>5983215.17</v>
      </c>
      <c r="G103" s="124" t="n"/>
      <c r="H103" s="124" t="n"/>
      <c r="I103" s="124" t="n"/>
      <c r="J103" s="124" t="n"/>
      <c r="K103" s="124" t="n"/>
      <c r="L103" s="124" t="n"/>
      <c r="M103" s="124" t="n">
        <v>0</v>
      </c>
      <c r="N103" s="124" t="n">
        <v>0</v>
      </c>
      <c r="O103" s="124" t="n">
        <v>0</v>
      </c>
      <c r="P103" s="124" t="n">
        <v>0</v>
      </c>
      <c r="Q103" s="124" t="n"/>
      <c r="R103" s="124" t="n"/>
      <c r="S103" s="124" t="n"/>
      <c r="T103" s="124" t="n"/>
    </row>
    <row outlineLevel="0" r="104">
      <c r="A104" s="115" t="n">
        <f aca="false" ca="false" dt2D="false" dtr="false" t="normal">A103+1</f>
        <v>93</v>
      </c>
      <c r="B104" s="115" t="n">
        <f aca="false" ca="false" dt2D="false" dtr="false" t="normal">B103+1</f>
        <v>93</v>
      </c>
      <c r="C104" s="116" t="s">
        <v>249</v>
      </c>
      <c r="D104" s="116" t="s">
        <v>300</v>
      </c>
      <c r="E104" s="124" t="n">
        <f aca="false" ca="true" dt2D="false" dtr="false" t="normal">SUBTOTAL(9, F104:T104)</f>
        <v>4012057.32</v>
      </c>
      <c r="F104" s="124" t="n">
        <v>0</v>
      </c>
      <c r="G104" s="124" t="n">
        <v>0</v>
      </c>
      <c r="H104" s="124" t="n">
        <v>4012057.32</v>
      </c>
      <c r="I104" s="124" t="n">
        <v>0</v>
      </c>
      <c r="J104" s="124" t="n">
        <v>0</v>
      </c>
      <c r="K104" s="124" t="n"/>
      <c r="L104" s="124" t="n"/>
      <c r="M104" s="124" t="n">
        <v>0</v>
      </c>
      <c r="N104" s="124" t="n">
        <v>0</v>
      </c>
      <c r="O104" s="124" t="n">
        <v>0</v>
      </c>
      <c r="P104" s="124" t="n">
        <v>0</v>
      </c>
      <c r="Q104" s="124" t="n">
        <v>0</v>
      </c>
      <c r="R104" s="124" t="n"/>
      <c r="S104" s="124" t="n"/>
      <c r="T104" s="124" t="n"/>
    </row>
    <row outlineLevel="0" r="105">
      <c r="A105" s="115" t="n">
        <f aca="false" ca="false" dt2D="false" dtr="false" t="normal">A104+1</f>
        <v>94</v>
      </c>
      <c r="B105" s="115" t="n">
        <f aca="false" ca="false" dt2D="false" dtr="false" t="normal">B104+1</f>
        <v>94</v>
      </c>
      <c r="C105" s="116" t="s">
        <v>249</v>
      </c>
      <c r="D105" s="116" t="s">
        <v>303</v>
      </c>
      <c r="E105" s="124" t="n">
        <f aca="false" ca="true" dt2D="false" dtr="false" t="normal">SUBTOTAL(9, F105:T105)</f>
        <v>4007012.78</v>
      </c>
      <c r="F105" s="124" t="n"/>
      <c r="G105" s="124" t="n">
        <v>4007012.78</v>
      </c>
      <c r="H105" s="124" t="n">
        <v>0</v>
      </c>
      <c r="I105" s="124" t="n">
        <v>0</v>
      </c>
      <c r="J105" s="124" t="n">
        <v>0</v>
      </c>
      <c r="K105" s="124" t="n"/>
      <c r="L105" s="124" t="n"/>
      <c r="M105" s="124" t="n">
        <v>0</v>
      </c>
      <c r="N105" s="124" t="n">
        <v>0</v>
      </c>
      <c r="O105" s="124" t="n">
        <v>0</v>
      </c>
      <c r="P105" s="124" t="n">
        <v>0</v>
      </c>
      <c r="Q105" s="124" t="n">
        <v>0</v>
      </c>
      <c r="R105" s="124" t="n"/>
      <c r="S105" s="124" t="n"/>
      <c r="T105" s="124" t="n"/>
    </row>
    <row outlineLevel="0" r="106">
      <c r="A106" s="115" t="n">
        <f aca="false" ca="false" dt2D="false" dtr="false" t="normal">A105+1</f>
        <v>95</v>
      </c>
      <c r="B106" s="115" t="n">
        <f aca="false" ca="false" dt2D="false" dtr="false" t="normal">B105+1</f>
        <v>95</v>
      </c>
      <c r="C106" s="116" t="s">
        <v>249</v>
      </c>
      <c r="D106" s="116" t="s">
        <v>307</v>
      </c>
      <c r="E106" s="124" t="n">
        <f aca="false" ca="true" dt2D="false" dtr="false" t="normal">SUBTOTAL(9, F106:T106)</f>
        <v>8605580.59</v>
      </c>
      <c r="F106" s="124" t="n">
        <v>5925260.24</v>
      </c>
      <c r="G106" s="124" t="n">
        <v>2680320.35</v>
      </c>
      <c r="H106" s="124" t="n">
        <v>0</v>
      </c>
      <c r="I106" s="124" t="n">
        <v>0</v>
      </c>
      <c r="J106" s="124" t="n">
        <v>0</v>
      </c>
      <c r="K106" s="124" t="n"/>
      <c r="L106" s="124" t="n"/>
      <c r="M106" s="124" t="n">
        <v>0</v>
      </c>
      <c r="N106" s="124" t="n">
        <v>0</v>
      </c>
      <c r="O106" s="124" t="n">
        <v>0</v>
      </c>
      <c r="P106" s="124" t="n">
        <v>0</v>
      </c>
      <c r="Q106" s="124" t="n">
        <v>0</v>
      </c>
      <c r="R106" s="124" t="n"/>
      <c r="S106" s="124" t="n"/>
      <c r="T106" s="124" t="n"/>
    </row>
    <row outlineLevel="0" r="107">
      <c r="A107" s="115" t="n">
        <f aca="false" ca="false" dt2D="false" dtr="false" t="normal">A106+1</f>
        <v>96</v>
      </c>
      <c r="B107" s="115" t="n">
        <f aca="false" ca="false" dt2D="false" dtr="false" t="normal">B106+1</f>
        <v>96</v>
      </c>
      <c r="C107" s="116" t="s">
        <v>249</v>
      </c>
      <c r="D107" s="116" t="s">
        <v>309</v>
      </c>
      <c r="E107" s="124" t="n">
        <f aca="false" ca="true" dt2D="false" dtr="false" t="normal">SUBTOTAL(9, F107:T107)</f>
        <v>3795052.34</v>
      </c>
      <c r="F107" s="124" t="n"/>
      <c r="G107" s="124" t="n">
        <v>3795052.34</v>
      </c>
      <c r="H107" s="124" t="n">
        <v>0</v>
      </c>
      <c r="I107" s="124" t="n">
        <v>0</v>
      </c>
      <c r="J107" s="124" t="n">
        <v>0</v>
      </c>
      <c r="K107" s="124" t="n"/>
      <c r="L107" s="124" t="n"/>
      <c r="M107" s="124" t="n">
        <v>0</v>
      </c>
      <c r="N107" s="124" t="n">
        <v>0</v>
      </c>
      <c r="O107" s="124" t="n">
        <v>0</v>
      </c>
      <c r="P107" s="124" t="n">
        <v>0</v>
      </c>
      <c r="Q107" s="124" t="n">
        <v>0</v>
      </c>
      <c r="R107" s="124" t="n"/>
      <c r="S107" s="124" t="n"/>
      <c r="T107" s="124" t="n"/>
    </row>
    <row outlineLevel="0" r="108">
      <c r="A108" s="115" t="n">
        <f aca="false" ca="false" dt2D="false" dtr="false" t="normal">A107+1</f>
        <v>97</v>
      </c>
      <c r="B108" s="115" t="n">
        <f aca="false" ca="false" dt2D="false" dtr="false" t="normal">B107+1</f>
        <v>97</v>
      </c>
      <c r="C108" s="116" t="s">
        <v>249</v>
      </c>
      <c r="D108" s="116" t="s">
        <v>311</v>
      </c>
      <c r="E108" s="124" t="n">
        <f aca="false" ca="true" dt2D="false" dtr="false" t="normal">SUBTOTAL(9, F108:T108)</f>
        <v>7674030.51</v>
      </c>
      <c r="F108" s="124" t="n">
        <v>6144955.54</v>
      </c>
      <c r="G108" s="124" t="n"/>
      <c r="H108" s="124" t="n">
        <v>1529074.97</v>
      </c>
      <c r="I108" s="124" t="n">
        <v>0</v>
      </c>
      <c r="J108" s="124" t="n">
        <v>0</v>
      </c>
      <c r="K108" s="124" t="n"/>
      <c r="L108" s="124" t="n"/>
      <c r="M108" s="124" t="n">
        <v>0</v>
      </c>
      <c r="N108" s="124" t="n">
        <v>0</v>
      </c>
      <c r="O108" s="124" t="n">
        <v>0</v>
      </c>
      <c r="P108" s="124" t="n">
        <v>0</v>
      </c>
      <c r="Q108" s="124" t="n">
        <v>0</v>
      </c>
      <c r="R108" s="124" t="n"/>
      <c r="S108" s="124" t="n"/>
      <c r="T108" s="124" t="n"/>
    </row>
    <row ht="30" outlineLevel="0" r="109">
      <c r="A109" s="115" t="n">
        <f aca="false" ca="false" dt2D="false" dtr="false" t="normal">A108+1</f>
        <v>98</v>
      </c>
      <c r="B109" s="115" t="n">
        <f aca="false" ca="false" dt2D="false" dtr="false" t="normal">B108+1</f>
        <v>98</v>
      </c>
      <c r="C109" s="116" t="s">
        <v>249</v>
      </c>
      <c r="D109" s="116" t="s">
        <v>313</v>
      </c>
      <c r="E109" s="124" t="n">
        <f aca="false" ca="true" dt2D="false" dtr="false" t="normal">SUBTOTAL(9, F109:T109)</f>
        <v>2716510.55</v>
      </c>
      <c r="F109" s="124" t="n">
        <v>0</v>
      </c>
      <c r="G109" s="124" t="n">
        <v>0</v>
      </c>
      <c r="H109" s="124" t="n">
        <v>0</v>
      </c>
      <c r="I109" s="124" t="n">
        <v>0</v>
      </c>
      <c r="J109" s="124" t="n">
        <v>0</v>
      </c>
      <c r="K109" s="124" t="n"/>
      <c r="L109" s="124" t="n"/>
      <c r="M109" s="124" t="n">
        <v>0</v>
      </c>
      <c r="N109" s="124" t="n">
        <v>2716510.55</v>
      </c>
      <c r="O109" s="124" t="n">
        <v>0</v>
      </c>
      <c r="P109" s="124" t="n">
        <v>0</v>
      </c>
      <c r="Q109" s="124" t="n">
        <v>0</v>
      </c>
      <c r="R109" s="124" t="n"/>
      <c r="S109" s="124" t="n"/>
      <c r="T109" s="124" t="n"/>
    </row>
    <row outlineLevel="0" r="110">
      <c r="A110" s="115" t="n">
        <f aca="false" ca="false" dt2D="false" dtr="false" t="normal">A109+1</f>
        <v>99</v>
      </c>
      <c r="B110" s="115" t="n">
        <f aca="false" ca="false" dt2D="false" dtr="false" t="normal">B109+1</f>
        <v>99</v>
      </c>
      <c r="C110" s="116" t="s">
        <v>1060</v>
      </c>
      <c r="D110" s="116" t="s">
        <v>317</v>
      </c>
      <c r="E110" s="124" t="n">
        <f aca="false" ca="true" dt2D="false" dtr="false" t="normal">SUBTOTAL(9, F110:T110)</f>
        <v>16592400.52</v>
      </c>
      <c r="F110" s="124" t="n">
        <v>11804046.44</v>
      </c>
      <c r="G110" s="124" t="n">
        <v>4788354.08</v>
      </c>
      <c r="H110" s="124" t="n">
        <v>0</v>
      </c>
      <c r="I110" s="124" t="n">
        <v>0</v>
      </c>
      <c r="J110" s="124" t="n">
        <v>0</v>
      </c>
      <c r="K110" s="124" t="n"/>
      <c r="L110" s="124" t="n"/>
      <c r="M110" s="124" t="n">
        <v>0</v>
      </c>
      <c r="N110" s="124" t="n"/>
      <c r="O110" s="124" t="n">
        <v>0</v>
      </c>
      <c r="P110" s="124" t="n">
        <v>0</v>
      </c>
      <c r="Q110" s="124" t="n">
        <v>0</v>
      </c>
      <c r="R110" s="124" t="n"/>
      <c r="S110" s="124" t="n"/>
      <c r="T110" s="124" t="n"/>
    </row>
    <row outlineLevel="0" r="111">
      <c r="A111" s="115" t="n">
        <f aca="false" ca="false" dt2D="false" dtr="false" t="normal">A110+1</f>
        <v>100</v>
      </c>
      <c r="B111" s="115" t="n">
        <f aca="false" ca="false" dt2D="false" dtr="false" t="normal">B110+1</f>
        <v>100</v>
      </c>
      <c r="C111" s="116" t="s">
        <v>1060</v>
      </c>
      <c r="D111" s="116" t="s">
        <v>321</v>
      </c>
      <c r="E111" s="124" t="n">
        <f aca="false" ca="true" dt2D="false" dtr="false" t="normal">SUBTOTAL(9, F111:T111)</f>
        <v>3470786.32</v>
      </c>
      <c r="F111" s="124" t="n"/>
      <c r="G111" s="124" t="n"/>
      <c r="H111" s="124" t="n">
        <v>3470786.32</v>
      </c>
      <c r="I111" s="124" t="n">
        <v>0</v>
      </c>
      <c r="J111" s="124" t="n">
        <v>0</v>
      </c>
      <c r="K111" s="124" t="n"/>
      <c r="L111" s="124" t="n"/>
      <c r="M111" s="124" t="n">
        <v>0</v>
      </c>
      <c r="N111" s="124" t="n"/>
      <c r="O111" s="124" t="n">
        <v>0</v>
      </c>
      <c r="P111" s="124" t="n">
        <v>0</v>
      </c>
      <c r="Q111" s="124" t="n">
        <v>0</v>
      </c>
      <c r="R111" s="124" t="n"/>
      <c r="S111" s="124" t="n"/>
      <c r="T111" s="124" t="n"/>
    </row>
    <row outlineLevel="0" r="112">
      <c r="A112" s="115" t="n">
        <f aca="false" ca="false" dt2D="false" dtr="false" t="normal">A111+1</f>
        <v>101</v>
      </c>
      <c r="B112" s="115" t="n">
        <f aca="false" ca="false" dt2D="false" dtr="false" t="normal">B111+1</f>
        <v>101</v>
      </c>
      <c r="C112" s="116" t="s">
        <v>1060</v>
      </c>
      <c r="D112" s="116" t="s">
        <v>323</v>
      </c>
      <c r="E112" s="124" t="n">
        <f aca="false" ca="true" dt2D="false" dtr="false" t="normal">SUBTOTAL(9, F112:T112)</f>
        <v>8303475.83</v>
      </c>
      <c r="F112" s="124" t="n">
        <v>8303475.83</v>
      </c>
      <c r="G112" s="124" t="n"/>
      <c r="H112" s="124" t="n">
        <v>0</v>
      </c>
      <c r="I112" s="124" t="n">
        <v>0</v>
      </c>
      <c r="J112" s="124" t="n">
        <v>0</v>
      </c>
      <c r="K112" s="124" t="n"/>
      <c r="L112" s="124" t="n"/>
      <c r="M112" s="124" t="n">
        <v>0</v>
      </c>
      <c r="N112" s="124" t="n"/>
      <c r="O112" s="124" t="n">
        <v>0</v>
      </c>
      <c r="P112" s="124" t="n">
        <v>0</v>
      </c>
      <c r="Q112" s="124" t="n">
        <v>0</v>
      </c>
      <c r="R112" s="124" t="n"/>
      <c r="S112" s="124" t="n"/>
      <c r="T112" s="124" t="n"/>
    </row>
    <row outlineLevel="0" r="113">
      <c r="A113" s="115" t="n">
        <f aca="false" ca="false" dt2D="false" dtr="false" t="normal">A112+1</f>
        <v>102</v>
      </c>
      <c r="B113" s="115" t="n">
        <f aca="false" ca="false" dt2D="false" dtr="false" t="normal">B112+1</f>
        <v>102</v>
      </c>
      <c r="C113" s="116" t="s">
        <v>1060</v>
      </c>
      <c r="D113" s="116" t="s">
        <v>325</v>
      </c>
      <c r="E113" s="124" t="n">
        <f aca="false" ca="true" dt2D="false" dtr="false" t="normal">SUBTOTAL(9, F113:T113)</f>
        <v>6282061.32</v>
      </c>
      <c r="F113" s="124" t="n"/>
      <c r="G113" s="124" t="n"/>
      <c r="H113" s="124" t="n"/>
      <c r="I113" s="124" t="n"/>
      <c r="J113" s="124" t="n"/>
      <c r="K113" s="124" t="n"/>
      <c r="L113" s="124" t="n"/>
      <c r="M113" s="124" t="n">
        <v>0</v>
      </c>
      <c r="N113" s="124" t="n">
        <v>6282061.32</v>
      </c>
      <c r="O113" s="124" t="n">
        <v>0</v>
      </c>
      <c r="P113" s="124" t="n">
        <v>0</v>
      </c>
      <c r="Q113" s="124" t="n">
        <v>0</v>
      </c>
      <c r="R113" s="124" t="n"/>
      <c r="S113" s="124" t="n"/>
      <c r="T113" s="124" t="n"/>
    </row>
    <row ht="15.75" outlineLevel="0" r="114">
      <c r="A114" s="108" t="n"/>
      <c r="B114" s="108" t="n"/>
      <c r="C114" s="262" t="n"/>
      <c r="D114" s="263" t="s">
        <v>327</v>
      </c>
      <c r="E114" s="144" t="n">
        <f aca="false" ca="false" dt2D="false" dtr="false" t="normal">SUM(E115:E122)</f>
        <v>103140026.02000001</v>
      </c>
      <c r="F114" s="144" t="n">
        <f aca="false" ca="false" dt2D="false" dtr="false" t="normal">SUM(F115:F122)</f>
        <v>32127092.42</v>
      </c>
      <c r="G114" s="144" t="n">
        <f aca="false" ca="false" dt2D="false" dtr="false" t="normal">SUM(G115:G122)</f>
        <v>7108989.15</v>
      </c>
      <c r="H114" s="144" t="n">
        <f aca="false" ca="false" dt2D="false" dtr="false" t="normal">SUM(H115:H122)</f>
        <v>4341482.28</v>
      </c>
      <c r="I114" s="144" t="n">
        <f aca="false" ca="false" dt2D="false" dtr="false" t="normal">SUM(I115:I122)</f>
        <v>0</v>
      </c>
      <c r="J114" s="144" t="n">
        <f aca="false" ca="false" dt2D="false" dtr="false" t="normal">SUM(J115:J122)</f>
        <v>0</v>
      </c>
      <c r="K114" s="144" t="n">
        <f aca="false" ca="false" dt2D="false" dtr="false" t="normal">SUM(K115:K122)</f>
        <v>0</v>
      </c>
      <c r="L114" s="144" t="n">
        <f aca="false" ca="false" dt2D="false" dtr="false" t="normal">SUM(L115:L122)</f>
        <v>0</v>
      </c>
      <c r="M114" s="144" t="n">
        <f aca="false" ca="false" dt2D="false" dtr="false" t="normal">SUM(M115:M122)</f>
        <v>58621594.26</v>
      </c>
      <c r="N114" s="144" t="n">
        <f aca="false" ca="false" dt2D="false" dtr="false" t="normal">SUM(N115:N122)</f>
        <v>0</v>
      </c>
      <c r="O114" s="144" t="n">
        <f aca="false" ca="false" dt2D="false" dtr="false" t="normal">SUM(O115:O122)</f>
        <v>0</v>
      </c>
      <c r="P114" s="144" t="n">
        <f aca="false" ca="false" dt2D="false" dtr="false" t="normal">SUM(P115:P122)</f>
        <v>0</v>
      </c>
      <c r="Q114" s="144" t="n">
        <f aca="false" ca="false" dt2D="false" dtr="false" t="normal">SUM(Q115:Q122)</f>
        <v>0</v>
      </c>
      <c r="R114" s="144" t="n">
        <f aca="false" ca="false" dt2D="false" dtr="false" t="normal">SUM(R115:R122)</f>
        <v>838867.91</v>
      </c>
      <c r="S114" s="144" t="n">
        <f aca="false" ca="false" dt2D="false" dtr="false" t="normal">SUM(S115:S122)</f>
        <v>102000</v>
      </c>
      <c r="T114" s="144" t="n">
        <f aca="false" ca="false" dt2D="false" dtr="false" t="normal">SUM(T115:T122)</f>
        <v>0</v>
      </c>
    </row>
    <row ht="30" outlineLevel="0" r="115">
      <c r="A115" s="115" t="n">
        <f aca="false" ca="false" dt2D="false" dtr="false" t="normal">A113+1</f>
        <v>103</v>
      </c>
      <c r="B115" s="115" t="n">
        <v>1</v>
      </c>
      <c r="C115" s="116" t="s">
        <v>331</v>
      </c>
      <c r="D115" s="116" t="s">
        <v>332</v>
      </c>
      <c r="E115" s="124" t="n">
        <f aca="false" ca="true" dt2D="false" dtr="false" t="normal">SUBTOTAL(9, F115:T115)</f>
        <v>25883294.730000004</v>
      </c>
      <c r="F115" s="124" t="n">
        <v>14432823.3</v>
      </c>
      <c r="G115" s="124" t="n">
        <v>7108989.15</v>
      </c>
      <c r="H115" s="124" t="n">
        <v>4341482.28</v>
      </c>
      <c r="I115" s="124" t="n">
        <v>0</v>
      </c>
      <c r="J115" s="124" t="n">
        <v>0</v>
      </c>
      <c r="K115" s="124" t="n">
        <v>0</v>
      </c>
      <c r="L115" s="124" t="n"/>
      <c r="M115" s="124" t="n">
        <v>0</v>
      </c>
      <c r="N115" s="124" t="n">
        <v>0</v>
      </c>
      <c r="O115" s="124" t="n">
        <v>0</v>
      </c>
      <c r="P115" s="124" t="n">
        <v>0</v>
      </c>
      <c r="Q115" s="124" t="n">
        <v>0</v>
      </c>
      <c r="R115" s="124" t="n"/>
      <c r="S115" s="124" t="n"/>
      <c r="T115" s="124" t="n"/>
    </row>
    <row ht="30" outlineLevel="0" r="116">
      <c r="A116" s="115" t="n">
        <f aca="false" ca="false" dt2D="false" dtr="false" t="normal">A115+1</f>
        <v>104</v>
      </c>
      <c r="B116" s="115" t="n">
        <f aca="false" ca="false" dt2D="false" dtr="false" t="normal">B115+1</f>
        <v>2</v>
      </c>
      <c r="C116" s="116" t="s">
        <v>334</v>
      </c>
      <c r="D116" s="116" t="s">
        <v>335</v>
      </c>
      <c r="E116" s="124" t="n">
        <f aca="false" ca="true" dt2D="false" dtr="false" t="normal">SUBTOTAL(9, F116:T116)</f>
        <v>17956800</v>
      </c>
      <c r="F116" s="124" t="n"/>
      <c r="G116" s="124" t="n"/>
      <c r="H116" s="124" t="n"/>
      <c r="I116" s="124" t="n"/>
      <c r="J116" s="124" t="n"/>
      <c r="K116" s="124" t="n"/>
      <c r="L116" s="124" t="n"/>
      <c r="M116" s="124" t="n">
        <v>17956800</v>
      </c>
      <c r="N116" s="124" t="n"/>
      <c r="O116" s="124" t="n"/>
      <c r="P116" s="124" t="n"/>
      <c r="Q116" s="124" t="n"/>
      <c r="R116" s="124" t="n"/>
      <c r="S116" s="124" t="n"/>
      <c r="T116" s="124" t="n"/>
    </row>
    <row ht="30" outlineLevel="0" r="117">
      <c r="A117" s="115" t="n">
        <f aca="false" ca="false" dt2D="false" dtr="false" t="normal">A116+1</f>
        <v>105</v>
      </c>
      <c r="B117" s="115" t="n">
        <f aca="false" ca="false" dt2D="false" dtr="false" t="normal">B116+1</f>
        <v>3</v>
      </c>
      <c r="C117" s="116" t="s">
        <v>334</v>
      </c>
      <c r="D117" s="116" t="s">
        <v>337</v>
      </c>
      <c r="E117" s="124" t="n">
        <f aca="false" ca="true" dt2D="false" dtr="false" t="normal">SUBTOTAL(9, F117:T117)</f>
        <v>17956800</v>
      </c>
      <c r="F117" s="124" t="n"/>
      <c r="G117" s="124" t="n"/>
      <c r="H117" s="124" t="n"/>
      <c r="I117" s="124" t="n"/>
      <c r="J117" s="124" t="n"/>
      <c r="K117" s="124" t="n"/>
      <c r="L117" s="124" t="n"/>
      <c r="M117" s="124" t="n">
        <v>17956800</v>
      </c>
      <c r="N117" s="124" t="n"/>
      <c r="O117" s="124" t="n"/>
      <c r="P117" s="124" t="n"/>
      <c r="Q117" s="124" t="n"/>
      <c r="R117" s="124" t="n"/>
      <c r="S117" s="124" t="n"/>
      <c r="T117" s="124" t="n"/>
    </row>
    <row ht="30" outlineLevel="0" r="118">
      <c r="A118" s="115" t="n">
        <f aca="false" ca="false" dt2D="false" dtr="false" t="normal">A117+1</f>
        <v>106</v>
      </c>
      <c r="B118" s="115" t="n">
        <f aca="false" ca="false" dt2D="false" dtr="false" t="normal">B117+1</f>
        <v>4</v>
      </c>
      <c r="C118" s="116" t="s">
        <v>334</v>
      </c>
      <c r="D118" s="116" t="s">
        <v>339</v>
      </c>
      <c r="E118" s="124" t="n">
        <f aca="false" ca="true" dt2D="false" dtr="false" t="normal">SUBTOTAL(9, F118:T118)</f>
        <v>3517263.77</v>
      </c>
      <c r="F118" s="124" t="n"/>
      <c r="G118" s="124" t="n"/>
      <c r="H118" s="124" t="n"/>
      <c r="I118" s="124" t="n"/>
      <c r="J118" s="124" t="n"/>
      <c r="K118" s="124" t="n"/>
      <c r="L118" s="124" t="n"/>
      <c r="M118" s="124" t="n">
        <v>3388344.65</v>
      </c>
      <c r="N118" s="124" t="n"/>
      <c r="O118" s="124" t="n"/>
      <c r="P118" s="124" t="n"/>
      <c r="Q118" s="124" t="n"/>
      <c r="R118" s="124" t="n">
        <v>104919.12</v>
      </c>
      <c r="S118" s="124" t="n">
        <v>24000</v>
      </c>
      <c r="T118" s="124" t="n"/>
    </row>
    <row ht="30" outlineLevel="0" r="119">
      <c r="A119" s="115" t="n">
        <f aca="false" ca="false" dt2D="false" dtr="false" t="normal">A118+1</f>
        <v>107</v>
      </c>
      <c r="B119" s="115" t="n">
        <f aca="false" ca="false" dt2D="false" dtr="false" t="normal">B118+1</f>
        <v>5</v>
      </c>
      <c r="C119" s="116" t="s">
        <v>341</v>
      </c>
      <c r="D119" s="116" t="s">
        <v>342</v>
      </c>
      <c r="E119" s="124" t="n">
        <f aca="false" ca="true" dt2D="false" dtr="false" t="normal">SUBTOTAL(9, F119:T119)</f>
        <v>9581814.6</v>
      </c>
      <c r="F119" s="124" t="n"/>
      <c r="G119" s="124" t="n"/>
      <c r="H119" s="124" t="n"/>
      <c r="I119" s="124" t="n"/>
      <c r="J119" s="124" t="n"/>
      <c r="K119" s="124" t="n"/>
      <c r="L119" s="124" t="n"/>
      <c r="M119" s="124" t="n">
        <v>9062814.6</v>
      </c>
      <c r="N119" s="124" t="n"/>
      <c r="O119" s="124" t="n"/>
      <c r="P119" s="124" t="n"/>
      <c r="Q119" s="124" t="n"/>
      <c r="R119" s="124" t="n">
        <v>489000</v>
      </c>
      <c r="S119" s="124" t="n">
        <v>30000</v>
      </c>
      <c r="T119" s="124" t="n"/>
    </row>
    <row ht="30" outlineLevel="0" r="120">
      <c r="A120" s="115" t="n">
        <f aca="false" ca="false" dt2D="false" dtr="false" t="normal">A119+1</f>
        <v>108</v>
      </c>
      <c r="B120" s="115" t="n">
        <f aca="false" ca="false" dt2D="false" dtr="false" t="normal">B119+1</f>
        <v>6</v>
      </c>
      <c r="C120" s="116" t="s">
        <v>341</v>
      </c>
      <c r="D120" s="116" t="s">
        <v>344</v>
      </c>
      <c r="E120" s="124" t="n">
        <f aca="false" ca="true" dt2D="false" dtr="false" t="normal">SUBTOTAL(9, F120:T120)</f>
        <v>3517263.77</v>
      </c>
      <c r="F120" s="124" t="n"/>
      <c r="G120" s="124" t="n"/>
      <c r="H120" s="124" t="n"/>
      <c r="I120" s="124" t="n"/>
      <c r="J120" s="124" t="n"/>
      <c r="K120" s="124" t="n"/>
      <c r="L120" s="124" t="n"/>
      <c r="M120" s="124" t="n">
        <v>3388344.65</v>
      </c>
      <c r="N120" s="124" t="n"/>
      <c r="O120" s="124" t="n"/>
      <c r="P120" s="124" t="n"/>
      <c r="Q120" s="124" t="n"/>
      <c r="R120" s="124" t="n">
        <v>104919.12</v>
      </c>
      <c r="S120" s="124" t="n">
        <v>24000</v>
      </c>
      <c r="T120" s="124" t="n"/>
    </row>
    <row ht="30" outlineLevel="0" r="121">
      <c r="A121" s="115" t="n">
        <f aca="false" ca="false" dt2D="false" dtr="false" t="normal">A120+1</f>
        <v>109</v>
      </c>
      <c r="B121" s="115" t="n">
        <f aca="false" ca="false" dt2D="false" dtr="false" t="normal">B120+1</f>
        <v>7</v>
      </c>
      <c r="C121" s="116" t="s">
        <v>341</v>
      </c>
      <c r="D121" s="116" t="s">
        <v>346</v>
      </c>
      <c r="E121" s="124" t="n">
        <f aca="false" ca="true" dt2D="false" dtr="false" t="normal">SUBTOTAL(9, F121:T121)</f>
        <v>7032520.03</v>
      </c>
      <c r="F121" s="124" t="n"/>
      <c r="G121" s="124" t="n"/>
      <c r="H121" s="124" t="n"/>
      <c r="I121" s="124" t="n"/>
      <c r="J121" s="124" t="n"/>
      <c r="K121" s="124" t="n"/>
      <c r="L121" s="124" t="n"/>
      <c r="M121" s="124" t="n">
        <v>6868490.36</v>
      </c>
      <c r="N121" s="124" t="n"/>
      <c r="O121" s="124" t="n"/>
      <c r="P121" s="124" t="n"/>
      <c r="Q121" s="124" t="n"/>
      <c r="R121" s="124" t="n">
        <v>140029.67</v>
      </c>
      <c r="S121" s="124" t="n">
        <v>24000</v>
      </c>
      <c r="T121" s="124" t="n"/>
    </row>
    <row ht="30" outlineLevel="0" r="122">
      <c r="A122" s="115" t="n">
        <f aca="false" ca="false" dt2D="false" dtr="false" t="normal">A121+1</f>
        <v>110</v>
      </c>
      <c r="B122" s="115" t="n">
        <f aca="false" ca="false" dt2D="false" dtr="false" t="normal">B121+1</f>
        <v>8</v>
      </c>
      <c r="C122" s="116" t="s">
        <v>334</v>
      </c>
      <c r="D122" s="116" t="s">
        <v>349</v>
      </c>
      <c r="E122" s="124" t="n">
        <f aca="false" ca="true" dt2D="false" dtr="false" t="normal">SUBTOTAL(9, F122:T122)</f>
        <v>17694269.12</v>
      </c>
      <c r="F122" s="124" t="n">
        <v>17694269.12</v>
      </c>
      <c r="G122" s="124" t="n"/>
      <c r="H122" s="124" t="n"/>
      <c r="I122" s="124" t="n"/>
      <c r="J122" s="124" t="n"/>
      <c r="K122" s="124" t="n"/>
      <c r="L122" s="124" t="n"/>
      <c r="M122" s="124" t="n"/>
      <c r="N122" s="124" t="n"/>
      <c r="O122" s="124" t="n"/>
      <c r="P122" s="124" t="n"/>
      <c r="Q122" s="124" t="n"/>
      <c r="R122" s="124" t="n"/>
      <c r="S122" s="124" t="n"/>
      <c r="T122" s="124" t="n"/>
    </row>
    <row customHeight="true" ht="12.75" outlineLevel="0" r="123">
      <c r="A123" s="145" t="n"/>
      <c r="B123" s="145" t="n"/>
      <c r="C123" s="264" t="n"/>
      <c r="D123" s="265" t="s">
        <v>1061</v>
      </c>
      <c r="E123" s="147" t="n">
        <f aca="false" ca="false" dt2D="false" dtr="false" t="normal">+(+E124+E226)+E656</f>
        <v>6850445349.745001</v>
      </c>
      <c r="F123" s="147" t="n">
        <f aca="false" ca="false" dt2D="false" dtr="false" t="normal">+(+F124+F226)+F656</f>
        <v>1939324657.1699996</v>
      </c>
      <c r="G123" s="147" t="n">
        <f aca="false" ca="false" dt2D="false" dtr="false" t="normal">+(+G124+G226)+G656</f>
        <v>704076909.2299998</v>
      </c>
      <c r="H123" s="147" t="n">
        <f aca="false" ca="false" dt2D="false" dtr="false" t="normal">+(+H124+H226)+H656</f>
        <v>822363942.01</v>
      </c>
      <c r="I123" s="147" t="n">
        <f aca="false" ca="false" dt2D="false" dtr="false" t="normal">+(+I124+I226)+I656</f>
        <v>570426396.3200002</v>
      </c>
      <c r="J123" s="147" t="n">
        <f aca="false" ca="false" dt2D="false" dtr="false" t="normal">+(+J124+J226)+J656</f>
        <v>317514914.0099999</v>
      </c>
      <c r="K123" s="147" t="n">
        <f aca="false" ca="false" dt2D="false" dtr="false" t="normal">+(+K124+K226)+K656</f>
        <v>0</v>
      </c>
      <c r="L123" s="147" t="n">
        <f aca="false" ca="false" dt2D="false" dtr="false" t="normal">+(+L124+L226)+L656</f>
        <v>365101.93</v>
      </c>
      <c r="M123" s="147" t="n">
        <f aca="false" ca="false" dt2D="false" dtr="false" t="normal">+(+M124+M226)+M656</f>
        <v>101769984.26</v>
      </c>
      <c r="N123" s="147" t="n">
        <f aca="false" ca="false" dt2D="false" dtr="false" t="normal">+(+N124+N226)+N656</f>
        <v>810190786.6599998</v>
      </c>
      <c r="O123" s="147" t="n">
        <f aca="false" ca="false" dt2D="false" dtr="false" t="normal">+(+O124+O226)+O656</f>
        <v>300781469.61</v>
      </c>
      <c r="P123" s="147" t="n">
        <f aca="false" ca="false" dt2D="false" dtr="false" t="normal">+(+P124+P226)+P656</f>
        <v>536398476.77</v>
      </c>
      <c r="Q123" s="147" t="n">
        <f aca="false" ca="false" dt2D="false" dtr="false" t="normal">+(+Q124+Q226)+Q656</f>
        <v>459766298.58000004</v>
      </c>
      <c r="R123" s="147" t="n">
        <f aca="false" ca="false" dt2D="false" dtr="false" t="normal">+(+R124+R226)+R656</f>
        <v>166190657.91500008</v>
      </c>
      <c r="S123" s="147" t="n">
        <f aca="false" ca="false" dt2D="false" dtr="false" t="normal">+(+S124+S226)+S656</f>
        <v>14376001</v>
      </c>
      <c r="T123" s="147" t="n">
        <f aca="false" ca="false" dt2D="false" dtr="false" t="normal">+(+T124+T226)+T656</f>
        <v>106899754.28000006</v>
      </c>
      <c r="U123" s="113" t="n">
        <f aca="false" ca="false" dt2D="false" dtr="false" t="normal">+(+U124+U226)+U656</f>
        <v>1276</v>
      </c>
      <c r="V123" s="113" t="n">
        <f aca="false" ca="false" dt2D="false" dtr="false" t="normal">+(+V124+V226)+V656</f>
        <v>1658</v>
      </c>
      <c r="W123" s="113" t="n">
        <f aca="false" ca="false" dt2D="false" dtr="false" t="normal">+(+W124+W226)+W656</f>
        <v>2933</v>
      </c>
    </row>
    <row customHeight="true" ht="12.75" outlineLevel="0" r="124">
      <c r="A124" s="145" t="n"/>
      <c r="B124" s="145" t="n"/>
      <c r="C124" s="145" t="n"/>
      <c r="D124" s="146" t="n">
        <v>2025</v>
      </c>
      <c r="E124" s="147" t="n">
        <f aca="false" ca="false" dt2D="false" dtr="false" t="normal">SUM(E125:E225)</f>
        <v>961205208.77</v>
      </c>
      <c r="F124" s="147" t="n">
        <f aca="false" ca="false" dt2D="false" dtr="false" t="normal">SUM(F125:F225)</f>
        <v>276391781.66</v>
      </c>
      <c r="G124" s="147" t="n">
        <f aca="false" ca="false" dt2D="false" dtr="false" t="normal">SUM(G125:G225)</f>
        <v>21189384.82</v>
      </c>
      <c r="H124" s="147" t="n">
        <f aca="false" ca="false" dt2D="false" dtr="false" t="normal">SUM(H125:H225)</f>
        <v>112814623.94999999</v>
      </c>
      <c r="I124" s="147" t="n">
        <f aca="false" ca="false" dt2D="false" dtr="false" t="normal">SUM(I125:I225)</f>
        <v>26657291.760000005</v>
      </c>
      <c r="J124" s="147" t="n">
        <f aca="false" ca="false" dt2D="false" dtr="false" t="normal">SUM(J125:J225)</f>
        <v>31797482.27</v>
      </c>
      <c r="K124" s="147" t="n">
        <f aca="false" ca="false" dt2D="false" dtr="false" t="normal">SUM(K125:K225)</f>
        <v>0</v>
      </c>
      <c r="L124" s="147" t="n">
        <f aca="false" ca="false" dt2D="false" dtr="false" t="normal">SUM(L125:L225)</f>
        <v>0</v>
      </c>
      <c r="M124" s="147" t="n">
        <f aca="false" ca="false" dt2D="false" dtr="false" t="normal">SUM(M125:M225)</f>
        <v>0</v>
      </c>
      <c r="N124" s="147" t="n">
        <f aca="false" ca="false" dt2D="false" dtr="false" t="normal">SUM(N125:N225)</f>
        <v>206489000.29</v>
      </c>
      <c r="O124" s="147" t="n">
        <f aca="false" ca="false" dt2D="false" dtr="false" t="normal">SUM(O125:O225)</f>
        <v>54203594.9</v>
      </c>
      <c r="P124" s="147" t="n">
        <f aca="false" ca="false" dt2D="false" dtr="false" t="normal">SUM(P125:P225)</f>
        <v>142900024.4</v>
      </c>
      <c r="Q124" s="147" t="n">
        <f aca="false" ca="false" dt2D="false" dtr="false" t="normal">SUM(Q125:Q225)</f>
        <v>81645521.19000001</v>
      </c>
      <c r="R124" s="147" t="n">
        <f aca="false" ca="false" dt2D="false" dtr="false" t="normal">SUM(R125:R225)</f>
        <v>6404314.53</v>
      </c>
      <c r="S124" s="147" t="n">
        <f aca="false" ca="false" dt2D="false" dtr="false" t="normal">SUM(S125:S225)</f>
        <v>428000</v>
      </c>
      <c r="T124" s="147" t="n">
        <f aca="false" ca="false" dt2D="false" dtr="false" t="normal">SUM(T125:T225)</f>
        <v>284189</v>
      </c>
      <c r="U124" s="113" t="n">
        <f aca="false" ca="false" dt2D="false" dtr="false" t="normal">SUM(U125:U224)</f>
        <v>133</v>
      </c>
      <c r="V124" s="113" t="n">
        <f aca="false" ca="false" dt2D="false" dtr="false" t="normal">SUM(V125:V224)</f>
        <v>39</v>
      </c>
      <c r="W124" s="113" t="n">
        <f aca="false" ca="false" dt2D="false" dtr="false" t="normal">SUM(W125:W224)</f>
        <v>172</v>
      </c>
    </row>
    <row customHeight="true" ht="12.75" outlineLevel="0" r="125">
      <c r="A125" s="115" t="n">
        <v>1</v>
      </c>
      <c r="B125" s="115" t="n">
        <v>1</v>
      </c>
      <c r="C125" s="116" t="s">
        <v>60</v>
      </c>
      <c r="D125" s="116" t="s">
        <v>356</v>
      </c>
      <c r="E125" s="124" t="n">
        <f aca="false" ca="true" dt2D="false" dtr="false" t="normal">SUBTOTAL(9, F125:T125)</f>
        <v>8885407.88</v>
      </c>
      <c r="F125" s="124" t="n">
        <v>6456876.61</v>
      </c>
      <c r="G125" s="124" t="n"/>
      <c r="H125" s="124" t="n">
        <v>2428531.27</v>
      </c>
      <c r="I125" s="124" t="n"/>
      <c r="J125" s="124" t="n"/>
      <c r="K125" s="124" t="n"/>
      <c r="L125" s="124" t="n"/>
      <c r="M125" s="124" t="n"/>
      <c r="N125" s="124" t="n"/>
      <c r="O125" s="124" t="n"/>
      <c r="P125" s="124" t="n"/>
      <c r="Q125" s="124" t="n"/>
      <c r="R125" s="124" t="n"/>
      <c r="S125" s="124" t="n"/>
      <c r="T125" s="124" t="n"/>
      <c r="U125" s="128" t="n">
        <f aca="false" ca="false" dt2D="false" dtr="false" t="normal">COUNTIF(F125:Q125, "&gt;0")</f>
        <v>2</v>
      </c>
      <c r="V125" s="128" t="n">
        <f aca="false" ca="false" dt2D="false" dtr="false" t="normal">COUNTIF(R125:T125, "&gt;0")</f>
        <v>0</v>
      </c>
      <c r="W125" s="128" t="n">
        <f aca="false" ca="false" dt2D="false" dtr="false" t="normal">+U125+V125</f>
        <v>2</v>
      </c>
    </row>
    <row customHeight="true" ht="12.75" outlineLevel="0" r="126">
      <c r="A126" s="115" t="n">
        <v>2</v>
      </c>
      <c r="B126" s="115" t="n">
        <v>2</v>
      </c>
      <c r="C126" s="116" t="s">
        <v>64</v>
      </c>
      <c r="D126" s="116" t="s">
        <v>359</v>
      </c>
      <c r="E126" s="124" t="n">
        <f aca="false" ca="true" dt2D="false" dtr="false" t="normal">SUBTOTAL(9, F126:T126)</f>
        <v>2371208.29</v>
      </c>
      <c r="F126" s="124" t="n"/>
      <c r="G126" s="124" t="n"/>
      <c r="H126" s="124" t="n"/>
      <c r="I126" s="124" t="n"/>
      <c r="J126" s="124" t="n"/>
      <c r="K126" s="124" t="n"/>
      <c r="L126" s="124" t="n"/>
      <c r="M126" s="124" t="n"/>
      <c r="N126" s="124" t="n"/>
      <c r="O126" s="124" t="n"/>
      <c r="P126" s="124" t="n"/>
      <c r="Q126" s="124" t="n">
        <v>2371208.29</v>
      </c>
      <c r="R126" s="124" t="n"/>
      <c r="S126" s="124" t="n"/>
      <c r="T126" s="124" t="n"/>
      <c r="U126" s="128" t="n">
        <f aca="false" ca="false" dt2D="false" dtr="false" t="normal">COUNTIF(F126:Q126, "&gt;0")</f>
        <v>1</v>
      </c>
      <c r="V126" s="128" t="n">
        <f aca="false" ca="false" dt2D="false" dtr="false" t="normal">COUNTIF(R126:T126, "&gt;0")</f>
        <v>0</v>
      </c>
      <c r="W126" s="128" t="n">
        <f aca="false" ca="false" dt2D="false" dtr="false" t="normal">+U126+V126</f>
        <v>1</v>
      </c>
    </row>
    <row customHeight="true" ht="12.75" outlineLevel="0" r="127">
      <c r="A127" s="115" t="n">
        <v>3</v>
      </c>
      <c r="B127" s="115" t="n">
        <v>3</v>
      </c>
      <c r="C127" s="116" t="s">
        <v>64</v>
      </c>
      <c r="D127" s="116" t="s">
        <v>362</v>
      </c>
      <c r="E127" s="124" t="n">
        <f aca="false" ca="true" dt2D="false" dtr="false" t="normal">SUBTOTAL(9, F127:T127)</f>
        <v>12043232.65</v>
      </c>
      <c r="F127" s="124" t="n">
        <v>8360516.65</v>
      </c>
      <c r="G127" s="124" t="n"/>
      <c r="H127" s="124" t="n">
        <v>3682716</v>
      </c>
      <c r="I127" s="124" t="n"/>
      <c r="J127" s="124" t="n"/>
      <c r="K127" s="124" t="n"/>
      <c r="L127" s="124" t="n"/>
      <c r="M127" s="124" t="n"/>
      <c r="N127" s="124" t="n"/>
      <c r="O127" s="124" t="n"/>
      <c r="P127" s="124" t="n"/>
      <c r="Q127" s="124" t="n"/>
      <c r="R127" s="124" t="n"/>
      <c r="S127" s="124" t="n"/>
      <c r="T127" s="124" t="n"/>
      <c r="U127" s="128" t="n">
        <f aca="false" ca="false" dt2D="false" dtr="false" t="normal">COUNTIF(F127:Q127, "&gt;0")</f>
        <v>2</v>
      </c>
      <c r="V127" s="128" t="n">
        <f aca="false" ca="false" dt2D="false" dtr="false" t="normal">COUNTIF(R127:T127, "&gt;0")</f>
        <v>0</v>
      </c>
      <c r="W127" s="128" t="n">
        <f aca="false" ca="false" dt2D="false" dtr="false" t="normal">+U127+V127</f>
        <v>2</v>
      </c>
    </row>
    <row customHeight="true" ht="12.75" outlineLevel="0" r="128">
      <c r="A128" s="115" t="n">
        <v>4</v>
      </c>
      <c r="B128" s="115" t="n">
        <v>4</v>
      </c>
      <c r="C128" s="116" t="s">
        <v>66</v>
      </c>
      <c r="D128" s="115" t="s">
        <v>365</v>
      </c>
      <c r="E128" s="124" t="n">
        <f aca="false" ca="true" dt2D="false" dtr="false" t="normal">SUBTOTAL(9, F128:T128)</f>
        <v>14085306.57</v>
      </c>
      <c r="F128" s="124" t="n">
        <v>10634514.23</v>
      </c>
      <c r="G128" s="124" t="n"/>
      <c r="H128" s="124" t="n">
        <v>3450792.34</v>
      </c>
      <c r="I128" s="151" t="n"/>
      <c r="J128" s="124" t="n"/>
      <c r="K128" s="124" t="n"/>
      <c r="L128" s="124" t="n"/>
      <c r="M128" s="124" t="n"/>
      <c r="N128" s="124" t="n"/>
      <c r="O128" s="124" t="n"/>
      <c r="P128" s="124" t="n"/>
      <c r="Q128" s="124" t="n"/>
      <c r="R128" s="124" t="n"/>
      <c r="S128" s="124" t="n"/>
      <c r="T128" s="124" t="n"/>
      <c r="U128" s="128" t="n">
        <f aca="false" ca="false" dt2D="false" dtr="false" t="normal">COUNTIF(F128:Q128, "&gt;0")</f>
        <v>2</v>
      </c>
      <c r="V128" s="128" t="n">
        <f aca="false" ca="false" dt2D="false" dtr="false" t="normal">COUNTIF(R128:T128, "&gt;0")</f>
        <v>0</v>
      </c>
      <c r="W128" s="128" t="n">
        <f aca="false" ca="false" dt2D="false" dtr="false" t="normal">+U128+V128</f>
        <v>2</v>
      </c>
    </row>
    <row customHeight="true" ht="12.75" outlineLevel="0" r="129">
      <c r="A129" s="115" t="n">
        <v>5</v>
      </c>
      <c r="B129" s="115" t="n">
        <v>5</v>
      </c>
      <c r="C129" s="116" t="s">
        <v>66</v>
      </c>
      <c r="D129" s="115" t="s">
        <v>368</v>
      </c>
      <c r="E129" s="124" t="n">
        <f aca="false" ca="true" dt2D="false" dtr="false" t="normal">SUBTOTAL(9, F129:T129)</f>
        <v>18184573.48</v>
      </c>
      <c r="F129" s="124" t="n"/>
      <c r="G129" s="124" t="n"/>
      <c r="H129" s="124" t="n"/>
      <c r="I129" s="124" t="n"/>
      <c r="J129" s="124" t="n"/>
      <c r="K129" s="124" t="n"/>
      <c r="L129" s="124" t="n"/>
      <c r="M129" s="124" t="n"/>
      <c r="N129" s="124" t="n">
        <v>7024372.45</v>
      </c>
      <c r="O129" s="124" t="n">
        <v>11160201.03</v>
      </c>
      <c r="P129" s="124" t="n"/>
      <c r="Q129" s="124" t="n"/>
      <c r="R129" s="124" t="n"/>
      <c r="S129" s="124" t="n"/>
      <c r="T129" s="124" t="n"/>
      <c r="U129" s="128" t="n">
        <f aca="false" ca="false" dt2D="false" dtr="false" t="normal">COUNTIF(F129:Q129, "&gt;0")</f>
        <v>2</v>
      </c>
      <c r="V129" s="128" t="n">
        <f aca="false" ca="false" dt2D="false" dtr="false" t="normal">COUNTIF(R129:T129, "&gt;0")</f>
        <v>0</v>
      </c>
      <c r="W129" s="128" t="n">
        <f aca="false" ca="false" dt2D="false" dtr="false" t="normal">+U129+V129</f>
        <v>2</v>
      </c>
    </row>
    <row customHeight="true" ht="12.75" outlineLevel="0" r="130">
      <c r="A130" s="115" t="n">
        <v>6</v>
      </c>
      <c r="B130" s="115" t="n">
        <v>6</v>
      </c>
      <c r="C130" s="116" t="s">
        <v>66</v>
      </c>
      <c r="D130" s="115" t="s">
        <v>371</v>
      </c>
      <c r="E130" s="124" t="n">
        <f aca="false" ca="true" dt2D="false" dtr="false" t="normal">SUBTOTAL(9, F130:T130)</f>
        <v>9007350.09</v>
      </c>
      <c r="F130" s="124" t="n"/>
      <c r="G130" s="124" t="n"/>
      <c r="H130" s="124" t="n"/>
      <c r="I130" s="124" t="n"/>
      <c r="J130" s="124" t="n"/>
      <c r="K130" s="124" t="n"/>
      <c r="L130" s="124" t="n"/>
      <c r="M130" s="124" t="n"/>
      <c r="N130" s="124" t="n"/>
      <c r="O130" s="124" t="n">
        <v>9007350.09</v>
      </c>
      <c r="P130" s="124" t="n"/>
      <c r="Q130" s="124" t="n"/>
      <c r="R130" s="124" t="n"/>
      <c r="S130" s="124" t="n"/>
      <c r="T130" s="124" t="n"/>
      <c r="U130" s="128" t="n">
        <f aca="false" ca="false" dt2D="false" dtr="false" t="normal">COUNTIF(F130:Q130, "&gt;0")</f>
        <v>1</v>
      </c>
      <c r="V130" s="128" t="n">
        <f aca="false" ca="false" dt2D="false" dtr="false" t="normal">COUNTIF(R130:T130, "&gt;0")</f>
        <v>0</v>
      </c>
      <c r="W130" s="128" t="n">
        <f aca="false" ca="false" dt2D="false" dtr="false" t="normal">+U130+V130</f>
        <v>1</v>
      </c>
    </row>
    <row customHeight="true" ht="12.75" outlineLevel="0" r="131">
      <c r="A131" s="115" t="n">
        <v>7</v>
      </c>
      <c r="B131" s="115" t="n">
        <v>7</v>
      </c>
      <c r="C131" s="116" t="s">
        <v>66</v>
      </c>
      <c r="D131" s="115" t="s">
        <v>375</v>
      </c>
      <c r="E131" s="124" t="n">
        <f aca="false" ca="false" dt2D="false" dtr="false" t="normal">SUM(F131:T131)</f>
        <v>21609285.5</v>
      </c>
      <c r="F131" s="124" t="n"/>
      <c r="G131" s="124" t="n"/>
      <c r="H131" s="124" t="n"/>
      <c r="I131" s="124" t="n"/>
      <c r="J131" s="124" t="n"/>
      <c r="K131" s="124" t="n"/>
      <c r="L131" s="124" t="n"/>
      <c r="M131" s="124" t="n"/>
      <c r="N131" s="124" t="n"/>
      <c r="O131" s="124" t="n"/>
      <c r="P131" s="124" t="n">
        <v>21362887.94</v>
      </c>
      <c r="Q131" s="124" t="n"/>
      <c r="R131" s="124" t="n"/>
      <c r="S131" s="124" t="n"/>
      <c r="T131" s="124" t="n">
        <v>246397.56</v>
      </c>
      <c r="U131" s="128" t="n">
        <f aca="false" ca="false" dt2D="false" dtr="false" t="normal">COUNTIF(F131:Q131, "&gt;0")</f>
        <v>1</v>
      </c>
      <c r="V131" s="128" t="n">
        <f aca="false" ca="false" dt2D="false" dtr="false" t="normal">COUNTIF(R131:T131, "&gt;0")</f>
        <v>1</v>
      </c>
      <c r="W131" s="128" t="n">
        <f aca="false" ca="false" dt2D="false" dtr="false" t="normal">+U131+V131</f>
        <v>2</v>
      </c>
    </row>
    <row customHeight="true" ht="12.75" outlineLevel="0" r="132">
      <c r="A132" s="115" t="n">
        <v>8</v>
      </c>
      <c r="B132" s="115" t="n">
        <v>8</v>
      </c>
      <c r="C132" s="116" t="s">
        <v>66</v>
      </c>
      <c r="D132" s="115" t="s">
        <v>377</v>
      </c>
      <c r="E132" s="124" t="n">
        <f aca="false" ca="true" dt2D="false" dtr="false" t="normal">SUBTOTAL(9, F132:T132)</f>
        <v>23377198.99</v>
      </c>
      <c r="F132" s="124" t="n"/>
      <c r="G132" s="124" t="n"/>
      <c r="H132" s="124" t="n"/>
      <c r="I132" s="124" t="n"/>
      <c r="J132" s="124" t="n"/>
      <c r="K132" s="124" t="n"/>
      <c r="L132" s="124" t="n"/>
      <c r="M132" s="124" t="n"/>
      <c r="N132" s="124" t="n"/>
      <c r="O132" s="124" t="n"/>
      <c r="P132" s="124" t="n">
        <v>22946595.31</v>
      </c>
      <c r="Q132" s="124" t="n"/>
      <c r="R132" s="124" t="n">
        <v>406603.68</v>
      </c>
      <c r="S132" s="124" t="n">
        <v>24000</v>
      </c>
      <c r="T132" s="124" t="n"/>
      <c r="U132" s="128" t="n">
        <f aca="false" ca="false" dt2D="false" dtr="false" t="normal">COUNTIF(F132:Q132, "&gt;0")</f>
        <v>1</v>
      </c>
      <c r="V132" s="128" t="n">
        <f aca="false" ca="false" dt2D="false" dtr="false" t="normal">COUNTIF(R132:T132, "&gt;0")</f>
        <v>2</v>
      </c>
      <c r="W132" s="128" t="n">
        <f aca="false" ca="false" dt2D="false" dtr="false" t="normal">+U132+V132</f>
        <v>3</v>
      </c>
    </row>
    <row customHeight="true" ht="12.75" outlineLevel="0" r="133">
      <c r="A133" s="115" t="n">
        <v>9</v>
      </c>
      <c r="B133" s="115" t="n">
        <v>9</v>
      </c>
      <c r="C133" s="116" t="s">
        <v>66</v>
      </c>
      <c r="D133" s="115" t="s">
        <v>380</v>
      </c>
      <c r="E133" s="124" t="n">
        <f aca="false" ca="true" dt2D="false" dtr="false" t="normal">SUBTOTAL(9, F133:T133)</f>
        <v>24393761.1</v>
      </c>
      <c r="F133" s="124" t="n"/>
      <c r="G133" s="124" t="n"/>
      <c r="H133" s="124" t="n"/>
      <c r="I133" s="124" t="n"/>
      <c r="J133" s="124" t="n"/>
      <c r="K133" s="124" t="n"/>
      <c r="L133" s="124" t="n"/>
      <c r="M133" s="124" t="n"/>
      <c r="N133" s="124" t="n"/>
      <c r="O133" s="124" t="n"/>
      <c r="P133" s="124" t="n">
        <v>24040071.8</v>
      </c>
      <c r="Q133" s="124" t="n"/>
      <c r="R133" s="124" t="n">
        <v>329689.3</v>
      </c>
      <c r="S133" s="124" t="n">
        <v>24000</v>
      </c>
      <c r="T133" s="124" t="n"/>
      <c r="U133" s="128" t="n">
        <f aca="false" ca="false" dt2D="false" dtr="false" t="normal">COUNTIF(F133:Q133, "&gt;0")</f>
        <v>1</v>
      </c>
      <c r="V133" s="128" t="n">
        <f aca="false" ca="false" dt2D="false" dtr="false" t="normal">COUNTIF(R133:T133, "&gt;0")</f>
        <v>2</v>
      </c>
      <c r="W133" s="128" t="n">
        <f aca="false" ca="false" dt2D="false" dtr="false" t="normal">+U133+V133</f>
        <v>3</v>
      </c>
    </row>
    <row customHeight="true" ht="12.75" outlineLevel="0" r="134">
      <c r="A134" s="115" t="n">
        <v>10</v>
      </c>
      <c r="B134" s="115" t="n">
        <v>10</v>
      </c>
      <c r="C134" s="116" t="s">
        <v>66</v>
      </c>
      <c r="D134" s="115" t="s">
        <v>383</v>
      </c>
      <c r="E134" s="124" t="n">
        <f aca="false" ca="true" dt2D="false" dtr="false" t="normal">SUBTOTAL(9, F134:T134)</f>
        <v>27365678.8</v>
      </c>
      <c r="F134" s="124" t="n">
        <v>27365678.8</v>
      </c>
      <c r="G134" s="124" t="n"/>
      <c r="H134" s="124" t="n">
        <v>0</v>
      </c>
      <c r="I134" s="151" t="n"/>
      <c r="J134" s="124" t="n"/>
      <c r="K134" s="124" t="n"/>
      <c r="L134" s="124" t="n"/>
      <c r="M134" s="124" t="n"/>
      <c r="N134" s="124" t="n"/>
      <c r="O134" s="124" t="n"/>
      <c r="P134" s="124" t="n"/>
      <c r="Q134" s="124" t="n"/>
      <c r="R134" s="124" t="n"/>
      <c r="S134" s="124" t="n"/>
      <c r="T134" s="124" t="n"/>
      <c r="U134" s="128" t="n">
        <f aca="false" ca="false" dt2D="false" dtr="false" t="normal">COUNTIF(F134:Q134, "&gt;0")</f>
        <v>1</v>
      </c>
      <c r="V134" s="128" t="n">
        <f aca="false" ca="false" dt2D="false" dtr="false" t="normal">COUNTIF(R134:T134, "&gt;0")</f>
        <v>0</v>
      </c>
      <c r="W134" s="128" t="n">
        <f aca="false" ca="false" dt2D="false" dtr="false" t="normal">+U134+V134</f>
        <v>1</v>
      </c>
    </row>
    <row customHeight="true" ht="12.75" outlineLevel="0" r="135">
      <c r="A135" s="115" t="n">
        <v>11</v>
      </c>
      <c r="B135" s="115" t="n">
        <v>11</v>
      </c>
      <c r="C135" s="116" t="s">
        <v>66</v>
      </c>
      <c r="D135" s="115" t="s">
        <v>385</v>
      </c>
      <c r="E135" s="124" t="n">
        <f aca="false" ca="true" dt2D="false" dtr="false" t="normal">SUBTOTAL(9, F135:T135)</f>
        <v>13301340.5</v>
      </c>
      <c r="F135" s="124" t="n">
        <v>9729534.04</v>
      </c>
      <c r="G135" s="124" t="n"/>
      <c r="H135" s="124" t="n">
        <v>3571806.46</v>
      </c>
      <c r="I135" s="124" t="n"/>
      <c r="J135" s="124" t="n"/>
      <c r="K135" s="124" t="n"/>
      <c r="L135" s="124" t="n"/>
      <c r="M135" s="124" t="n"/>
      <c r="N135" s="124" t="n"/>
      <c r="O135" s="124" t="n"/>
      <c r="P135" s="124" t="n"/>
      <c r="Q135" s="124" t="n"/>
      <c r="R135" s="124" t="n"/>
      <c r="S135" s="124" t="n"/>
      <c r="T135" s="124" t="n"/>
      <c r="U135" s="128" t="n">
        <f aca="false" ca="false" dt2D="false" dtr="false" t="normal">COUNTIF(F135:Q135, "&gt;0")</f>
        <v>2</v>
      </c>
      <c r="V135" s="128" t="n">
        <f aca="false" ca="false" dt2D="false" dtr="false" t="normal">COUNTIF(R135:T135, "&gt;0")</f>
        <v>0</v>
      </c>
      <c r="W135" s="128" t="n">
        <f aca="false" ca="false" dt2D="false" dtr="false" t="normal">+U135+V135</f>
        <v>2</v>
      </c>
    </row>
    <row customHeight="true" ht="12.75" outlineLevel="0" r="136">
      <c r="A136" s="115" t="n">
        <v>12</v>
      </c>
      <c r="B136" s="115" t="n">
        <v>12</v>
      </c>
      <c r="C136" s="116" t="s">
        <v>66</v>
      </c>
      <c r="D136" s="115" t="s">
        <v>387</v>
      </c>
      <c r="E136" s="124" t="n">
        <f aca="false" ca="false" dt2D="false" dtr="false" t="normal">SUM(F136:T136)</f>
        <v>5407888.91</v>
      </c>
      <c r="F136" s="124" t="n"/>
      <c r="G136" s="124" t="n"/>
      <c r="H136" s="124" t="n"/>
      <c r="I136" s="124" t="n"/>
      <c r="J136" s="124" t="n"/>
      <c r="K136" s="124" t="n"/>
      <c r="L136" s="124" t="n"/>
      <c r="M136" s="124" t="n"/>
      <c r="N136" s="124" t="n">
        <v>4930928.84</v>
      </c>
      <c r="O136" s="124" t="n"/>
      <c r="P136" s="124" t="n"/>
      <c r="Q136" s="124" t="n"/>
      <c r="R136" s="124" t="n">
        <v>452960.07</v>
      </c>
      <c r="S136" s="124" t="n">
        <v>24000</v>
      </c>
      <c r="T136" s="124" t="n"/>
      <c r="U136" s="128" t="n">
        <f aca="false" ca="false" dt2D="false" dtr="false" t="normal">COUNTIF(F136:Q136, "&gt;0")</f>
        <v>1</v>
      </c>
      <c r="V136" s="128" t="n">
        <f aca="false" ca="false" dt2D="false" dtr="false" t="normal">COUNTIF(R136:T136, "&gt;0")</f>
        <v>2</v>
      </c>
      <c r="W136" s="128" t="n">
        <f aca="false" ca="false" dt2D="false" dtr="false" t="normal">+U136+V136</f>
        <v>3</v>
      </c>
    </row>
    <row customHeight="true" ht="12.75" outlineLevel="0" r="137">
      <c r="A137" s="115" t="n">
        <v>13</v>
      </c>
      <c r="B137" s="115" t="n">
        <v>13</v>
      </c>
      <c r="C137" s="116" t="s">
        <v>66</v>
      </c>
      <c r="D137" s="115" t="s">
        <v>392</v>
      </c>
      <c r="E137" s="124" t="n">
        <f aca="false" ca="true" dt2D="false" dtr="false" t="normal">SUBTOTAL(9, F137:T137)</f>
        <v>5557944.43</v>
      </c>
      <c r="F137" s="124" t="n"/>
      <c r="G137" s="124" t="n">
        <v>5557944.43</v>
      </c>
      <c r="H137" s="124" t="n"/>
      <c r="I137" s="124" t="n"/>
      <c r="J137" s="124" t="n"/>
      <c r="K137" s="124" t="n"/>
      <c r="L137" s="124" t="n"/>
      <c r="M137" s="124" t="n"/>
      <c r="N137" s="124" t="n"/>
      <c r="O137" s="124" t="n"/>
      <c r="P137" s="124" t="n"/>
      <c r="Q137" s="124" t="n"/>
      <c r="R137" s="124" t="n"/>
      <c r="S137" s="124" t="n"/>
      <c r="T137" s="124" t="n"/>
      <c r="U137" s="128" t="n">
        <f aca="false" ca="false" dt2D="false" dtr="false" t="normal">COUNTIF(F137:Q137, "&gt;0")</f>
        <v>1</v>
      </c>
      <c r="V137" s="128" t="n">
        <f aca="false" ca="false" dt2D="false" dtr="false" t="normal">COUNTIF(R137:T137, "&gt;0")</f>
        <v>0</v>
      </c>
      <c r="W137" s="128" t="n">
        <f aca="false" ca="false" dt2D="false" dtr="false" t="normal">+U137+V137</f>
        <v>1</v>
      </c>
    </row>
    <row customHeight="true" ht="12.75" outlineLevel="0" r="138">
      <c r="A138" s="115" t="n">
        <v>14</v>
      </c>
      <c r="B138" s="115" t="n">
        <v>14</v>
      </c>
      <c r="C138" s="116" t="s">
        <v>66</v>
      </c>
      <c r="D138" s="115" t="s">
        <v>396</v>
      </c>
      <c r="E138" s="124" t="n">
        <f aca="false" ca="true" dt2D="false" dtr="false" t="normal">SUBTOTAL(9, F138:T138)</f>
        <v>20173185.509999998</v>
      </c>
      <c r="F138" s="124" t="n"/>
      <c r="G138" s="124" t="n"/>
      <c r="H138" s="124" t="n"/>
      <c r="I138" s="124" t="n"/>
      <c r="J138" s="124" t="n"/>
      <c r="K138" s="124" t="n"/>
      <c r="L138" s="124" t="n"/>
      <c r="M138" s="124" t="n"/>
      <c r="N138" s="124" t="n">
        <v>19897058.02</v>
      </c>
      <c r="O138" s="124" t="n"/>
      <c r="P138" s="124" t="n"/>
      <c r="Q138" s="124" t="n"/>
      <c r="R138" s="124" t="n">
        <v>252127.49</v>
      </c>
      <c r="S138" s="124" t="n">
        <v>24000</v>
      </c>
      <c r="T138" s="124" t="n"/>
      <c r="U138" s="128" t="n">
        <f aca="false" ca="false" dt2D="false" dtr="false" t="normal">COUNTIF(F138:Q138, "&gt;0")</f>
        <v>1</v>
      </c>
      <c r="V138" s="128" t="n">
        <f aca="false" ca="false" dt2D="false" dtr="false" t="normal">COUNTIF(R138:T138, "&gt;0")</f>
        <v>2</v>
      </c>
      <c r="W138" s="128" t="n">
        <f aca="false" ca="false" dt2D="false" dtr="false" t="normal">+U138+V138</f>
        <v>3</v>
      </c>
    </row>
    <row customHeight="true" ht="12.75" outlineLevel="0" r="139">
      <c r="A139" s="115" t="n">
        <v>15</v>
      </c>
      <c r="B139" s="115" t="n">
        <v>15</v>
      </c>
      <c r="C139" s="116" t="s">
        <v>66</v>
      </c>
      <c r="D139" s="115" t="s">
        <v>399</v>
      </c>
      <c r="E139" s="124" t="n">
        <f aca="false" ca="true" dt2D="false" dtr="false" t="normal">SUBTOTAL(9, F139:T139)</f>
        <v>20851250.66</v>
      </c>
      <c r="F139" s="124" t="n"/>
      <c r="G139" s="124" t="n"/>
      <c r="H139" s="124" t="n"/>
      <c r="I139" s="124" t="n"/>
      <c r="J139" s="124" t="n"/>
      <c r="K139" s="124" t="n"/>
      <c r="L139" s="124" t="n"/>
      <c r="M139" s="124" t="n"/>
      <c r="N139" s="124" t="n">
        <v>20851250.66</v>
      </c>
      <c r="O139" s="124" t="n"/>
      <c r="P139" s="124" t="n"/>
      <c r="Q139" s="124" t="n"/>
      <c r="R139" s="124" t="n"/>
      <c r="S139" s="124" t="n"/>
      <c r="T139" s="124" t="n"/>
      <c r="U139" s="128" t="n">
        <f aca="false" ca="false" dt2D="false" dtr="false" t="normal">COUNTIF(F139:Q139, "&gt;0")</f>
        <v>1</v>
      </c>
      <c r="V139" s="128" t="n">
        <f aca="false" ca="false" dt2D="false" dtr="false" t="normal">COUNTIF(R139:T139, "&gt;0")</f>
        <v>0</v>
      </c>
      <c r="W139" s="128" t="n">
        <f aca="false" ca="false" dt2D="false" dtr="false" t="normal">+U139+V139</f>
        <v>1</v>
      </c>
    </row>
    <row customHeight="true" ht="12.75" outlineLevel="0" r="140">
      <c r="A140" s="115" t="n">
        <v>16</v>
      </c>
      <c r="B140" s="115" t="n">
        <v>16</v>
      </c>
      <c r="C140" s="116" t="s">
        <v>66</v>
      </c>
      <c r="D140" s="116" t="s">
        <v>76</v>
      </c>
      <c r="E140" s="124" t="n">
        <f aca="false" ca="false" dt2D="false" dtr="false" t="normal">SUM(F140:T140)</f>
        <v>17001618.07</v>
      </c>
      <c r="F140" s="124" t="n"/>
      <c r="G140" s="124" t="n"/>
      <c r="H140" s="124" t="n">
        <v>6510993.79</v>
      </c>
      <c r="I140" s="124" t="n"/>
      <c r="J140" s="124" t="n"/>
      <c r="K140" s="124" t="n"/>
      <c r="L140" s="124" t="n"/>
      <c r="M140" s="124" t="n"/>
      <c r="N140" s="124" t="n">
        <v>10490624.28</v>
      </c>
      <c r="O140" s="124" t="n"/>
      <c r="P140" s="124" t="n"/>
      <c r="Q140" s="124" t="n"/>
      <c r="R140" s="124" t="n"/>
      <c r="S140" s="124" t="n"/>
      <c r="T140" s="124" t="n"/>
      <c r="U140" s="128" t="n">
        <f aca="false" ca="false" dt2D="false" dtr="false" t="normal">COUNTIF(F140:Q140, "&gt;0")</f>
        <v>2</v>
      </c>
      <c r="V140" s="128" t="n">
        <f aca="false" ca="false" dt2D="false" dtr="false" t="normal">COUNTIF(R140:T140, "&gt;0")</f>
        <v>0</v>
      </c>
      <c r="W140" s="128" t="n">
        <f aca="false" ca="false" dt2D="false" dtr="false" t="normal">+U140+V140</f>
        <v>2</v>
      </c>
    </row>
    <row customHeight="true" ht="12.75" outlineLevel="0" r="141">
      <c r="A141" s="115" t="n">
        <v>17</v>
      </c>
      <c r="B141" s="115" t="n">
        <v>17</v>
      </c>
      <c r="C141" s="116" t="s">
        <v>66</v>
      </c>
      <c r="D141" s="115" t="s">
        <v>404</v>
      </c>
      <c r="E141" s="124" t="n">
        <f aca="false" ca="false" dt2D="false" dtr="false" t="normal">SUM(F141:T141)</f>
        <v>3798279.38</v>
      </c>
      <c r="F141" s="124" t="n"/>
      <c r="G141" s="124" t="n"/>
      <c r="H141" s="124" t="n"/>
      <c r="I141" s="124" t="n"/>
      <c r="J141" s="124" t="n"/>
      <c r="K141" s="124" t="n"/>
      <c r="L141" s="124" t="n"/>
      <c r="M141" s="124" t="n"/>
      <c r="N141" s="124" t="n">
        <v>3798279.38</v>
      </c>
      <c r="O141" s="124" t="n"/>
      <c r="P141" s="124" t="n"/>
      <c r="Q141" s="124" t="n"/>
      <c r="R141" s="124" t="n"/>
      <c r="S141" s="124" t="n"/>
      <c r="T141" s="124" t="n"/>
      <c r="U141" s="128" t="n">
        <f aca="false" ca="false" dt2D="false" dtr="false" t="normal">COUNTIF(F141:Q141, "&gt;0")</f>
        <v>1</v>
      </c>
      <c r="V141" s="128" t="n">
        <f aca="false" ca="false" dt2D="false" dtr="false" t="normal">COUNTIF(R141:T141, "&gt;0")</f>
        <v>0</v>
      </c>
      <c r="W141" s="128" t="n">
        <f aca="false" ca="false" dt2D="false" dtr="false" t="normal">+U141+V141</f>
        <v>1</v>
      </c>
    </row>
    <row customHeight="true" ht="12.75" outlineLevel="0" r="142">
      <c r="A142" s="115" t="n">
        <v>18</v>
      </c>
      <c r="B142" s="115" t="n">
        <v>18</v>
      </c>
      <c r="C142" s="116" t="s">
        <v>66</v>
      </c>
      <c r="D142" s="115" t="s">
        <v>406</v>
      </c>
      <c r="E142" s="124" t="n">
        <f aca="false" ca="false" dt2D="false" dtr="false" t="normal">SUM(F142:T142)</f>
        <v>5855742.85</v>
      </c>
      <c r="F142" s="124" t="n"/>
      <c r="G142" s="124" t="n"/>
      <c r="H142" s="124" t="n">
        <v>2318768.37</v>
      </c>
      <c r="I142" s="124" t="n"/>
      <c r="J142" s="124" t="n"/>
      <c r="K142" s="124" t="n"/>
      <c r="L142" s="124" t="n"/>
      <c r="M142" s="124" t="n"/>
      <c r="N142" s="124" t="n">
        <v>3536974.48</v>
      </c>
      <c r="O142" s="124" t="n"/>
      <c r="P142" s="124" t="n"/>
      <c r="Q142" s="124" t="n"/>
      <c r="R142" s="124" t="n"/>
      <c r="S142" s="124" t="n"/>
      <c r="T142" s="124" t="n"/>
      <c r="U142" s="128" t="n">
        <f aca="false" ca="false" dt2D="false" dtr="false" t="normal">COUNTIF(F142:Q142, "&gt;0")</f>
        <v>2</v>
      </c>
      <c r="V142" s="128" t="n">
        <f aca="false" ca="false" dt2D="false" dtr="false" t="normal">COUNTIF(R142:T142, "&gt;0")</f>
        <v>0</v>
      </c>
      <c r="W142" s="128" t="n">
        <f aca="false" ca="false" dt2D="false" dtr="false" t="normal">+U142+V142</f>
        <v>2</v>
      </c>
    </row>
    <row customHeight="true" ht="12.75" outlineLevel="0" r="143">
      <c r="A143" s="115" t="n">
        <v>19</v>
      </c>
      <c r="B143" s="115" t="n">
        <v>19</v>
      </c>
      <c r="C143" s="116" t="s">
        <v>66</v>
      </c>
      <c r="D143" s="115" t="s">
        <v>409</v>
      </c>
      <c r="E143" s="124" t="n">
        <f aca="false" ca="false" dt2D="false" dtr="false" t="normal">SUM(F143:T143)</f>
        <v>3473150.85</v>
      </c>
      <c r="F143" s="124" t="n"/>
      <c r="G143" s="124" t="n"/>
      <c r="H143" s="124" t="n"/>
      <c r="I143" s="124" t="n"/>
      <c r="J143" s="124" t="n"/>
      <c r="K143" s="124" t="n"/>
      <c r="L143" s="124" t="n"/>
      <c r="M143" s="124" t="n"/>
      <c r="N143" s="124" t="n">
        <v>3473150.85</v>
      </c>
      <c r="O143" s="124" t="n"/>
      <c r="P143" s="124" t="n"/>
      <c r="Q143" s="124" t="n"/>
      <c r="R143" s="124" t="n"/>
      <c r="S143" s="124" t="n"/>
      <c r="T143" s="124" t="n"/>
      <c r="U143" s="128" t="n">
        <f aca="false" ca="false" dt2D="false" dtr="false" t="normal">COUNTIF(F143:Q143, "&gt;0")</f>
        <v>1</v>
      </c>
      <c r="V143" s="128" t="n">
        <f aca="false" ca="false" dt2D="false" dtr="false" t="normal">COUNTIF(R143:T143, "&gt;0")</f>
        <v>0</v>
      </c>
      <c r="W143" s="128" t="n">
        <f aca="false" ca="false" dt2D="false" dtr="false" t="normal">+U143+V143</f>
        <v>1</v>
      </c>
    </row>
    <row customHeight="true" ht="12.75" outlineLevel="0" r="144">
      <c r="A144" s="115" t="n">
        <v>20</v>
      </c>
      <c r="B144" s="115" t="n">
        <v>20</v>
      </c>
      <c r="C144" s="116" t="s">
        <v>66</v>
      </c>
      <c r="D144" s="115" t="s">
        <v>412</v>
      </c>
      <c r="E144" s="124" t="n">
        <f aca="false" ca="true" dt2D="false" dtr="false" t="normal">SUBTOTAL(9, F144:T144)</f>
        <v>12731289.020000001</v>
      </c>
      <c r="F144" s="124" t="n">
        <v>12430573.47</v>
      </c>
      <c r="G144" s="124" t="n"/>
      <c r="H144" s="124" t="n">
        <v>0</v>
      </c>
      <c r="I144" s="124" t="n"/>
      <c r="J144" s="124" t="n"/>
      <c r="K144" s="124" t="n"/>
      <c r="L144" s="124" t="n"/>
      <c r="M144" s="124" t="n"/>
      <c r="N144" s="124" t="n"/>
      <c r="O144" s="124" t="n"/>
      <c r="P144" s="124" t="n"/>
      <c r="Q144" s="124" t="n"/>
      <c r="R144" s="124" t="n">
        <v>276715.55</v>
      </c>
      <c r="S144" s="124" t="n">
        <v>24000</v>
      </c>
      <c r="T144" s="124" t="n"/>
      <c r="U144" s="128" t="n">
        <f aca="false" ca="false" dt2D="false" dtr="false" t="normal">COUNTIF(F144:Q144, "&gt;0")</f>
        <v>1</v>
      </c>
      <c r="V144" s="128" t="n">
        <f aca="false" ca="false" dt2D="false" dtr="false" t="normal">COUNTIF(R144:T144, "&gt;0")</f>
        <v>2</v>
      </c>
      <c r="W144" s="128" t="n">
        <f aca="false" ca="false" dt2D="false" dtr="false" t="normal">+U144+V144</f>
        <v>3</v>
      </c>
    </row>
    <row customHeight="true" ht="12.75" outlineLevel="0" r="145">
      <c r="A145" s="115" t="n">
        <v>21</v>
      </c>
      <c r="B145" s="115" t="n">
        <v>21</v>
      </c>
      <c r="C145" s="116" t="s">
        <v>66</v>
      </c>
      <c r="D145" s="115" t="s">
        <v>414</v>
      </c>
      <c r="E145" s="124" t="n">
        <f aca="false" ca="false" dt2D="false" dtr="false" t="normal">SUM(F145:T145)</f>
        <v>8744427.28</v>
      </c>
      <c r="F145" s="124" t="n"/>
      <c r="G145" s="124" t="n"/>
      <c r="H145" s="124" t="n"/>
      <c r="I145" s="124" t="n"/>
      <c r="J145" s="124" t="n"/>
      <c r="K145" s="124" t="n"/>
      <c r="L145" s="124" t="n"/>
      <c r="M145" s="124" t="n"/>
      <c r="N145" s="124" t="n"/>
      <c r="O145" s="124" t="n">
        <v>8744427.28</v>
      </c>
      <c r="P145" s="124" t="n"/>
      <c r="Q145" s="124" t="n"/>
      <c r="R145" s="124" t="n"/>
      <c r="S145" s="124" t="n"/>
      <c r="T145" s="124" t="n"/>
      <c r="U145" s="128" t="n">
        <f aca="false" ca="false" dt2D="false" dtr="false" t="normal">COUNTIF(F145:Q145, "&gt;0")</f>
        <v>1</v>
      </c>
      <c r="V145" s="128" t="n">
        <f aca="false" ca="false" dt2D="false" dtr="false" t="normal">COUNTIF(R145:T145, "&gt;0")</f>
        <v>0</v>
      </c>
      <c r="W145" s="128" t="n">
        <f aca="false" ca="false" dt2D="false" dtr="false" t="normal">+U145+V145</f>
        <v>1</v>
      </c>
    </row>
    <row customHeight="true" ht="12.75" outlineLevel="0" r="146">
      <c r="A146" s="115" t="n">
        <v>22</v>
      </c>
      <c r="B146" s="115" t="n">
        <v>22</v>
      </c>
      <c r="C146" s="116" t="s">
        <v>66</v>
      </c>
      <c r="D146" s="115" t="s">
        <v>417</v>
      </c>
      <c r="E146" s="124" t="n">
        <f aca="false" ca="false" dt2D="false" dtr="false" t="normal">SUM(F146:T146)</f>
        <v>13218393.31</v>
      </c>
      <c r="F146" s="124" t="n"/>
      <c r="G146" s="124" t="n"/>
      <c r="H146" s="124" t="n"/>
      <c r="I146" s="124" t="n"/>
      <c r="J146" s="124" t="n"/>
      <c r="K146" s="124" t="n"/>
      <c r="L146" s="124" t="n"/>
      <c r="M146" s="124" t="n"/>
      <c r="N146" s="124" t="n"/>
      <c r="O146" s="124" t="n">
        <v>12623810.08</v>
      </c>
      <c r="P146" s="124" t="n"/>
      <c r="Q146" s="124" t="n"/>
      <c r="R146" s="124" t="n">
        <v>570583.23</v>
      </c>
      <c r="S146" s="124" t="n">
        <v>24000</v>
      </c>
      <c r="T146" s="124" t="n"/>
      <c r="U146" s="128" t="n">
        <f aca="false" ca="false" dt2D="false" dtr="false" t="normal">COUNTIF(F146:Q146, "&gt;0")</f>
        <v>1</v>
      </c>
      <c r="V146" s="128" t="n">
        <f aca="false" ca="false" dt2D="false" dtr="false" t="normal">COUNTIF(R146:T146, "&gt;0")</f>
        <v>2</v>
      </c>
      <c r="W146" s="128" t="n">
        <f aca="false" ca="false" dt2D="false" dtr="false" t="normal">+U146+V146</f>
        <v>3</v>
      </c>
    </row>
    <row customHeight="true" ht="12.75" outlineLevel="0" r="147">
      <c r="A147" s="115" t="n">
        <v>23</v>
      </c>
      <c r="B147" s="115" t="n">
        <v>23</v>
      </c>
      <c r="C147" s="116" t="s">
        <v>66</v>
      </c>
      <c r="D147" s="115" t="s">
        <v>420</v>
      </c>
      <c r="E147" s="124" t="n">
        <f aca="false" ca="false" dt2D="false" dtr="false" t="normal">SUM(F147:T147)</f>
        <v>13260368.77</v>
      </c>
      <c r="F147" s="124" t="n"/>
      <c r="G147" s="124" t="n"/>
      <c r="H147" s="124" t="n"/>
      <c r="I147" s="124" t="n"/>
      <c r="J147" s="124" t="n"/>
      <c r="K147" s="124" t="n"/>
      <c r="L147" s="124" t="n"/>
      <c r="M147" s="124" t="n"/>
      <c r="N147" s="124" t="n"/>
      <c r="O147" s="124" t="n">
        <v>12667806.42</v>
      </c>
      <c r="P147" s="124" t="n"/>
      <c r="Q147" s="124" t="n"/>
      <c r="R147" s="124" t="n">
        <v>568562.35</v>
      </c>
      <c r="S147" s="124" t="n">
        <v>24000</v>
      </c>
      <c r="T147" s="124" t="n"/>
      <c r="U147" s="128" t="n">
        <f aca="false" ca="false" dt2D="false" dtr="false" t="normal">COUNTIF(F147:Q147, "&gt;0")</f>
        <v>1</v>
      </c>
      <c r="V147" s="128" t="n">
        <f aca="false" ca="false" dt2D="false" dtr="false" t="normal">COUNTIF(R147:T147, "&gt;0")</f>
        <v>2</v>
      </c>
      <c r="W147" s="128" t="n">
        <f aca="false" ca="false" dt2D="false" dtr="false" t="normal">+U147+V147</f>
        <v>3</v>
      </c>
    </row>
    <row customHeight="true" ht="12.75" outlineLevel="0" r="148">
      <c r="A148" s="115" t="n">
        <v>24</v>
      </c>
      <c r="B148" s="115" t="n">
        <v>24</v>
      </c>
      <c r="C148" s="116" t="s">
        <v>66</v>
      </c>
      <c r="D148" s="115" t="s">
        <v>422</v>
      </c>
      <c r="E148" s="124" t="n">
        <f aca="false" ca="true" dt2D="false" dtr="false" t="normal">SUBTOTAL(9, F148:T148)</f>
        <v>22409569.61</v>
      </c>
      <c r="F148" s="124" t="n"/>
      <c r="G148" s="124" t="n"/>
      <c r="H148" s="124" t="n"/>
      <c r="I148" s="124" t="n"/>
      <c r="J148" s="124" t="n"/>
      <c r="K148" s="124" t="n"/>
      <c r="L148" s="124" t="n"/>
      <c r="M148" s="124" t="n"/>
      <c r="N148" s="124" t="n">
        <v>22107301.62</v>
      </c>
      <c r="O148" s="124" t="n"/>
      <c r="P148" s="124" t="n"/>
      <c r="Q148" s="124" t="n"/>
      <c r="R148" s="124" t="n">
        <v>278267.99</v>
      </c>
      <c r="S148" s="124" t="n">
        <v>24000</v>
      </c>
      <c r="T148" s="124" t="n"/>
      <c r="U148" s="128" t="n">
        <f aca="false" ca="false" dt2D="false" dtr="false" t="normal">COUNTIF(F148:Q148, "&gt;0")</f>
        <v>1</v>
      </c>
      <c r="V148" s="128" t="n">
        <f aca="false" ca="false" dt2D="false" dtr="false" t="normal">COUNTIF(R148:T148, "&gt;0")</f>
        <v>2</v>
      </c>
      <c r="W148" s="128" t="n">
        <f aca="false" ca="false" dt2D="false" dtr="false" t="normal">+U148+V148</f>
        <v>3</v>
      </c>
    </row>
    <row customHeight="true" ht="12.75" outlineLevel="0" r="149">
      <c r="A149" s="115" t="n">
        <v>25</v>
      </c>
      <c r="B149" s="115" t="n">
        <v>25</v>
      </c>
      <c r="C149" s="116" t="s">
        <v>66</v>
      </c>
      <c r="D149" s="115" t="s">
        <v>425</v>
      </c>
      <c r="E149" s="124" t="n">
        <f aca="false" ca="false" dt2D="false" dtr="false" t="normal">SUM(F149:T149)</f>
        <v>30326084.86</v>
      </c>
      <c r="F149" s="124" t="n"/>
      <c r="G149" s="124" t="n"/>
      <c r="H149" s="124" t="n"/>
      <c r="I149" s="124" t="n"/>
      <c r="J149" s="124" t="n"/>
      <c r="K149" s="124" t="n"/>
      <c r="L149" s="124" t="n"/>
      <c r="M149" s="124" t="n"/>
      <c r="N149" s="124" t="n">
        <v>29943006.87</v>
      </c>
      <c r="O149" s="124" t="n"/>
      <c r="P149" s="124" t="n"/>
      <c r="Q149" s="124" t="n"/>
      <c r="R149" s="124" t="n">
        <v>359077.99</v>
      </c>
      <c r="S149" s="124" t="n">
        <v>24000</v>
      </c>
      <c r="T149" s="124" t="n"/>
      <c r="U149" s="128" t="n">
        <f aca="false" ca="false" dt2D="false" dtr="false" t="normal">COUNTIF(F149:Q149, "&gt;0")</f>
        <v>1</v>
      </c>
      <c r="V149" s="128" t="n">
        <f aca="false" ca="false" dt2D="false" dtr="false" t="normal">COUNTIF(R149:T149, "&gt;0")</f>
        <v>2</v>
      </c>
      <c r="W149" s="128" t="n">
        <f aca="false" ca="false" dt2D="false" dtr="false" t="normal">+U149+V149</f>
        <v>3</v>
      </c>
    </row>
    <row customHeight="true" ht="12.75" outlineLevel="0" r="150">
      <c r="A150" s="115" t="n">
        <v>26</v>
      </c>
      <c r="B150" s="115" t="n">
        <v>26</v>
      </c>
      <c r="C150" s="116" t="s">
        <v>66</v>
      </c>
      <c r="D150" s="115" t="s">
        <v>428</v>
      </c>
      <c r="E150" s="124" t="n">
        <f aca="false" ca="false" dt2D="false" dtr="false" t="normal">SUM(F150:T150)</f>
        <v>20773515.95</v>
      </c>
      <c r="F150" s="124" t="n"/>
      <c r="G150" s="124" t="n"/>
      <c r="H150" s="124" t="n"/>
      <c r="I150" s="124" t="n"/>
      <c r="J150" s="124" t="n"/>
      <c r="K150" s="124" t="n"/>
      <c r="L150" s="124" t="n"/>
      <c r="M150" s="124" t="n"/>
      <c r="N150" s="124" t="n">
        <v>20773515.95</v>
      </c>
      <c r="O150" s="124" t="n"/>
      <c r="P150" s="124" t="n"/>
      <c r="Q150" s="124" t="n"/>
      <c r="R150" s="124" t="n"/>
      <c r="S150" s="124" t="n"/>
      <c r="T150" s="124" t="n"/>
      <c r="U150" s="128" t="n">
        <f aca="false" ca="false" dt2D="false" dtr="false" t="normal">COUNTIF(F150:Q150, "&gt;0")</f>
        <v>1</v>
      </c>
      <c r="V150" s="128" t="n">
        <f aca="false" ca="false" dt2D="false" dtr="false" t="normal">COUNTIF(R150:T150, "&gt;0")</f>
        <v>0</v>
      </c>
      <c r="W150" s="128" t="n">
        <f aca="false" ca="false" dt2D="false" dtr="false" t="normal">+U150+V150</f>
        <v>1</v>
      </c>
    </row>
    <row customHeight="true" ht="12.75" outlineLevel="0" r="151">
      <c r="A151" s="115" t="n">
        <v>27</v>
      </c>
      <c r="B151" s="115" t="n">
        <v>27</v>
      </c>
      <c r="C151" s="116" t="s">
        <v>66</v>
      </c>
      <c r="D151" s="115" t="s">
        <v>431</v>
      </c>
      <c r="E151" s="124" t="n">
        <f aca="false" ca="false" dt2D="false" dtr="false" t="normal">SUM(F151:T151)</f>
        <v>4828023.54</v>
      </c>
      <c r="F151" s="124" t="n"/>
      <c r="G151" s="124" t="n"/>
      <c r="H151" s="124" t="n">
        <v>4828023.54</v>
      </c>
      <c r="I151" s="124" t="n"/>
      <c r="J151" s="124" t="n"/>
      <c r="K151" s="124" t="n"/>
      <c r="L151" s="124" t="n"/>
      <c r="M151" s="124" t="n"/>
      <c r="N151" s="124" t="n"/>
      <c r="O151" s="124" t="n"/>
      <c r="P151" s="124" t="n"/>
      <c r="Q151" s="124" t="n"/>
      <c r="R151" s="124" t="n"/>
      <c r="S151" s="124" t="n"/>
      <c r="T151" s="124" t="n"/>
      <c r="U151" s="128" t="n">
        <f aca="false" ca="false" dt2D="false" dtr="false" t="normal">COUNTIF(F151:Q151, "&gt;0")</f>
        <v>1</v>
      </c>
      <c r="V151" s="128" t="n">
        <f aca="false" ca="false" dt2D="false" dtr="false" t="normal">COUNTIF(R151:T151, "&gt;0")</f>
        <v>0</v>
      </c>
      <c r="W151" s="128" t="n">
        <f aca="false" ca="false" dt2D="false" dtr="false" t="normal">+U151+V151</f>
        <v>1</v>
      </c>
    </row>
    <row customHeight="true" ht="12.75" outlineLevel="0" r="152">
      <c r="A152" s="115" t="n">
        <v>28</v>
      </c>
      <c r="B152" s="115" t="n">
        <v>28</v>
      </c>
      <c r="C152" s="116" t="s">
        <v>147</v>
      </c>
      <c r="D152" s="115" t="s">
        <v>433</v>
      </c>
      <c r="E152" s="124" t="n">
        <f aca="false" ca="true" dt2D="false" dtr="false" t="normal">SUBTOTAL(9, F152:T152)</f>
        <v>3287894.1</v>
      </c>
      <c r="F152" s="124" t="n">
        <v>3287894.1</v>
      </c>
      <c r="G152" s="124" t="n"/>
      <c r="H152" s="124" t="n"/>
      <c r="I152" s="124" t="n"/>
      <c r="J152" s="124" t="n"/>
      <c r="K152" s="124" t="n"/>
      <c r="L152" s="124" t="n"/>
      <c r="M152" s="124" t="n"/>
      <c r="N152" s="124" t="n"/>
      <c r="O152" s="124" t="n"/>
      <c r="P152" s="124" t="n"/>
      <c r="Q152" s="124" t="n"/>
      <c r="R152" s="124" t="n"/>
      <c r="S152" s="124" t="n"/>
      <c r="T152" s="124" t="n"/>
      <c r="U152" s="128" t="n">
        <f aca="false" ca="false" dt2D="false" dtr="false" t="normal">COUNTIF(F152:Q152, "&gt;0")</f>
        <v>1</v>
      </c>
      <c r="V152" s="128" t="n">
        <f aca="false" ca="false" dt2D="false" dtr="false" t="normal">COUNTIF(R152:T152, "&gt;0")</f>
        <v>0</v>
      </c>
      <c r="W152" s="128" t="n">
        <f aca="false" ca="false" dt2D="false" dtr="false" t="normal">+U152+V152</f>
        <v>1</v>
      </c>
    </row>
    <row customHeight="true" ht="12.75" outlineLevel="0" r="153">
      <c r="A153" s="115" t="n">
        <v>29</v>
      </c>
      <c r="B153" s="115" t="n">
        <v>29</v>
      </c>
      <c r="C153" s="116" t="s">
        <v>110</v>
      </c>
      <c r="D153" s="115" t="s">
        <v>437</v>
      </c>
      <c r="E153" s="124" t="n">
        <f aca="false" ca="false" dt2D="false" dtr="false" t="normal">SUM(F153:T153)</f>
        <v>3818168.4699999997</v>
      </c>
      <c r="F153" s="124" t="n"/>
      <c r="G153" s="124" t="n"/>
      <c r="H153" s="124" t="n">
        <v>3740465.82</v>
      </c>
      <c r="I153" s="124" t="n"/>
      <c r="J153" s="124" t="n"/>
      <c r="K153" s="124" t="n"/>
      <c r="L153" s="124" t="n"/>
      <c r="M153" s="124" t="n"/>
      <c r="N153" s="124" t="n"/>
      <c r="O153" s="124" t="n"/>
      <c r="P153" s="124" t="n"/>
      <c r="Q153" s="124" t="n"/>
      <c r="R153" s="124" t="n">
        <v>53702.65</v>
      </c>
      <c r="S153" s="124" t="n">
        <v>24000</v>
      </c>
      <c r="T153" s="124" t="n"/>
      <c r="U153" s="128" t="n">
        <f aca="false" ca="false" dt2D="false" dtr="false" t="normal">COUNTIF(F153:Q153, "&gt;0")</f>
        <v>1</v>
      </c>
      <c r="V153" s="128" t="n">
        <f aca="false" ca="false" dt2D="false" dtr="false" t="normal">COUNTIF(R153:T153, "&gt;0")</f>
        <v>2</v>
      </c>
      <c r="W153" s="128" t="n">
        <f aca="false" ca="false" dt2D="false" dtr="false" t="normal">+U153+V153</f>
        <v>3</v>
      </c>
    </row>
    <row customHeight="true" ht="13.5" outlineLevel="0" r="154">
      <c r="A154" s="115" t="n">
        <v>30</v>
      </c>
      <c r="B154" s="115" t="n">
        <v>30</v>
      </c>
      <c r="C154" s="116" t="s">
        <v>147</v>
      </c>
      <c r="D154" s="115" t="s">
        <v>441</v>
      </c>
      <c r="E154" s="124" t="n">
        <f aca="false" ca="true" dt2D="false" dtr="false" t="normal">SUBTOTAL(9, F154:T154)</f>
        <v>13931112.530000001</v>
      </c>
      <c r="F154" s="124" t="n">
        <v>9759262.96</v>
      </c>
      <c r="G154" s="124" t="n"/>
      <c r="H154" s="124" t="n">
        <v>4171849.57</v>
      </c>
      <c r="I154" s="124" t="n"/>
      <c r="J154" s="124" t="n"/>
      <c r="K154" s="124" t="n"/>
      <c r="L154" s="124" t="n"/>
      <c r="M154" s="124" t="n"/>
      <c r="N154" s="124" t="n"/>
      <c r="O154" s="124" t="n"/>
      <c r="P154" s="124" t="n"/>
      <c r="Q154" s="124" t="n"/>
      <c r="R154" s="124" t="n"/>
      <c r="S154" s="124" t="n"/>
      <c r="T154" s="124" t="n"/>
      <c r="U154" s="128" t="n">
        <f aca="false" ca="false" dt2D="false" dtr="false" t="normal">COUNTIF(F154:Q154, "&gt;0")</f>
        <v>2</v>
      </c>
      <c r="V154" s="128" t="n">
        <f aca="false" ca="false" dt2D="false" dtr="false" t="normal">COUNTIF(R154:T154, "&gt;0")</f>
        <v>0</v>
      </c>
      <c r="W154" s="128" t="n">
        <f aca="false" ca="false" dt2D="false" dtr="false" t="normal">+U154+V154</f>
        <v>2</v>
      </c>
    </row>
    <row customHeight="true" ht="12.75" outlineLevel="0" r="155">
      <c r="A155" s="115" t="n">
        <v>31</v>
      </c>
      <c r="B155" s="115" t="n">
        <v>31</v>
      </c>
      <c r="C155" s="116" t="s">
        <v>147</v>
      </c>
      <c r="D155" s="115" t="s">
        <v>443</v>
      </c>
      <c r="E155" s="124" t="n">
        <f aca="false" ca="true" dt2D="false" dtr="false" t="normal">SUBTOTAL(9, F155:T155)</f>
        <v>12584001.72</v>
      </c>
      <c r="F155" s="124" t="n"/>
      <c r="G155" s="124" t="n"/>
      <c r="H155" s="124" t="n"/>
      <c r="I155" s="124" t="n"/>
      <c r="J155" s="124" t="n"/>
      <c r="K155" s="124" t="n"/>
      <c r="L155" s="124" t="n"/>
      <c r="M155" s="124" t="n"/>
      <c r="N155" s="124" t="n"/>
      <c r="O155" s="124" t="n"/>
      <c r="P155" s="124" t="n"/>
      <c r="Q155" s="124" t="n">
        <v>12584001.72</v>
      </c>
      <c r="R155" s="124" t="n"/>
      <c r="S155" s="124" t="n"/>
      <c r="T155" s="124" t="n"/>
      <c r="U155" s="128" t="n">
        <f aca="false" ca="false" dt2D="false" dtr="false" t="normal">COUNTIF(F155:Q155, "&gt;0")</f>
        <v>1</v>
      </c>
      <c r="V155" s="128" t="n">
        <f aca="false" ca="false" dt2D="false" dtr="false" t="normal">COUNTIF(R155:T155, "&gt;0")</f>
        <v>0</v>
      </c>
      <c r="W155" s="128" t="n">
        <f aca="false" ca="false" dt2D="false" dtr="false" t="normal">+U155+V155</f>
        <v>1</v>
      </c>
    </row>
    <row customHeight="true" ht="12.75" outlineLevel="0" r="156">
      <c r="A156" s="115" t="n">
        <v>32</v>
      </c>
      <c r="B156" s="115" t="n">
        <v>32</v>
      </c>
      <c r="C156" s="116" t="s">
        <v>147</v>
      </c>
      <c r="D156" s="115" t="s">
        <v>446</v>
      </c>
      <c r="E156" s="124" t="n">
        <f aca="false" ca="false" dt2D="false" dtr="false" t="normal">SUM(F156:T156)</f>
        <v>2859193.73</v>
      </c>
      <c r="F156" s="124" t="n"/>
      <c r="G156" s="124" t="n"/>
      <c r="H156" s="124" t="n"/>
      <c r="I156" s="124" t="n"/>
      <c r="J156" s="124" t="n">
        <v>2859193.73</v>
      </c>
      <c r="K156" s="124" t="n"/>
      <c r="L156" s="124" t="n"/>
      <c r="M156" s="124" t="n"/>
      <c r="N156" s="124" t="n"/>
      <c r="O156" s="124" t="n"/>
      <c r="P156" s="124" t="n"/>
      <c r="Q156" s="124" t="n"/>
      <c r="R156" s="124" t="n"/>
      <c r="S156" s="124" t="n"/>
      <c r="T156" s="124" t="n"/>
      <c r="U156" s="128" t="n">
        <f aca="false" ca="false" dt2D="false" dtr="false" t="normal">COUNTIF(F156:Q156, "&gt;0")</f>
        <v>1</v>
      </c>
      <c r="V156" s="128" t="n">
        <f aca="false" ca="false" dt2D="false" dtr="false" t="normal">COUNTIF(R156:T156, "&gt;0")</f>
        <v>0</v>
      </c>
      <c r="W156" s="128" t="n">
        <f aca="false" ca="false" dt2D="false" dtr="false" t="normal">+U156+V156</f>
        <v>1</v>
      </c>
    </row>
    <row customHeight="true" ht="12.75" outlineLevel="0" r="157">
      <c r="A157" s="115" t="n">
        <v>33</v>
      </c>
      <c r="B157" s="115" t="n">
        <v>33</v>
      </c>
      <c r="C157" s="116" t="s">
        <v>110</v>
      </c>
      <c r="D157" s="115" t="s">
        <v>450</v>
      </c>
      <c r="E157" s="124" t="n">
        <f aca="false" ca="false" dt2D="false" dtr="false" t="normal">SUM(F157:T157)</f>
        <v>470837.18</v>
      </c>
      <c r="F157" s="124" t="n"/>
      <c r="G157" s="124" t="n"/>
      <c r="H157" s="124" t="n"/>
      <c r="I157" s="124" t="n"/>
      <c r="J157" s="124" t="n">
        <v>470837.18</v>
      </c>
      <c r="K157" s="124" t="n"/>
      <c r="L157" s="124" t="n"/>
      <c r="M157" s="124" t="n"/>
      <c r="N157" s="124" t="n"/>
      <c r="O157" s="124" t="n">
        <v>0</v>
      </c>
      <c r="P157" s="124" t="n">
        <v>0</v>
      </c>
      <c r="Q157" s="124" t="n">
        <v>0</v>
      </c>
      <c r="R157" s="124" t="n"/>
      <c r="S157" s="124" t="n"/>
      <c r="T157" s="124" t="n"/>
      <c r="U157" s="128" t="n">
        <f aca="false" ca="false" dt2D="false" dtr="false" t="normal">COUNTIF(F157:Q157, "&gt;0")</f>
        <v>1</v>
      </c>
      <c r="V157" s="128" t="n">
        <f aca="false" ca="false" dt2D="false" dtr="false" t="normal">COUNTIF(R157:T157, "&gt;0")</f>
        <v>0</v>
      </c>
      <c r="W157" s="128" t="n">
        <f aca="false" ca="false" dt2D="false" dtr="false" t="normal">+U157+V157</f>
        <v>1</v>
      </c>
    </row>
    <row customHeight="true" ht="12.75" outlineLevel="0" r="158">
      <c r="A158" s="115" t="n">
        <v>34</v>
      </c>
      <c r="B158" s="115" t="n">
        <v>34</v>
      </c>
      <c r="C158" s="116" t="s">
        <v>147</v>
      </c>
      <c r="D158" s="115" t="s">
        <v>454</v>
      </c>
      <c r="E158" s="124" t="n">
        <f aca="false" ca="true" dt2D="false" dtr="false" t="normal">SUBTOTAL(9, F158:T158)</f>
        <v>1332705.6</v>
      </c>
      <c r="F158" s="124" t="n">
        <v>0</v>
      </c>
      <c r="G158" s="124" t="n"/>
      <c r="H158" s="124" t="n"/>
      <c r="I158" s="124" t="n"/>
      <c r="J158" s="124" t="n">
        <v>1332705.6</v>
      </c>
      <c r="K158" s="124" t="n"/>
      <c r="L158" s="124" t="n"/>
      <c r="M158" s="124" t="n"/>
      <c r="N158" s="124" t="n"/>
      <c r="O158" s="124" t="n"/>
      <c r="P158" s="124" t="n"/>
      <c r="Q158" s="124" t="n"/>
      <c r="R158" s="124" t="n"/>
      <c r="S158" s="124" t="n"/>
      <c r="T158" s="124" t="n"/>
      <c r="U158" s="128" t="n">
        <f aca="false" ca="false" dt2D="false" dtr="false" t="normal">COUNTIF(F158:Q158, "&gt;0")</f>
        <v>1</v>
      </c>
      <c r="V158" s="128" t="n">
        <f aca="false" ca="false" dt2D="false" dtr="false" t="normal">COUNTIF(R158:T158, "&gt;0")</f>
        <v>0</v>
      </c>
      <c r="W158" s="128" t="n">
        <f aca="false" ca="false" dt2D="false" dtr="false" t="normal">+U158+V158</f>
        <v>1</v>
      </c>
    </row>
    <row customFormat="true" ht="15.75" outlineLevel="0" r="159" s="131">
      <c r="A159" s="115" t="n">
        <v>35</v>
      </c>
      <c r="B159" s="115" t="n">
        <v>35</v>
      </c>
      <c r="C159" s="116" t="s">
        <v>110</v>
      </c>
      <c r="D159" s="115" t="s">
        <v>458</v>
      </c>
      <c r="E159" s="124" t="n">
        <f aca="false" ca="false" dt2D="false" dtr="false" t="normal">SUM(F159:T159)</f>
        <v>17236333.19</v>
      </c>
      <c r="F159" s="124" t="n">
        <v>4656460.68</v>
      </c>
      <c r="G159" s="124" t="n">
        <v>0</v>
      </c>
      <c r="H159" s="124" t="n">
        <v>0</v>
      </c>
      <c r="I159" s="124" t="n">
        <v>0</v>
      </c>
      <c r="J159" s="124" t="n">
        <v>0</v>
      </c>
      <c r="K159" s="124" t="n"/>
      <c r="L159" s="124" t="n"/>
      <c r="M159" s="124" t="n">
        <v>0</v>
      </c>
      <c r="N159" s="124" t="n"/>
      <c r="O159" s="124" t="n">
        <v>0</v>
      </c>
      <c r="P159" s="124" t="n"/>
      <c r="Q159" s="124" t="n">
        <v>12542081.07</v>
      </c>
      <c r="R159" s="124" t="n"/>
      <c r="S159" s="124" t="n"/>
      <c r="T159" s="124" t="n">
        <v>37791.44</v>
      </c>
      <c r="U159" s="266" t="n"/>
      <c r="V159" s="267" t="n"/>
      <c r="W159" s="266" t="n"/>
    </row>
    <row customHeight="true" ht="12.75" outlineLevel="0" r="160">
      <c r="A160" s="115" t="n">
        <v>36</v>
      </c>
      <c r="B160" s="115" t="n">
        <v>36</v>
      </c>
      <c r="C160" s="116" t="s">
        <v>147</v>
      </c>
      <c r="D160" s="115" t="s">
        <v>461</v>
      </c>
      <c r="E160" s="124" t="n">
        <f aca="false" ca="true" dt2D="false" dtr="false" t="normal">SUBTOTAL(9, F160:T160)</f>
        <v>14230164.45</v>
      </c>
      <c r="F160" s="124" t="n">
        <v>14230164.45</v>
      </c>
      <c r="G160" s="124" t="n"/>
      <c r="H160" s="124" t="n"/>
      <c r="I160" s="124" t="n"/>
      <c r="J160" s="124" t="n"/>
      <c r="K160" s="124" t="n"/>
      <c r="L160" s="124" t="n"/>
      <c r="M160" s="124" t="n"/>
      <c r="N160" s="124" t="n"/>
      <c r="O160" s="124" t="n"/>
      <c r="P160" s="124" t="n"/>
      <c r="Q160" s="124" t="n"/>
      <c r="R160" s="124" t="n"/>
      <c r="S160" s="124" t="n"/>
      <c r="T160" s="124" t="n"/>
      <c r="U160" s="128" t="n">
        <f aca="false" ca="false" dt2D="false" dtr="false" t="normal">COUNTIF(F160:Q160, "&gt;0")</f>
        <v>1</v>
      </c>
      <c r="V160" s="128" t="n">
        <f aca="false" ca="false" dt2D="false" dtr="false" t="normal">COUNTIF(R160:T160, "&gt;0")</f>
        <v>0</v>
      </c>
      <c r="W160" s="128" t="n">
        <f aca="false" ca="false" dt2D="false" dtr="false" t="normal">+U160+V160</f>
        <v>1</v>
      </c>
    </row>
    <row customHeight="true" ht="12.75" outlineLevel="0" r="161">
      <c r="A161" s="115" t="n">
        <v>37</v>
      </c>
      <c r="B161" s="115" t="n">
        <v>37</v>
      </c>
      <c r="C161" s="116" t="s">
        <v>147</v>
      </c>
      <c r="D161" s="115" t="s">
        <v>464</v>
      </c>
      <c r="E161" s="124" t="n">
        <f aca="false" ca="true" dt2D="false" dtr="false" t="normal">SUBTOTAL(9, F161:T161)</f>
        <v>4146117.64</v>
      </c>
      <c r="F161" s="124" t="n"/>
      <c r="G161" s="124" t="n"/>
      <c r="H161" s="124" t="n">
        <v>4146117.64</v>
      </c>
      <c r="I161" s="124" t="n"/>
      <c r="J161" s="124" t="n"/>
      <c r="K161" s="124" t="n"/>
      <c r="L161" s="124" t="n"/>
      <c r="M161" s="124" t="n"/>
      <c r="N161" s="124" t="n"/>
      <c r="O161" s="124" t="n"/>
      <c r="P161" s="124" t="n"/>
      <c r="Q161" s="124" t="n"/>
      <c r="R161" s="124" t="n"/>
      <c r="S161" s="124" t="n"/>
      <c r="T161" s="124" t="n"/>
      <c r="U161" s="128" t="n">
        <f aca="false" ca="false" dt2D="false" dtr="false" t="normal">COUNTIF(F161:Q161, "&gt;0")</f>
        <v>1</v>
      </c>
      <c r="V161" s="128" t="n">
        <f aca="false" ca="false" dt2D="false" dtr="false" t="normal">COUNTIF(R161:T161, "&gt;0")</f>
        <v>0</v>
      </c>
      <c r="W161" s="128" t="n">
        <f aca="false" ca="false" dt2D="false" dtr="false" t="normal">+U161+V161</f>
        <v>1</v>
      </c>
    </row>
    <row customHeight="true" ht="12.75" outlineLevel="0" r="162">
      <c r="A162" s="115" t="n">
        <v>38</v>
      </c>
      <c r="B162" s="115" t="n">
        <v>38</v>
      </c>
      <c r="C162" s="116" t="s">
        <v>147</v>
      </c>
      <c r="D162" s="115" t="s">
        <v>466</v>
      </c>
      <c r="E162" s="124" t="n">
        <f aca="false" ca="false" dt2D="false" dtr="false" t="normal">SUM(F162:T162)</f>
        <v>2455337.98</v>
      </c>
      <c r="F162" s="124" t="n"/>
      <c r="G162" s="124" t="n"/>
      <c r="H162" s="124" t="n"/>
      <c r="I162" s="124" t="n"/>
      <c r="J162" s="124" t="n">
        <v>2455337.98</v>
      </c>
      <c r="K162" s="124" t="n"/>
      <c r="L162" s="124" t="n"/>
      <c r="M162" s="124" t="n"/>
      <c r="N162" s="124" t="n"/>
      <c r="O162" s="124" t="n"/>
      <c r="P162" s="124" t="n"/>
      <c r="Q162" s="124" t="n"/>
      <c r="R162" s="124" t="n"/>
      <c r="S162" s="124" t="n"/>
      <c r="T162" s="124" t="n"/>
      <c r="U162" s="128" t="n">
        <f aca="false" ca="false" dt2D="false" dtr="false" t="normal">COUNTIF(F162:Q162, "&gt;0")</f>
        <v>1</v>
      </c>
      <c r="V162" s="128" t="n">
        <f aca="false" ca="false" dt2D="false" dtr="false" t="normal">COUNTIF(R162:T162, "&gt;0")</f>
        <v>0</v>
      </c>
      <c r="W162" s="128" t="n">
        <f aca="false" ca="false" dt2D="false" dtr="false" t="normal">+U162+V162</f>
        <v>1</v>
      </c>
    </row>
    <row customHeight="true" ht="12.75" outlineLevel="0" r="163">
      <c r="A163" s="115" t="n">
        <v>39</v>
      </c>
      <c r="B163" s="115" t="n">
        <v>39</v>
      </c>
      <c r="C163" s="116" t="s">
        <v>147</v>
      </c>
      <c r="D163" s="115" t="s">
        <v>469</v>
      </c>
      <c r="E163" s="124" t="n">
        <f aca="false" ca="true" dt2D="false" dtr="false" t="normal">SUBTOTAL(9, F163:T163)</f>
        <v>10822637.33</v>
      </c>
      <c r="F163" s="124" t="n">
        <v>10822637.33</v>
      </c>
      <c r="G163" s="124" t="n"/>
      <c r="H163" s="124" t="n"/>
      <c r="I163" s="124" t="n"/>
      <c r="J163" s="124" t="n"/>
      <c r="K163" s="124" t="n"/>
      <c r="L163" s="124" t="n"/>
      <c r="M163" s="124" t="n"/>
      <c r="N163" s="124" t="n"/>
      <c r="O163" s="124" t="n"/>
      <c r="P163" s="124" t="n"/>
      <c r="Q163" s="124" t="n"/>
      <c r="R163" s="124" t="n"/>
      <c r="S163" s="124" t="n"/>
      <c r="T163" s="124" t="n"/>
      <c r="U163" s="128" t="n">
        <f aca="false" ca="false" dt2D="false" dtr="false" t="normal">COUNTIF(F163:Q163, "&gt;0")</f>
        <v>1</v>
      </c>
      <c r="V163" s="128" t="n">
        <f aca="false" ca="false" dt2D="false" dtr="false" t="normal">COUNTIF(R163:T163, "&gt;0")</f>
        <v>0</v>
      </c>
      <c r="W163" s="128" t="n">
        <f aca="false" ca="false" dt2D="false" dtr="false" t="normal">+U163+V163</f>
        <v>1</v>
      </c>
    </row>
    <row customHeight="true" ht="12.75" outlineLevel="0" r="164">
      <c r="A164" s="115" t="n">
        <v>40</v>
      </c>
      <c r="B164" s="115" t="n">
        <v>40</v>
      </c>
      <c r="C164" s="116" t="s">
        <v>147</v>
      </c>
      <c r="D164" s="115" t="s">
        <v>472</v>
      </c>
      <c r="E164" s="124" t="n">
        <f aca="false" ca="false" dt2D="false" dtr="false" t="normal">SUM(F164:T164)</f>
        <v>12212778.76</v>
      </c>
      <c r="F164" s="124" t="n">
        <v>12212778.76</v>
      </c>
      <c r="G164" s="124" t="n"/>
      <c r="H164" s="124" t="n"/>
      <c r="I164" s="124" t="n"/>
      <c r="J164" s="124" t="n"/>
      <c r="K164" s="124" t="n"/>
      <c r="L164" s="124" t="n"/>
      <c r="M164" s="124" t="n"/>
      <c r="N164" s="124" t="n"/>
      <c r="O164" s="124" t="n"/>
      <c r="P164" s="124" t="n"/>
      <c r="Q164" s="124" t="n"/>
      <c r="R164" s="124" t="n"/>
      <c r="S164" s="124" t="n"/>
      <c r="T164" s="124" t="n"/>
      <c r="U164" s="128" t="n">
        <f aca="false" ca="false" dt2D="false" dtr="false" t="normal">COUNTIF(F164:Q164, "&gt;0")</f>
        <v>1</v>
      </c>
      <c r="V164" s="128" t="n">
        <f aca="false" ca="false" dt2D="false" dtr="false" t="normal">COUNTIF(R164:T164, "&gt;0")</f>
        <v>0</v>
      </c>
      <c r="W164" s="128" t="n">
        <f aca="false" ca="false" dt2D="false" dtr="false" t="normal">+U164+V164</f>
        <v>1</v>
      </c>
    </row>
    <row customHeight="true" ht="12.75" outlineLevel="0" r="165">
      <c r="A165" s="115" t="n">
        <v>41</v>
      </c>
      <c r="B165" s="115" t="n">
        <v>41</v>
      </c>
      <c r="C165" s="116" t="s">
        <v>147</v>
      </c>
      <c r="D165" s="115" t="s">
        <v>475</v>
      </c>
      <c r="E165" s="124" t="n">
        <f aca="false" ca="false" dt2D="false" dtr="false" t="normal">SUM(F165:T165)</f>
        <v>11660893.85</v>
      </c>
      <c r="F165" s="124" t="n">
        <v>9737683.61</v>
      </c>
      <c r="G165" s="124" t="n"/>
      <c r="H165" s="124" t="n"/>
      <c r="I165" s="124" t="n"/>
      <c r="J165" s="124" t="n">
        <v>1923210.24</v>
      </c>
      <c r="K165" s="124" t="n"/>
      <c r="L165" s="124" t="n"/>
      <c r="M165" s="124" t="n"/>
      <c r="N165" s="124" t="n"/>
      <c r="O165" s="124" t="n"/>
      <c r="P165" s="124" t="n"/>
      <c r="Q165" s="124" t="n"/>
      <c r="R165" s="124" t="n"/>
      <c r="S165" s="124" t="n"/>
      <c r="T165" s="124" t="n"/>
      <c r="U165" s="128" t="n">
        <f aca="false" ca="false" dt2D="false" dtr="false" t="normal">COUNTIF(F165:Q165, "&gt;0")</f>
        <v>2</v>
      </c>
      <c r="V165" s="128" t="n">
        <f aca="false" ca="false" dt2D="false" dtr="false" t="normal">COUNTIF(R165:T165, "&gt;0")</f>
        <v>0</v>
      </c>
      <c r="W165" s="128" t="n">
        <f aca="false" ca="false" dt2D="false" dtr="false" t="normal">+U165+V165</f>
        <v>2</v>
      </c>
    </row>
    <row customHeight="true" ht="12.75" outlineLevel="0" r="166">
      <c r="A166" s="115" t="n">
        <v>42</v>
      </c>
      <c r="B166" s="115" t="n">
        <v>42</v>
      </c>
      <c r="C166" s="116" t="s">
        <v>147</v>
      </c>
      <c r="D166" s="115" t="s">
        <v>477</v>
      </c>
      <c r="E166" s="124" t="n">
        <f aca="false" ca="false" dt2D="false" dtr="false" t="normal">SUM(F166:T166)</f>
        <v>24818398.01</v>
      </c>
      <c r="F166" s="124" t="n"/>
      <c r="G166" s="124" t="n"/>
      <c r="H166" s="124" t="n"/>
      <c r="I166" s="124" t="n"/>
      <c r="J166" s="124" t="n"/>
      <c r="K166" s="124" t="n"/>
      <c r="L166" s="124" t="n"/>
      <c r="M166" s="124" t="n"/>
      <c r="N166" s="124" t="n"/>
      <c r="O166" s="124" t="n"/>
      <c r="P166" s="124" t="n">
        <v>24818398.01</v>
      </c>
      <c r="Q166" s="124" t="n"/>
      <c r="R166" s="124" t="n"/>
      <c r="S166" s="124" t="n"/>
      <c r="T166" s="124" t="n"/>
      <c r="U166" s="128" t="n"/>
      <c r="V166" s="128" t="n"/>
      <c r="W166" s="128" t="n"/>
    </row>
    <row customHeight="true" ht="12.75" outlineLevel="0" r="167">
      <c r="A167" s="115" t="n">
        <v>43</v>
      </c>
      <c r="B167" s="115" t="n">
        <v>43</v>
      </c>
      <c r="C167" s="116" t="s">
        <v>147</v>
      </c>
      <c r="D167" s="115" t="s">
        <v>480</v>
      </c>
      <c r="E167" s="124" t="n">
        <f aca="false" ca="false" dt2D="false" dtr="false" t="normal">SUM(F167:T167)</f>
        <v>2410587.6</v>
      </c>
      <c r="F167" s="124" t="n"/>
      <c r="G167" s="124" t="n"/>
      <c r="H167" s="124" t="n"/>
      <c r="I167" s="124" t="n"/>
      <c r="J167" s="124" t="n">
        <v>2410587.6</v>
      </c>
      <c r="K167" s="124" t="n"/>
      <c r="L167" s="124" t="n"/>
      <c r="M167" s="124" t="n"/>
      <c r="N167" s="124" t="n"/>
      <c r="O167" s="124" t="n"/>
      <c r="P167" s="124" t="n"/>
      <c r="Q167" s="124" t="n"/>
      <c r="R167" s="124" t="n"/>
      <c r="S167" s="124" t="n"/>
      <c r="T167" s="124" t="n"/>
      <c r="U167" s="128" t="n">
        <f aca="false" ca="false" dt2D="false" dtr="false" t="normal">COUNTIF(F167:Q167, "&gt;0")</f>
        <v>1</v>
      </c>
      <c r="V167" s="128" t="n">
        <f aca="false" ca="false" dt2D="false" dtr="false" t="normal">COUNTIF(R167:T167, "&gt;0")</f>
        <v>0</v>
      </c>
      <c r="W167" s="128" t="n">
        <f aca="false" ca="false" dt2D="false" dtr="false" t="normal">+U167+V167</f>
        <v>1</v>
      </c>
    </row>
    <row customHeight="true" ht="12.75" outlineLevel="0" r="168">
      <c r="A168" s="115" t="n">
        <v>44</v>
      </c>
      <c r="B168" s="115" t="n">
        <v>44</v>
      </c>
      <c r="C168" s="116" t="s">
        <v>147</v>
      </c>
      <c r="D168" s="115" t="s">
        <v>483</v>
      </c>
      <c r="E168" s="124" t="n">
        <f aca="false" ca="false" dt2D="false" dtr="false" t="normal">SUM(F168:T168)</f>
        <v>2440106.5</v>
      </c>
      <c r="F168" s="124" t="n"/>
      <c r="G168" s="124" t="n"/>
      <c r="H168" s="124" t="n"/>
      <c r="I168" s="124" t="n"/>
      <c r="J168" s="124" t="n">
        <v>2440106.5</v>
      </c>
      <c r="K168" s="124" t="n"/>
      <c r="L168" s="124" t="n"/>
      <c r="M168" s="124" t="n"/>
      <c r="N168" s="124" t="n"/>
      <c r="O168" s="124" t="n"/>
      <c r="P168" s="124" t="n"/>
      <c r="Q168" s="124" t="n"/>
      <c r="R168" s="124" t="n"/>
      <c r="S168" s="124" t="n"/>
      <c r="T168" s="124" t="n"/>
      <c r="U168" s="128" t="n">
        <f aca="false" ca="false" dt2D="false" dtr="false" t="normal">COUNTIF(F168:Q168, "&gt;0")</f>
        <v>1</v>
      </c>
      <c r="V168" s="128" t="n">
        <f aca="false" ca="false" dt2D="false" dtr="false" t="normal">COUNTIF(R168:T168, "&gt;0")</f>
        <v>0</v>
      </c>
      <c r="W168" s="128" t="n">
        <f aca="false" ca="false" dt2D="false" dtr="false" t="normal">+U168+V168</f>
        <v>1</v>
      </c>
    </row>
    <row customHeight="true" ht="12.75" outlineLevel="0" r="169">
      <c r="A169" s="115" t="n">
        <v>45</v>
      </c>
      <c r="B169" s="115" t="n">
        <v>45</v>
      </c>
      <c r="C169" s="116" t="s">
        <v>147</v>
      </c>
      <c r="D169" s="115" t="s">
        <v>488</v>
      </c>
      <c r="E169" s="124" t="n">
        <f aca="false" ca="false" dt2D="false" dtr="false" t="normal">SUM(F169:T169)</f>
        <v>1735598.19</v>
      </c>
      <c r="F169" s="124" t="n"/>
      <c r="G169" s="124" t="n"/>
      <c r="H169" s="124" t="n"/>
      <c r="I169" s="124" t="n"/>
      <c r="J169" s="124" t="n">
        <v>1735598.19</v>
      </c>
      <c r="K169" s="124" t="n"/>
      <c r="L169" s="124" t="n"/>
      <c r="M169" s="124" t="n"/>
      <c r="N169" s="124" t="n"/>
      <c r="O169" s="124" t="n"/>
      <c r="P169" s="124" t="n"/>
      <c r="Q169" s="124" t="n"/>
      <c r="R169" s="124" t="n"/>
      <c r="S169" s="124" t="n"/>
      <c r="T169" s="124" t="n"/>
      <c r="U169" s="128" t="n">
        <f aca="false" ca="false" dt2D="false" dtr="false" t="normal">COUNTIF(F169:Q169, "&gt;0")</f>
        <v>1</v>
      </c>
      <c r="V169" s="128" t="n">
        <f aca="false" ca="false" dt2D="false" dtr="false" t="normal">COUNTIF(R169:T169, "&gt;0")</f>
        <v>0</v>
      </c>
      <c r="W169" s="128" t="n">
        <f aca="false" ca="false" dt2D="false" dtr="false" t="normal">+U169+V169</f>
        <v>1</v>
      </c>
    </row>
    <row customHeight="true" ht="12.75" outlineLevel="0" r="170">
      <c r="A170" s="115" t="n">
        <v>46</v>
      </c>
      <c r="B170" s="115" t="n">
        <v>46</v>
      </c>
      <c r="C170" s="116" t="s">
        <v>147</v>
      </c>
      <c r="D170" s="115" t="s">
        <v>492</v>
      </c>
      <c r="E170" s="124" t="n">
        <f aca="false" ca="false" dt2D="false" dtr="false" t="normal">SUM(F170:T170)</f>
        <v>1750823.09</v>
      </c>
      <c r="F170" s="124" t="n"/>
      <c r="G170" s="124" t="n"/>
      <c r="H170" s="124" t="n"/>
      <c r="I170" s="124" t="n"/>
      <c r="J170" s="124" t="n">
        <v>1750823.09</v>
      </c>
      <c r="K170" s="124" t="n"/>
      <c r="L170" s="124" t="n"/>
      <c r="M170" s="124" t="n"/>
      <c r="N170" s="124" t="n"/>
      <c r="O170" s="124" t="n"/>
      <c r="P170" s="124" t="n"/>
      <c r="Q170" s="124" t="n"/>
      <c r="R170" s="124" t="n"/>
      <c r="S170" s="124" t="n"/>
      <c r="T170" s="124" t="n"/>
      <c r="U170" s="128" t="n">
        <f aca="false" ca="false" dt2D="false" dtr="false" t="normal">COUNTIF(F170:Q170, "&gt;0")</f>
        <v>1</v>
      </c>
      <c r="V170" s="128" t="n">
        <f aca="false" ca="false" dt2D="false" dtr="false" t="normal">COUNTIF(R170:T170, "&gt;0")</f>
        <v>0</v>
      </c>
      <c r="W170" s="128" t="n">
        <f aca="false" ca="false" dt2D="false" dtr="false" t="normal">+U170+V170</f>
        <v>1</v>
      </c>
    </row>
    <row customHeight="true" ht="12.75" outlineLevel="0" r="171">
      <c r="A171" s="115" t="n">
        <v>47</v>
      </c>
      <c r="B171" s="115" t="n">
        <v>47</v>
      </c>
      <c r="C171" s="116" t="s">
        <v>147</v>
      </c>
      <c r="D171" s="115" t="s">
        <v>495</v>
      </c>
      <c r="E171" s="124" t="n">
        <f aca="false" ca="false" dt2D="false" dtr="false" t="normal">SUM(F171:T171)</f>
        <v>2250664.49</v>
      </c>
      <c r="F171" s="124" t="n"/>
      <c r="G171" s="124" t="n">
        <v>2250664.49</v>
      </c>
      <c r="H171" s="124" t="n"/>
      <c r="I171" s="124" t="n"/>
      <c r="J171" s="124" t="n"/>
      <c r="K171" s="124" t="n"/>
      <c r="L171" s="124" t="n"/>
      <c r="M171" s="124" t="n"/>
      <c r="N171" s="124" t="n"/>
      <c r="O171" s="124" t="n"/>
      <c r="P171" s="124" t="n"/>
      <c r="Q171" s="124" t="n"/>
      <c r="R171" s="124" t="n"/>
      <c r="S171" s="124" t="n"/>
      <c r="T171" s="124" t="n"/>
      <c r="U171" s="128" t="n">
        <f aca="false" ca="false" dt2D="false" dtr="false" t="normal">COUNTIF(F171:Q171, "&gt;0")</f>
        <v>1</v>
      </c>
      <c r="V171" s="128" t="n">
        <f aca="false" ca="false" dt2D="false" dtr="false" t="normal">COUNTIF(R171:T171, "&gt;0")</f>
        <v>0</v>
      </c>
      <c r="W171" s="128" t="n">
        <f aca="false" ca="false" dt2D="false" dtr="false" t="normal">+U171+V171</f>
        <v>1</v>
      </c>
    </row>
    <row customHeight="true" ht="12.75" outlineLevel="0" r="172">
      <c r="A172" s="115" t="n">
        <v>48</v>
      </c>
      <c r="B172" s="115" t="n">
        <v>48</v>
      </c>
      <c r="C172" s="116" t="s">
        <v>110</v>
      </c>
      <c r="D172" s="115" t="s">
        <v>499</v>
      </c>
      <c r="E172" s="124" t="n">
        <f aca="false" ca="false" dt2D="false" dtr="false" t="normal">SUM(F172:T172)</f>
        <v>2555373.7</v>
      </c>
      <c r="F172" s="124" t="n">
        <v>0</v>
      </c>
      <c r="G172" s="124" t="n">
        <v>0</v>
      </c>
      <c r="H172" s="124" t="n">
        <v>0</v>
      </c>
      <c r="I172" s="124" t="n">
        <v>0</v>
      </c>
      <c r="J172" s="124" t="n">
        <v>2555373.7</v>
      </c>
      <c r="K172" s="124" t="n"/>
      <c r="L172" s="124" t="n"/>
      <c r="M172" s="124" t="n">
        <v>0</v>
      </c>
      <c r="N172" s="124" t="n">
        <v>0</v>
      </c>
      <c r="O172" s="124" t="n">
        <v>0</v>
      </c>
      <c r="P172" s="124" t="n">
        <v>0</v>
      </c>
      <c r="Q172" s="124" t="n">
        <v>0</v>
      </c>
      <c r="R172" s="124" t="n"/>
      <c r="S172" s="124" t="n"/>
      <c r="T172" s="124" t="n"/>
      <c r="U172" s="128" t="n">
        <f aca="false" ca="false" dt2D="false" dtr="false" t="normal">COUNTIF(F172:Q172, "&gt;0")</f>
        <v>1</v>
      </c>
      <c r="V172" s="128" t="n">
        <f aca="false" ca="false" dt2D="false" dtr="false" t="normal">COUNTIF(R172:T172, "&gt;0")</f>
        <v>0</v>
      </c>
      <c r="W172" s="128" t="n">
        <f aca="false" ca="false" dt2D="false" dtr="false" t="normal">+U172+V172</f>
        <v>1</v>
      </c>
    </row>
    <row customHeight="true" ht="12.75" outlineLevel="0" r="173">
      <c r="A173" s="115" t="n">
        <v>49</v>
      </c>
      <c r="B173" s="115" t="n">
        <v>49</v>
      </c>
      <c r="C173" s="116" t="s">
        <v>110</v>
      </c>
      <c r="D173" s="115" t="s">
        <v>502</v>
      </c>
      <c r="E173" s="124" t="n">
        <f aca="false" ca="false" dt2D="false" dtr="false" t="normal">SUM(F173:T173)</f>
        <v>1423559.64</v>
      </c>
      <c r="F173" s="124" t="n"/>
      <c r="G173" s="124" t="n"/>
      <c r="H173" s="124" t="n"/>
      <c r="I173" s="124" t="n"/>
      <c r="J173" s="124" t="n">
        <v>1423559.64</v>
      </c>
      <c r="K173" s="124" t="n"/>
      <c r="L173" s="124" t="n"/>
      <c r="M173" s="124" t="n"/>
      <c r="N173" s="124" t="n"/>
      <c r="O173" s="124" t="n"/>
      <c r="P173" s="124" t="n"/>
      <c r="Q173" s="124" t="n"/>
      <c r="R173" s="124" t="n"/>
      <c r="S173" s="124" t="n"/>
      <c r="T173" s="124" t="n"/>
      <c r="U173" s="128" t="n">
        <f aca="false" ca="false" dt2D="false" dtr="false" t="normal">COUNTIF(F173:Q173, "&gt;0")</f>
        <v>1</v>
      </c>
      <c r="V173" s="128" t="n">
        <f aca="false" ca="false" dt2D="false" dtr="false" t="normal">COUNTIF(R173:T173, "&gt;0")</f>
        <v>0</v>
      </c>
      <c r="W173" s="128" t="n">
        <f aca="false" ca="false" dt2D="false" dtr="false" t="normal">+U173+V173</f>
        <v>1</v>
      </c>
    </row>
    <row customHeight="true" ht="12.75" outlineLevel="0" r="174">
      <c r="A174" s="115" t="n">
        <v>50</v>
      </c>
      <c r="B174" s="115" t="n">
        <v>50</v>
      </c>
      <c r="C174" s="116" t="s">
        <v>110</v>
      </c>
      <c r="D174" s="115" t="s">
        <v>505</v>
      </c>
      <c r="E174" s="124" t="n">
        <f aca="false" ca="false" dt2D="false" dtr="false" t="normal">SUM(F174:T174)</f>
        <v>2447844.2</v>
      </c>
      <c r="F174" s="124" t="n">
        <v>0</v>
      </c>
      <c r="G174" s="124" t="n"/>
      <c r="H174" s="124" t="n"/>
      <c r="I174" s="124" t="n"/>
      <c r="J174" s="124" t="n">
        <v>2447844.2</v>
      </c>
      <c r="K174" s="124" t="n"/>
      <c r="L174" s="124" t="n"/>
      <c r="M174" s="124" t="n">
        <v>0</v>
      </c>
      <c r="N174" s="124" t="n">
        <v>0</v>
      </c>
      <c r="O174" s="124" t="n">
        <v>0</v>
      </c>
      <c r="P174" s="124" t="n">
        <v>0</v>
      </c>
      <c r="Q174" s="124" t="n"/>
      <c r="R174" s="124" t="n"/>
      <c r="S174" s="124" t="n"/>
      <c r="T174" s="124" t="n"/>
      <c r="U174" s="128" t="n">
        <f aca="false" ca="false" dt2D="false" dtr="false" t="normal">COUNTIF(F174:Q174, "&gt;0")</f>
        <v>1</v>
      </c>
      <c r="V174" s="128" t="n">
        <f aca="false" ca="false" dt2D="false" dtr="false" t="normal">COUNTIF(R174:T174, "&gt;0")</f>
        <v>0</v>
      </c>
      <c r="W174" s="128" t="n">
        <f aca="false" ca="false" dt2D="false" dtr="false" t="normal">+U174+V174</f>
        <v>1</v>
      </c>
    </row>
    <row customHeight="true" ht="12.75" outlineLevel="0" r="175">
      <c r="A175" s="115" t="n">
        <v>51</v>
      </c>
      <c r="B175" s="115" t="n">
        <v>51</v>
      </c>
      <c r="C175" s="116" t="s">
        <v>147</v>
      </c>
      <c r="D175" s="115" t="s">
        <v>509</v>
      </c>
      <c r="E175" s="124" t="n">
        <f aca="false" ca="false" dt2D="false" dtr="false" t="normal">SUM(F175:T175)</f>
        <v>1497628.13</v>
      </c>
      <c r="F175" s="124" t="n"/>
      <c r="G175" s="124" t="n"/>
      <c r="H175" s="124" t="n"/>
      <c r="I175" s="124" t="n"/>
      <c r="J175" s="124" t="n">
        <v>1497628.13</v>
      </c>
      <c r="K175" s="124" t="n"/>
      <c r="L175" s="124" t="n"/>
      <c r="M175" s="124" t="n"/>
      <c r="N175" s="124" t="n"/>
      <c r="O175" s="124" t="n"/>
      <c r="P175" s="124" t="n"/>
      <c r="Q175" s="124" t="n"/>
      <c r="R175" s="124" t="n"/>
      <c r="S175" s="124" t="n"/>
      <c r="T175" s="124" t="n"/>
      <c r="U175" s="128" t="n">
        <f aca="false" ca="false" dt2D="false" dtr="false" t="normal">COUNTIF(F175:Q175, "&gt;0")</f>
        <v>1</v>
      </c>
      <c r="V175" s="128" t="n">
        <f aca="false" ca="false" dt2D="false" dtr="false" t="normal">COUNTIF(R175:T175, "&gt;0")</f>
        <v>0</v>
      </c>
      <c r="W175" s="128" t="n">
        <f aca="false" ca="false" dt2D="false" dtr="false" t="normal">+U175+V175</f>
        <v>1</v>
      </c>
    </row>
    <row customHeight="true" ht="12.75" outlineLevel="0" r="176">
      <c r="A176" s="115" t="n">
        <v>52</v>
      </c>
      <c r="B176" s="115" t="n">
        <v>52</v>
      </c>
      <c r="C176" s="116" t="s">
        <v>147</v>
      </c>
      <c r="D176" s="115" t="s">
        <v>513</v>
      </c>
      <c r="E176" s="124" t="n">
        <f aca="false" ca="false" dt2D="false" dtr="false" t="normal">SUM(F176:T176)</f>
        <v>2327257.2</v>
      </c>
      <c r="F176" s="124" t="n"/>
      <c r="G176" s="124" t="n"/>
      <c r="H176" s="124" t="n"/>
      <c r="I176" s="124" t="n"/>
      <c r="J176" s="124" t="n">
        <v>2327257.2</v>
      </c>
      <c r="K176" s="124" t="n"/>
      <c r="L176" s="124" t="n"/>
      <c r="M176" s="124" t="n"/>
      <c r="N176" s="124" t="n"/>
      <c r="O176" s="124" t="n"/>
      <c r="P176" s="124" t="n"/>
      <c r="Q176" s="124" t="n"/>
      <c r="R176" s="124" t="n"/>
      <c r="S176" s="124" t="n"/>
      <c r="T176" s="124" t="n"/>
      <c r="U176" s="128" t="n">
        <f aca="false" ca="false" dt2D="false" dtr="false" t="normal">COUNTIF(F176:Q176, "&gt;0")</f>
        <v>1</v>
      </c>
      <c r="V176" s="128" t="n">
        <f aca="false" ca="false" dt2D="false" dtr="false" t="normal">COUNTIF(R176:T176, "&gt;0")</f>
        <v>0</v>
      </c>
      <c r="W176" s="128" t="n">
        <f aca="false" ca="false" dt2D="false" dtr="false" t="normal">+U176+V176</f>
        <v>1</v>
      </c>
    </row>
    <row customHeight="true" ht="12.75" outlineLevel="0" r="177">
      <c r="A177" s="115" t="n">
        <v>53</v>
      </c>
      <c r="B177" s="115" t="n">
        <v>53</v>
      </c>
      <c r="C177" s="116" t="s">
        <v>147</v>
      </c>
      <c r="D177" s="115" t="s">
        <v>515</v>
      </c>
      <c r="E177" s="124" t="n">
        <f aca="false" ca="false" dt2D="false" dtr="false" t="normal">SUM(F177:T177)</f>
        <v>15672884.18</v>
      </c>
      <c r="F177" s="124" t="n"/>
      <c r="G177" s="124" t="n"/>
      <c r="H177" s="124" t="n"/>
      <c r="I177" s="124" t="n"/>
      <c r="J177" s="124" t="n"/>
      <c r="K177" s="124" t="n"/>
      <c r="L177" s="124" t="n"/>
      <c r="M177" s="124" t="n"/>
      <c r="N177" s="124" t="n"/>
      <c r="O177" s="124" t="n"/>
      <c r="P177" s="124" t="n"/>
      <c r="Q177" s="124" t="n">
        <v>15672884.18</v>
      </c>
      <c r="R177" s="124" t="n"/>
      <c r="S177" s="124" t="n"/>
      <c r="T177" s="124" t="n"/>
      <c r="U177" s="128" t="n">
        <f aca="false" ca="false" dt2D="false" dtr="false" t="normal">COUNTIF(F177:Q177, "&gt;0")</f>
        <v>1</v>
      </c>
      <c r="V177" s="128" t="n">
        <f aca="false" ca="false" dt2D="false" dtr="false" t="normal">COUNTIF(R177:T177, "&gt;0")</f>
        <v>0</v>
      </c>
      <c r="W177" s="128" t="n">
        <f aca="false" ca="false" dt2D="false" dtr="false" t="normal">+U177+V177</f>
        <v>1</v>
      </c>
    </row>
    <row customHeight="true" ht="12.75" outlineLevel="0" r="178">
      <c r="A178" s="115" t="n">
        <v>54</v>
      </c>
      <c r="B178" s="115" t="n">
        <v>54</v>
      </c>
      <c r="C178" s="116" t="s">
        <v>147</v>
      </c>
      <c r="D178" s="115" t="s">
        <v>518</v>
      </c>
      <c r="E178" s="124" t="n">
        <f aca="false" ca="false" dt2D="false" dtr="false" t="normal">SUM(F178:T178)</f>
        <v>1652698.1</v>
      </c>
      <c r="F178" s="124" t="n"/>
      <c r="G178" s="124" t="n"/>
      <c r="H178" s="124" t="n"/>
      <c r="I178" s="124" t="n"/>
      <c r="J178" s="124" t="n">
        <v>1652698.1</v>
      </c>
      <c r="K178" s="124" t="n"/>
      <c r="L178" s="124" t="n"/>
      <c r="M178" s="124" t="n"/>
      <c r="N178" s="124" t="n"/>
      <c r="O178" s="124" t="n"/>
      <c r="P178" s="124" t="n"/>
      <c r="Q178" s="124" t="n"/>
      <c r="R178" s="124" t="n"/>
      <c r="S178" s="124" t="n"/>
      <c r="T178" s="124" t="n"/>
      <c r="U178" s="128" t="n">
        <f aca="false" ca="false" dt2D="false" dtr="false" t="normal">COUNTIF(F178:Q178, "&gt;0")</f>
        <v>1</v>
      </c>
      <c r="V178" s="128" t="n">
        <f aca="false" ca="false" dt2D="false" dtr="false" t="normal">COUNTIF(R178:T178, "&gt;0")</f>
        <v>0</v>
      </c>
      <c r="W178" s="128" t="n">
        <f aca="false" ca="false" dt2D="false" dtr="false" t="normal">+U178+V178</f>
        <v>1</v>
      </c>
    </row>
    <row customHeight="true" ht="12.75" outlineLevel="0" r="179">
      <c r="A179" s="115" t="n">
        <v>55</v>
      </c>
      <c r="B179" s="115" t="n">
        <v>55</v>
      </c>
      <c r="C179" s="116" t="s">
        <v>110</v>
      </c>
      <c r="D179" s="115" t="s">
        <v>521</v>
      </c>
      <c r="E179" s="124" t="n">
        <f aca="false" ca="false" dt2D="false" dtr="false" t="normal">SUM(F179:T179)</f>
        <v>1007894.07</v>
      </c>
      <c r="F179" s="124" t="n"/>
      <c r="G179" s="124" t="n"/>
      <c r="H179" s="124" t="n"/>
      <c r="I179" s="124" t="n"/>
      <c r="J179" s="124" t="n">
        <v>1007894.07</v>
      </c>
      <c r="K179" s="124" t="n"/>
      <c r="L179" s="124" t="n"/>
      <c r="M179" s="124" t="n"/>
      <c r="N179" s="124" t="n"/>
      <c r="O179" s="124" t="n"/>
      <c r="P179" s="124" t="n"/>
      <c r="Q179" s="124" t="n"/>
      <c r="R179" s="124" t="n"/>
      <c r="S179" s="124" t="n"/>
      <c r="T179" s="124" t="n"/>
      <c r="U179" s="128" t="n">
        <f aca="false" ca="false" dt2D="false" dtr="false" t="normal">COUNTIF(F179:Q179, "&gt;0")</f>
        <v>1</v>
      </c>
      <c r="V179" s="128" t="n">
        <f aca="false" ca="false" dt2D="false" dtr="false" t="normal">COUNTIF(R179:T179, "&gt;0")</f>
        <v>0</v>
      </c>
      <c r="W179" s="128" t="n">
        <f aca="false" ca="false" dt2D="false" dtr="false" t="normal">+U179+V179</f>
        <v>1</v>
      </c>
    </row>
    <row customHeight="true" ht="12.75" outlineLevel="0" r="180">
      <c r="A180" s="115" t="n">
        <v>56</v>
      </c>
      <c r="B180" s="115" t="n">
        <v>56</v>
      </c>
      <c r="C180" s="116" t="s">
        <v>147</v>
      </c>
      <c r="D180" s="115" t="s">
        <v>526</v>
      </c>
      <c r="E180" s="124" t="n">
        <f aca="false" ca="false" dt2D="false" dtr="false" t="normal">SUM(F180:T180)</f>
        <v>15269626.44</v>
      </c>
      <c r="F180" s="124" t="n">
        <v>15269626.44</v>
      </c>
      <c r="G180" s="124" t="n"/>
      <c r="H180" s="124" t="n"/>
      <c r="I180" s="124" t="n"/>
      <c r="J180" s="124" t="n"/>
      <c r="K180" s="124" t="n"/>
      <c r="L180" s="124" t="n"/>
      <c r="M180" s="124" t="n"/>
      <c r="N180" s="124" t="n"/>
      <c r="O180" s="124" t="n"/>
      <c r="P180" s="124" t="n"/>
      <c r="Q180" s="124" t="n"/>
      <c r="R180" s="124" t="n"/>
      <c r="S180" s="124" t="n"/>
      <c r="T180" s="124" t="n"/>
      <c r="U180" s="128" t="n">
        <f aca="false" ca="false" dt2D="false" dtr="false" t="normal">COUNTIF(F180:Q180, "&gt;0")</f>
        <v>1</v>
      </c>
      <c r="V180" s="128" t="n">
        <f aca="false" ca="false" dt2D="false" dtr="false" t="normal">COUNTIF(R180:T180, "&gt;0")</f>
        <v>0</v>
      </c>
      <c r="W180" s="128" t="n">
        <f aca="false" ca="false" dt2D="false" dtr="false" t="normal">+U180+V180</f>
        <v>1</v>
      </c>
    </row>
    <row customHeight="true" ht="12.75" outlineLevel="0" r="181">
      <c r="A181" s="115" t="n">
        <v>57</v>
      </c>
      <c r="B181" s="115" t="n">
        <v>57</v>
      </c>
      <c r="C181" s="116" t="s">
        <v>529</v>
      </c>
      <c r="D181" s="115" t="s">
        <v>530</v>
      </c>
      <c r="E181" s="124" t="n">
        <f aca="false" ca="false" dt2D="false" dtr="false" t="normal">SUM(F181:T181)</f>
        <v>14023162.629999999</v>
      </c>
      <c r="F181" s="124" t="n"/>
      <c r="G181" s="124" t="n"/>
      <c r="H181" s="124" t="n"/>
      <c r="I181" s="124" t="n"/>
      <c r="J181" s="124" t="n"/>
      <c r="K181" s="124" t="n"/>
      <c r="L181" s="124" t="n"/>
      <c r="M181" s="124" t="n"/>
      <c r="N181" s="124" t="n">
        <v>5104757.7</v>
      </c>
      <c r="O181" s="124" t="n"/>
      <c r="P181" s="124" t="n">
        <v>8918404.93</v>
      </c>
      <c r="Q181" s="124" t="n"/>
      <c r="R181" s="124" t="n"/>
      <c r="S181" s="124" t="n"/>
      <c r="T181" s="124" t="n"/>
      <c r="U181" s="128" t="n">
        <f aca="false" ca="false" dt2D="false" dtr="false" t="normal">COUNTIF(F181:Q181, "&gt;0")</f>
        <v>2</v>
      </c>
      <c r="V181" s="128" t="n">
        <f aca="false" ca="false" dt2D="false" dtr="false" t="normal">COUNTIF(R181:T181, "&gt;0")</f>
        <v>0</v>
      </c>
      <c r="W181" s="128" t="n">
        <f aca="false" ca="false" dt2D="false" dtr="false" t="normal">+U181+V181</f>
        <v>2</v>
      </c>
    </row>
    <row customHeight="true" ht="12.75" outlineLevel="0" r="182">
      <c r="A182" s="115" t="n">
        <v>58</v>
      </c>
      <c r="B182" s="115" t="n">
        <v>58</v>
      </c>
      <c r="C182" s="116" t="s">
        <v>529</v>
      </c>
      <c r="D182" s="115" t="s">
        <v>534</v>
      </c>
      <c r="E182" s="124" t="n">
        <f aca="false" ca="false" dt2D="false" dtr="false" t="normal">SUM(F182:T182)</f>
        <v>5198942.23</v>
      </c>
      <c r="F182" s="124" t="n"/>
      <c r="G182" s="124" t="n"/>
      <c r="H182" s="124" t="n"/>
      <c r="I182" s="124" t="n"/>
      <c r="J182" s="124" t="n"/>
      <c r="K182" s="124" t="n"/>
      <c r="L182" s="124" t="n"/>
      <c r="M182" s="124" t="n"/>
      <c r="N182" s="124" t="n">
        <v>5198942.23</v>
      </c>
      <c r="O182" s="124" t="n"/>
      <c r="P182" s="124" t="n"/>
      <c r="Q182" s="124" t="n"/>
      <c r="R182" s="124" t="n"/>
      <c r="S182" s="124" t="n"/>
      <c r="T182" s="124" t="n"/>
      <c r="U182" s="128" t="n">
        <f aca="false" ca="false" dt2D="false" dtr="false" t="normal">COUNTIF(F182:Q182, "&gt;0")</f>
        <v>1</v>
      </c>
      <c r="V182" s="128" t="n">
        <f aca="false" ca="false" dt2D="false" dtr="false" t="normal">COUNTIF(R182:T182, "&gt;0")</f>
        <v>0</v>
      </c>
      <c r="W182" s="128" t="n">
        <f aca="false" ca="false" dt2D="false" dtr="false" t="normal">+U182+V182</f>
        <v>1</v>
      </c>
    </row>
    <row customHeight="true" ht="12.75" outlineLevel="0" r="183">
      <c r="A183" s="115" t="n">
        <v>59</v>
      </c>
      <c r="B183" s="115" t="n">
        <v>59</v>
      </c>
      <c r="C183" s="116" t="s">
        <v>537</v>
      </c>
      <c r="D183" s="115" t="s">
        <v>538</v>
      </c>
      <c r="E183" s="124" t="n">
        <f aca="false" ca="false" dt2D="false" dtr="false" t="normal">SUM(F183:T183)</f>
        <v>41022050.01</v>
      </c>
      <c r="F183" s="124" t="n"/>
      <c r="G183" s="124" t="n"/>
      <c r="H183" s="124" t="n"/>
      <c r="I183" s="124" t="n"/>
      <c r="J183" s="124" t="n"/>
      <c r="K183" s="124" t="n"/>
      <c r="L183" s="124" t="n"/>
      <c r="M183" s="124" t="n"/>
      <c r="N183" s="124" t="n"/>
      <c r="O183" s="124" t="n"/>
      <c r="P183" s="124" t="n">
        <v>40813666.41</v>
      </c>
      <c r="Q183" s="124" t="n"/>
      <c r="R183" s="124" t="n">
        <v>184383.6</v>
      </c>
      <c r="S183" s="124" t="n">
        <v>24000</v>
      </c>
      <c r="T183" s="124" t="n"/>
      <c r="U183" s="128" t="n">
        <f aca="false" ca="false" dt2D="false" dtr="false" t="normal">COUNTIF(F183:Q183, "&gt;0")</f>
        <v>1</v>
      </c>
      <c r="V183" s="128" t="n">
        <f aca="false" ca="false" dt2D="false" dtr="false" t="normal">COUNTIF(R183:T183, "&gt;0")</f>
        <v>2</v>
      </c>
      <c r="W183" s="128" t="n">
        <f aca="false" ca="false" dt2D="false" dtr="false" t="normal">+U183+V183</f>
        <v>3</v>
      </c>
    </row>
    <row customHeight="true" ht="12.75" outlineLevel="0" r="184">
      <c r="A184" s="115" t="n">
        <v>60</v>
      </c>
      <c r="B184" s="115" t="n">
        <v>60</v>
      </c>
      <c r="C184" s="116" t="s">
        <v>537</v>
      </c>
      <c r="D184" s="115" t="s">
        <v>542</v>
      </c>
      <c r="E184" s="124" t="n">
        <f aca="false" ca="false" dt2D="false" dtr="false" t="normal">SUM(F184:T184)</f>
        <v>923487.5</v>
      </c>
      <c r="F184" s="124" t="n"/>
      <c r="G184" s="124" t="n"/>
      <c r="H184" s="124" t="n">
        <v>903159.66</v>
      </c>
      <c r="I184" s="124" t="n"/>
      <c r="J184" s="124" t="n"/>
      <c r="K184" s="124" t="n"/>
      <c r="L184" s="124" t="n"/>
      <c r="M184" s="124" t="n"/>
      <c r="N184" s="124" t="n"/>
      <c r="O184" s="124" t="n"/>
      <c r="P184" s="124" t="n"/>
      <c r="Q184" s="124" t="n"/>
      <c r="R184" s="124" t="n">
        <v>12327.84</v>
      </c>
      <c r="S184" s="124" t="n">
        <v>8000</v>
      </c>
      <c r="T184" s="124" t="n"/>
      <c r="U184" s="128" t="n">
        <f aca="false" ca="false" dt2D="false" dtr="false" t="normal">COUNTIF(F184:Q184, "&gt;0")</f>
        <v>1</v>
      </c>
      <c r="V184" s="128" t="n">
        <f aca="false" ca="false" dt2D="false" dtr="false" t="normal">COUNTIF(R184:T184, "&gt;0")</f>
        <v>2</v>
      </c>
      <c r="W184" s="128" t="n">
        <f aca="false" ca="false" dt2D="false" dtr="false" t="normal">+U184+V184</f>
        <v>3</v>
      </c>
    </row>
    <row customHeight="true" ht="12.75" outlineLevel="0" r="185">
      <c r="A185" s="115" t="s">
        <v>226</v>
      </c>
      <c r="B185" s="115" t="s">
        <v>226</v>
      </c>
      <c r="C185" s="116" t="s">
        <v>229</v>
      </c>
      <c r="D185" s="115" t="s">
        <v>386</v>
      </c>
      <c r="E185" s="124" t="n">
        <f aca="false" ca="false" dt2D="false" dtr="false" t="normal">SUM(F185:T185)</f>
        <v>7483967.01</v>
      </c>
      <c r="F185" s="124" t="n">
        <v>5251498.38</v>
      </c>
      <c r="G185" s="124" t="n">
        <v>1636076.44</v>
      </c>
      <c r="H185" s="124" t="n"/>
      <c r="I185" s="124" t="n">
        <v>596392.19</v>
      </c>
      <c r="J185" s="124" t="n"/>
      <c r="K185" s="124" t="n"/>
      <c r="L185" s="124" t="n"/>
      <c r="M185" s="124" t="n"/>
      <c r="N185" s="124" t="n"/>
      <c r="O185" s="124" t="n"/>
      <c r="P185" s="124" t="n"/>
      <c r="Q185" s="124" t="n"/>
      <c r="R185" s="124" t="n"/>
      <c r="S185" s="124" t="n"/>
      <c r="T185" s="124" t="n"/>
      <c r="U185" s="128" t="n">
        <f aca="false" ca="false" dt2D="false" dtr="false" t="normal">COUNTIF(F185:Q185, "&gt;0")</f>
        <v>3</v>
      </c>
      <c r="V185" s="128" t="n">
        <f aca="false" ca="false" dt2D="false" dtr="false" t="normal">COUNTIF(R185:T185, "&gt;0")</f>
        <v>0</v>
      </c>
      <c r="W185" s="128" t="n">
        <f aca="false" ca="false" dt2D="false" dtr="false" t="normal">+U185+V185</f>
        <v>3</v>
      </c>
    </row>
    <row customHeight="true" ht="12.75" outlineLevel="0" r="186">
      <c r="A186" s="115" t="n">
        <v>61</v>
      </c>
      <c r="B186" s="115" t="n">
        <v>61</v>
      </c>
      <c r="C186" s="116" t="s">
        <v>229</v>
      </c>
      <c r="D186" s="115" t="s">
        <v>548</v>
      </c>
      <c r="E186" s="124" t="n">
        <f aca="false" ca="false" dt2D="false" dtr="false" t="normal">SUM(F186:T186)</f>
        <v>10521260.399999999</v>
      </c>
      <c r="F186" s="124" t="n"/>
      <c r="G186" s="124" t="n"/>
      <c r="H186" s="124" t="n"/>
      <c r="I186" s="124" t="n"/>
      <c r="J186" s="124" t="n"/>
      <c r="K186" s="124" t="n"/>
      <c r="L186" s="124" t="n"/>
      <c r="M186" s="124" t="n"/>
      <c r="N186" s="124" t="n">
        <v>9738193.2</v>
      </c>
      <c r="O186" s="124" t="n"/>
      <c r="P186" s="124" t="n"/>
      <c r="Q186" s="124" t="n">
        <v>783067.2</v>
      </c>
      <c r="R186" s="124" t="n"/>
      <c r="S186" s="124" t="n"/>
      <c r="T186" s="124" t="n"/>
      <c r="U186" s="128" t="n">
        <f aca="false" ca="false" dt2D="false" dtr="false" t="normal">COUNTIF(F186:Q186, "&gt;0")</f>
        <v>2</v>
      </c>
      <c r="V186" s="128" t="n">
        <f aca="false" ca="false" dt2D="false" dtr="false" t="normal">COUNTIF(R186:T186, "&gt;0")</f>
        <v>0</v>
      </c>
      <c r="W186" s="128" t="n">
        <f aca="false" ca="false" dt2D="false" dtr="false" t="normal">+U186+V186</f>
        <v>2</v>
      </c>
    </row>
    <row customHeight="true" ht="12.75" outlineLevel="0" r="187">
      <c r="A187" s="115" t="n">
        <v>62</v>
      </c>
      <c r="B187" s="115" t="n">
        <v>62</v>
      </c>
      <c r="C187" s="116" t="s">
        <v>229</v>
      </c>
      <c r="D187" s="115" t="s">
        <v>551</v>
      </c>
      <c r="E187" s="124" t="n">
        <f aca="false" ca="false" dt2D="false" dtr="false" t="normal">SUM(F187:T187)</f>
        <v>13963228.64</v>
      </c>
      <c r="F187" s="124" t="n">
        <v>3770666.24</v>
      </c>
      <c r="G187" s="124" t="n"/>
      <c r="H187" s="124" t="n"/>
      <c r="I187" s="124" t="n"/>
      <c r="J187" s="124" t="n"/>
      <c r="K187" s="124" t="n"/>
      <c r="L187" s="124" t="n"/>
      <c r="M187" s="124" t="n"/>
      <c r="N187" s="124" t="n">
        <v>10192562.4</v>
      </c>
      <c r="O187" s="124" t="n"/>
      <c r="P187" s="124" t="n"/>
      <c r="Q187" s="124" t="n"/>
      <c r="R187" s="124" t="n"/>
      <c r="S187" s="124" t="n"/>
      <c r="T187" s="124" t="n"/>
      <c r="U187" s="128" t="n">
        <f aca="false" ca="false" dt2D="false" dtr="false" t="normal">COUNTIF(F187:Q187, "&gt;0")</f>
        <v>2</v>
      </c>
      <c r="V187" s="128" t="n">
        <f aca="false" ca="false" dt2D="false" dtr="false" t="normal">COUNTIF(R187:T187, "&gt;0")</f>
        <v>0</v>
      </c>
      <c r="W187" s="128" t="n">
        <f aca="false" ca="false" dt2D="false" dtr="false" t="normal">+U187+V187</f>
        <v>2</v>
      </c>
    </row>
    <row customHeight="true" ht="12.75" outlineLevel="0" r="188">
      <c r="A188" s="115" t="n">
        <v>63</v>
      </c>
      <c r="B188" s="115" t="n">
        <v>63</v>
      </c>
      <c r="C188" s="116" t="s">
        <v>249</v>
      </c>
      <c r="D188" s="115" t="s">
        <v>555</v>
      </c>
      <c r="E188" s="124" t="n">
        <f aca="false" ca="false" dt2D="false" dtr="false" t="normal">SUM(F188:T188)</f>
        <v>2292827.61</v>
      </c>
      <c r="F188" s="124" t="n"/>
      <c r="G188" s="124" t="n"/>
      <c r="H188" s="124" t="n"/>
      <c r="I188" s="124" t="n"/>
      <c r="J188" s="124" t="n"/>
      <c r="K188" s="124" t="n"/>
      <c r="L188" s="124" t="n"/>
      <c r="M188" s="124" t="n"/>
      <c r="N188" s="124" t="n">
        <v>2292827.61</v>
      </c>
      <c r="O188" s="124" t="n"/>
      <c r="P188" s="124" t="n"/>
      <c r="Q188" s="124" t="n"/>
      <c r="R188" s="124" t="n"/>
      <c r="S188" s="124" t="n"/>
      <c r="T188" s="124" t="n"/>
      <c r="U188" s="128" t="n">
        <f aca="false" ca="false" dt2D="false" dtr="false" t="normal">COUNTIF(F188:Q188, "&gt;0")</f>
        <v>1</v>
      </c>
      <c r="V188" s="128" t="n">
        <f aca="false" ca="false" dt2D="false" dtr="false" t="normal">COUNTIF(R188:T188, "&gt;0")</f>
        <v>0</v>
      </c>
      <c r="W188" s="128" t="n">
        <f aca="false" ca="false" dt2D="false" dtr="false" t="normal">+U188+V188</f>
        <v>1</v>
      </c>
    </row>
    <row customHeight="true" ht="12.75" outlineLevel="0" r="189">
      <c r="A189" s="115" t="n">
        <v>64</v>
      </c>
      <c r="B189" s="115" t="n">
        <v>64</v>
      </c>
      <c r="C189" s="116" t="s">
        <v>249</v>
      </c>
      <c r="D189" s="115" t="s">
        <v>253</v>
      </c>
      <c r="E189" s="124" t="n">
        <f aca="false" ca="false" dt2D="false" dtr="false" t="normal">SUM(F189:T189)</f>
        <v>6223987.28</v>
      </c>
      <c r="F189" s="124" t="n"/>
      <c r="G189" s="124" t="n"/>
      <c r="H189" s="124" t="n"/>
      <c r="I189" s="124" t="n"/>
      <c r="J189" s="124" t="n"/>
      <c r="K189" s="124" t="n"/>
      <c r="L189" s="124" t="n"/>
      <c r="M189" s="124" t="n"/>
      <c r="N189" s="124" t="n"/>
      <c r="O189" s="124" t="n"/>
      <c r="P189" s="124" t="n"/>
      <c r="Q189" s="124" t="n">
        <v>6223987.28</v>
      </c>
      <c r="R189" s="124" t="n"/>
      <c r="S189" s="124" t="n"/>
      <c r="T189" s="124" t="n"/>
      <c r="U189" s="128" t="n">
        <f aca="false" ca="false" dt2D="false" dtr="false" t="normal">COUNTIF(F189:Q189, "&gt;0")</f>
        <v>1</v>
      </c>
      <c r="V189" s="128" t="n">
        <f aca="false" ca="false" dt2D="false" dtr="false" t="normal">COUNTIF(R189:T189, "&gt;0")</f>
        <v>0</v>
      </c>
      <c r="W189" s="128" t="n">
        <f aca="false" ca="false" dt2D="false" dtr="false" t="normal">+U189+V189</f>
        <v>1</v>
      </c>
    </row>
    <row customHeight="true" ht="12.75" outlineLevel="0" r="190">
      <c r="A190" s="115" t="n">
        <v>65</v>
      </c>
      <c r="B190" s="115" t="n">
        <v>65</v>
      </c>
      <c r="C190" s="116" t="s">
        <v>249</v>
      </c>
      <c r="D190" s="115" t="s">
        <v>561</v>
      </c>
      <c r="E190" s="124" t="n">
        <f aca="false" ca="false" dt2D="false" dtr="false" t="normal">SUM(F190:T190)</f>
        <v>7581700.43</v>
      </c>
      <c r="F190" s="124" t="n"/>
      <c r="G190" s="124" t="n"/>
      <c r="H190" s="124" t="n">
        <v>1672699</v>
      </c>
      <c r="I190" s="124" t="n"/>
      <c r="J190" s="124" t="n"/>
      <c r="K190" s="124" t="n"/>
      <c r="L190" s="124" t="n"/>
      <c r="M190" s="124" t="n"/>
      <c r="N190" s="124" t="n">
        <v>5909001.43</v>
      </c>
      <c r="O190" s="124" t="n"/>
      <c r="P190" s="124" t="n"/>
      <c r="Q190" s="124" t="n"/>
      <c r="R190" s="124" t="n"/>
      <c r="S190" s="124" t="n"/>
      <c r="T190" s="124" t="n"/>
      <c r="U190" s="128" t="n">
        <f aca="false" ca="false" dt2D="false" dtr="false" t="normal">COUNTIF(F190:Q190, "&gt;0")</f>
        <v>2</v>
      </c>
      <c r="V190" s="128" t="n">
        <f aca="false" ca="false" dt2D="false" dtr="false" t="normal">COUNTIF(R190:T190, "&gt;0")</f>
        <v>0</v>
      </c>
      <c r="W190" s="128" t="n">
        <f aca="false" ca="false" dt2D="false" dtr="false" t="normal">+U190+V190</f>
        <v>2</v>
      </c>
    </row>
    <row customHeight="true" ht="12.75" outlineLevel="0" r="191">
      <c r="A191" s="115" t="n">
        <v>66</v>
      </c>
      <c r="B191" s="115" t="n">
        <v>66</v>
      </c>
      <c r="C191" s="116" t="s">
        <v>249</v>
      </c>
      <c r="D191" s="115" t="s">
        <v>565</v>
      </c>
      <c r="E191" s="124" t="n">
        <f aca="false" ca="false" dt2D="false" dtr="false" t="normal">SUM(F191:T191)</f>
        <v>4587451.87</v>
      </c>
      <c r="F191" s="124" t="n">
        <v>4587451.87</v>
      </c>
      <c r="G191" s="124" t="n"/>
      <c r="H191" s="124" t="n"/>
      <c r="I191" s="124" t="n"/>
      <c r="J191" s="124" t="n"/>
      <c r="K191" s="124" t="n"/>
      <c r="L191" s="124" t="n"/>
      <c r="M191" s="124" t="n"/>
      <c r="N191" s="124" t="n"/>
      <c r="O191" s="124" t="n"/>
      <c r="P191" s="124" t="n"/>
      <c r="Q191" s="124" t="n"/>
      <c r="R191" s="124" t="n"/>
      <c r="S191" s="124" t="n"/>
      <c r="T191" s="124" t="n"/>
      <c r="U191" s="128" t="n">
        <f aca="false" ca="false" dt2D="false" dtr="false" t="normal">COUNTIF(F191:Q191, "&gt;0")</f>
        <v>1</v>
      </c>
      <c r="V191" s="128" t="n">
        <f aca="false" ca="false" dt2D="false" dtr="false" t="normal">COUNTIF(R191:T191, "&gt;0")</f>
        <v>0</v>
      </c>
      <c r="W191" s="128" t="n">
        <f aca="false" ca="false" dt2D="false" dtr="false" t="normal">+U191+V191</f>
        <v>1</v>
      </c>
    </row>
    <row customHeight="true" ht="12.75" outlineLevel="0" r="192">
      <c r="A192" s="115" t="n">
        <v>67</v>
      </c>
      <c r="B192" s="115" t="n">
        <v>67</v>
      </c>
      <c r="C192" s="116" t="s">
        <v>249</v>
      </c>
      <c r="D192" s="115" t="s">
        <v>402</v>
      </c>
      <c r="E192" s="124" t="n">
        <f aca="false" ca="false" dt2D="false" dtr="false" t="normal">SUM(F192:T192)</f>
        <v>12346167.809999999</v>
      </c>
      <c r="F192" s="124" t="n">
        <v>7150709.46</v>
      </c>
      <c r="G192" s="124" t="n">
        <v>3391430.65</v>
      </c>
      <c r="H192" s="124" t="n">
        <v>1804027.7</v>
      </c>
      <c r="I192" s="124" t="n"/>
      <c r="J192" s="124" t="n"/>
      <c r="K192" s="124" t="n"/>
      <c r="L192" s="124" t="n"/>
      <c r="M192" s="124" t="n"/>
      <c r="N192" s="124" t="n"/>
      <c r="O192" s="124" t="n"/>
      <c r="P192" s="124" t="n"/>
      <c r="Q192" s="124" t="n"/>
      <c r="R192" s="124" t="n"/>
      <c r="S192" s="124" t="n"/>
      <c r="T192" s="124" t="n"/>
      <c r="U192" s="128" t="n">
        <f aca="false" ca="false" dt2D="false" dtr="false" t="normal">COUNTIF(F192:Q192, "&gt;0")</f>
        <v>3</v>
      </c>
      <c r="V192" s="128" t="n">
        <f aca="false" ca="false" dt2D="false" dtr="false" t="normal">COUNTIF(R192:T192, "&gt;0")</f>
        <v>0</v>
      </c>
      <c r="W192" s="128" t="n">
        <f aca="false" ca="false" dt2D="false" dtr="false" t="normal">+U192+V192</f>
        <v>3</v>
      </c>
    </row>
    <row customHeight="true" ht="12.75" outlineLevel="0" r="193">
      <c r="A193" s="115" t="n">
        <v>68</v>
      </c>
      <c r="B193" s="115" t="n">
        <v>68</v>
      </c>
      <c r="C193" s="116" t="s">
        <v>249</v>
      </c>
      <c r="D193" s="115" t="s">
        <v>571</v>
      </c>
      <c r="E193" s="124" t="n">
        <f aca="false" ca="false" dt2D="false" dtr="false" t="normal">SUM(F193:T193)</f>
        <v>4463916.36</v>
      </c>
      <c r="F193" s="124" t="n">
        <v>4463916.36</v>
      </c>
      <c r="G193" s="124" t="n"/>
      <c r="H193" s="124" t="n"/>
      <c r="I193" s="124" t="n"/>
      <c r="J193" s="124" t="n"/>
      <c r="K193" s="124" t="n"/>
      <c r="L193" s="124" t="n"/>
      <c r="M193" s="124" t="n"/>
      <c r="N193" s="124" t="n"/>
      <c r="O193" s="124" t="n"/>
      <c r="P193" s="124" t="n"/>
      <c r="Q193" s="124" t="n"/>
      <c r="R193" s="124" t="n"/>
      <c r="S193" s="124" t="n"/>
      <c r="T193" s="124" t="n"/>
      <c r="U193" s="128" t="n">
        <f aca="false" ca="false" dt2D="false" dtr="false" t="normal">COUNTIF(F193:Q193, "&gt;0")</f>
        <v>1</v>
      </c>
      <c r="V193" s="128" t="n">
        <f aca="false" ca="false" dt2D="false" dtr="false" t="normal">COUNTIF(R193:T193, "&gt;0")</f>
        <v>0</v>
      </c>
      <c r="W193" s="128" t="n">
        <f aca="false" ca="false" dt2D="false" dtr="false" t="normal">+U193+V193</f>
        <v>1</v>
      </c>
    </row>
    <row customHeight="true" ht="12.75" outlineLevel="0" r="194">
      <c r="A194" s="115" t="n">
        <v>69</v>
      </c>
      <c r="B194" s="115" t="n">
        <v>69</v>
      </c>
      <c r="C194" s="116" t="s">
        <v>249</v>
      </c>
      <c r="D194" s="115" t="s">
        <v>574</v>
      </c>
      <c r="E194" s="124" t="n">
        <f aca="false" ca="false" dt2D="false" dtr="false" t="normal">SUM(F194:T194)</f>
        <v>6030994.09</v>
      </c>
      <c r="F194" s="124" t="n">
        <v>4514672.54</v>
      </c>
      <c r="G194" s="124" t="n"/>
      <c r="H194" s="124" t="n">
        <v>1516321.55</v>
      </c>
      <c r="I194" s="124" t="n"/>
      <c r="J194" s="124" t="n"/>
      <c r="K194" s="124" t="n"/>
      <c r="L194" s="124" t="n"/>
      <c r="M194" s="124" t="n"/>
      <c r="N194" s="124" t="n"/>
      <c r="O194" s="124" t="n"/>
      <c r="P194" s="124" t="n"/>
      <c r="Q194" s="124" t="n"/>
      <c r="R194" s="124" t="n"/>
      <c r="S194" s="124" t="n"/>
      <c r="T194" s="124" t="n"/>
      <c r="U194" s="128" t="n">
        <f aca="false" ca="false" dt2D="false" dtr="false" t="normal">COUNTIF(F194:Q194, "&gt;0")</f>
        <v>2</v>
      </c>
      <c r="V194" s="128" t="n">
        <f aca="false" ca="false" dt2D="false" dtr="false" t="normal">COUNTIF(R194:T194, "&gt;0")</f>
        <v>0</v>
      </c>
      <c r="W194" s="128" t="n">
        <f aca="false" ca="false" dt2D="false" dtr="false" t="normal">+U194+V194</f>
        <v>2</v>
      </c>
    </row>
    <row customHeight="true" ht="12.75" outlineLevel="0" r="195">
      <c r="A195" s="115" t="n">
        <v>70</v>
      </c>
      <c r="B195" s="115" t="n">
        <v>70</v>
      </c>
      <c r="C195" s="116" t="s">
        <v>249</v>
      </c>
      <c r="D195" s="115" t="s">
        <v>577</v>
      </c>
      <c r="E195" s="124" t="n">
        <f aca="false" ca="false" dt2D="false" dtr="false" t="normal">SUM(F195:T195)</f>
        <v>35183515.14</v>
      </c>
      <c r="F195" s="124" t="n">
        <v>12794678.89</v>
      </c>
      <c r="G195" s="124" t="n">
        <v>2680725.18</v>
      </c>
      <c r="H195" s="124" t="n">
        <v>12632890.62</v>
      </c>
      <c r="I195" s="124" t="n">
        <v>7075220.45</v>
      </c>
      <c r="J195" s="124" t="n"/>
      <c r="K195" s="124" t="n"/>
      <c r="L195" s="124" t="n"/>
      <c r="M195" s="124" t="n"/>
      <c r="N195" s="124" t="n"/>
      <c r="O195" s="124" t="n"/>
      <c r="P195" s="124" t="n"/>
      <c r="Q195" s="124" t="n"/>
      <c r="R195" s="124" t="n"/>
      <c r="S195" s="124" t="n"/>
      <c r="T195" s="124" t="n"/>
      <c r="U195" s="128" t="n">
        <f aca="false" ca="false" dt2D="false" dtr="false" t="normal">COUNTIF(F195:Q195, "&gt;0")</f>
        <v>4</v>
      </c>
      <c r="V195" s="128" t="n">
        <f aca="false" ca="false" dt2D="false" dtr="false" t="normal">COUNTIF(R195:T195, "&gt;0")</f>
        <v>0</v>
      </c>
      <c r="W195" s="128" t="n">
        <f aca="false" ca="false" dt2D="false" dtr="false" t="normal">+U195+V195</f>
        <v>4</v>
      </c>
    </row>
    <row customHeight="true" ht="12.75" outlineLevel="0" r="196">
      <c r="A196" s="115" t="n">
        <v>71</v>
      </c>
      <c r="B196" s="115" t="n">
        <v>71</v>
      </c>
      <c r="C196" s="116" t="s">
        <v>249</v>
      </c>
      <c r="D196" s="115" t="s">
        <v>579</v>
      </c>
      <c r="E196" s="124" t="n">
        <f aca="false" ca="false" dt2D="false" dtr="false" t="normal">SUM(F196:T196)</f>
        <v>5320168.09</v>
      </c>
      <c r="F196" s="124" t="n"/>
      <c r="G196" s="124" t="n"/>
      <c r="H196" s="124" t="n"/>
      <c r="I196" s="124" t="n">
        <v>5320168.09</v>
      </c>
      <c r="J196" s="124" t="n"/>
      <c r="K196" s="124" t="n"/>
      <c r="L196" s="124" t="n"/>
      <c r="M196" s="124" t="n"/>
      <c r="N196" s="124" t="n"/>
      <c r="O196" s="124" t="n"/>
      <c r="P196" s="124" t="n"/>
      <c r="Q196" s="124" t="n"/>
      <c r="R196" s="124" t="n"/>
      <c r="S196" s="124" t="n"/>
      <c r="T196" s="124" t="n"/>
      <c r="U196" s="128" t="n">
        <f aca="false" ca="false" dt2D="false" dtr="false" t="normal">COUNTIF(F196:Q196, "&gt;0")</f>
        <v>1</v>
      </c>
      <c r="V196" s="128" t="n">
        <f aca="false" ca="false" dt2D="false" dtr="false" t="normal">COUNTIF(R196:T196, "&gt;0")</f>
        <v>0</v>
      </c>
      <c r="W196" s="128" t="n">
        <f aca="false" ca="false" dt2D="false" dtr="false" t="normal">+U196+V196</f>
        <v>1</v>
      </c>
    </row>
    <row customHeight="true" ht="12.75" outlineLevel="0" r="197">
      <c r="A197" s="115" t="n">
        <v>72</v>
      </c>
      <c r="B197" s="115" t="n">
        <v>72</v>
      </c>
      <c r="C197" s="116" t="s">
        <v>249</v>
      </c>
      <c r="D197" s="115" t="s">
        <v>581</v>
      </c>
      <c r="E197" s="124" t="n">
        <f aca="false" ca="false" dt2D="false" dtr="false" t="normal">SUM(F197:T197)</f>
        <v>1495352.58</v>
      </c>
      <c r="F197" s="124" t="n"/>
      <c r="G197" s="124" t="n"/>
      <c r="H197" s="124" t="n">
        <v>1495352.58</v>
      </c>
      <c r="I197" s="124" t="n"/>
      <c r="J197" s="124" t="n"/>
      <c r="K197" s="124" t="n"/>
      <c r="L197" s="124" t="n"/>
      <c r="M197" s="124" t="n"/>
      <c r="N197" s="124" t="n"/>
      <c r="O197" s="124" t="n"/>
      <c r="P197" s="124" t="n"/>
      <c r="Q197" s="124" t="n"/>
      <c r="R197" s="124" t="n"/>
      <c r="S197" s="124" t="n"/>
      <c r="T197" s="124" t="n"/>
      <c r="U197" s="128" t="n">
        <f aca="false" ca="false" dt2D="false" dtr="false" t="normal">COUNTIF(F197:Q197, "&gt;0")</f>
        <v>1</v>
      </c>
      <c r="V197" s="128" t="n">
        <f aca="false" ca="false" dt2D="false" dtr="false" t="normal">COUNTIF(R197:T197, "&gt;0")</f>
        <v>0</v>
      </c>
      <c r="W197" s="128" t="n">
        <f aca="false" ca="false" dt2D="false" dtr="false" t="normal">+U197+V197</f>
        <v>1</v>
      </c>
    </row>
    <row customHeight="true" ht="12.75" outlineLevel="0" r="198">
      <c r="A198" s="115" t="n">
        <v>73</v>
      </c>
      <c r="B198" s="115" t="n">
        <v>73</v>
      </c>
      <c r="C198" s="116" t="s">
        <v>316</v>
      </c>
      <c r="D198" s="115" t="s">
        <v>442</v>
      </c>
      <c r="E198" s="124" t="n">
        <f aca="false" ca="false" dt2D="false" dtr="false" t="normal">SUM(F198:T198)</f>
        <v>8438905.98</v>
      </c>
      <c r="F198" s="124" t="n">
        <v>8438905.98</v>
      </c>
      <c r="G198" s="124" t="n"/>
      <c r="H198" s="124" t="n"/>
      <c r="I198" s="124" t="n"/>
      <c r="J198" s="124" t="n"/>
      <c r="K198" s="124" t="n"/>
      <c r="L198" s="124" t="n"/>
      <c r="M198" s="124" t="n"/>
      <c r="N198" s="124" t="n"/>
      <c r="O198" s="124" t="n"/>
      <c r="P198" s="124" t="n"/>
      <c r="Q198" s="124" t="n"/>
      <c r="R198" s="124" t="n"/>
      <c r="S198" s="124" t="n"/>
      <c r="T198" s="124" t="n"/>
      <c r="U198" s="128" t="n">
        <f aca="false" ca="false" dt2D="false" dtr="false" t="normal">COUNTIF(F198:Q198, "&gt;0")</f>
        <v>1</v>
      </c>
      <c r="V198" s="128" t="n">
        <f aca="false" ca="false" dt2D="false" dtr="false" t="normal">COUNTIF(R198:T198, "&gt;0")</f>
        <v>0</v>
      </c>
      <c r="W198" s="128" t="n">
        <f aca="false" ca="false" dt2D="false" dtr="false" t="normal">+U198+V198</f>
        <v>1</v>
      </c>
    </row>
    <row customHeight="true" ht="12.75" outlineLevel="0" r="199">
      <c r="A199" s="115" t="n">
        <v>74</v>
      </c>
      <c r="B199" s="115" t="n">
        <v>74</v>
      </c>
      <c r="C199" s="116" t="s">
        <v>447</v>
      </c>
      <c r="D199" s="115" t="s">
        <v>585</v>
      </c>
      <c r="E199" s="124" t="n">
        <f aca="false" ca="false" dt2D="false" dtr="false" t="normal">SUM(F199:T199)</f>
        <v>15612840.12</v>
      </c>
      <c r="F199" s="124" t="n"/>
      <c r="G199" s="124" t="n"/>
      <c r="H199" s="124" t="n"/>
      <c r="I199" s="124" t="n"/>
      <c r="J199" s="124" t="n"/>
      <c r="K199" s="124" t="n"/>
      <c r="L199" s="124" t="n"/>
      <c r="M199" s="124" t="n"/>
      <c r="N199" s="124" t="n">
        <v>15612840.12</v>
      </c>
      <c r="O199" s="124" t="n"/>
      <c r="P199" s="124" t="n"/>
      <c r="Q199" s="124" t="n"/>
      <c r="R199" s="124" t="n"/>
      <c r="S199" s="124" t="n"/>
      <c r="T199" s="124" t="n"/>
      <c r="U199" s="128" t="n">
        <f aca="false" ca="false" dt2D="false" dtr="false" t="normal">COUNTIF(F199:Q199, "&gt;0")</f>
        <v>1</v>
      </c>
      <c r="V199" s="128" t="n">
        <f aca="false" ca="false" dt2D="false" dtr="false" t="normal">COUNTIF(R199:T199, "&gt;0")</f>
        <v>0</v>
      </c>
      <c r="W199" s="128" t="n">
        <f aca="false" ca="false" dt2D="false" dtr="false" t="normal">+U199+V199</f>
        <v>1</v>
      </c>
    </row>
    <row customHeight="true" ht="12.75" outlineLevel="0" r="200">
      <c r="A200" s="115" t="n">
        <v>75</v>
      </c>
      <c r="B200" s="115" t="n">
        <v>75</v>
      </c>
      <c r="C200" s="116" t="s">
        <v>455</v>
      </c>
      <c r="D200" s="115" t="s">
        <v>456</v>
      </c>
      <c r="E200" s="124" t="n">
        <f aca="false" ca="false" dt2D="false" dtr="false" t="normal">SUM(F200:T200)</f>
        <v>2915209.68</v>
      </c>
      <c r="F200" s="124" t="n"/>
      <c r="G200" s="124" t="n">
        <v>2262455.95</v>
      </c>
      <c r="H200" s="124" t="n">
        <v>652753.73</v>
      </c>
      <c r="I200" s="124" t="n"/>
      <c r="J200" s="124" t="n"/>
      <c r="K200" s="124" t="n"/>
      <c r="L200" s="124" t="n"/>
      <c r="M200" s="124" t="n"/>
      <c r="N200" s="124" t="n"/>
      <c r="O200" s="124" t="n"/>
      <c r="P200" s="124" t="n"/>
      <c r="Q200" s="124" t="n"/>
      <c r="R200" s="124" t="n"/>
      <c r="S200" s="124" t="n"/>
      <c r="T200" s="124" t="n"/>
      <c r="U200" s="128" t="n">
        <f aca="false" ca="false" dt2D="false" dtr="false" t="normal">COUNTIF(F200:Q200, "&gt;0")</f>
        <v>2</v>
      </c>
      <c r="V200" s="128" t="n">
        <f aca="false" ca="false" dt2D="false" dtr="false" t="normal">COUNTIF(R200:T200, "&gt;0")</f>
        <v>0</v>
      </c>
      <c r="W200" s="128" t="n">
        <f aca="false" ca="false" dt2D="false" dtr="false" t="normal">+U200+V200</f>
        <v>2</v>
      </c>
    </row>
    <row customHeight="true" ht="12.75" outlineLevel="0" r="201">
      <c r="A201" s="115" t="n">
        <v>76</v>
      </c>
      <c r="B201" s="115" t="n">
        <v>76</v>
      </c>
      <c r="C201" s="116" t="s">
        <v>455</v>
      </c>
      <c r="D201" s="115" t="s">
        <v>588</v>
      </c>
      <c r="E201" s="124" t="n">
        <f aca="false" ca="false" dt2D="false" dtr="false" t="normal">SUM(F201:T201)</f>
        <v>6676417.43</v>
      </c>
      <c r="F201" s="124" t="n"/>
      <c r="G201" s="124" t="n"/>
      <c r="H201" s="124" t="n">
        <v>2840020.24</v>
      </c>
      <c r="I201" s="124" t="n">
        <v>3836397.19</v>
      </c>
      <c r="J201" s="124" t="n"/>
      <c r="K201" s="124" t="n"/>
      <c r="L201" s="124" t="n"/>
      <c r="M201" s="124" t="n"/>
      <c r="N201" s="124" t="n"/>
      <c r="O201" s="124" t="n"/>
      <c r="P201" s="124" t="n"/>
      <c r="Q201" s="124" t="n"/>
      <c r="R201" s="124" t="n"/>
      <c r="S201" s="124" t="n"/>
      <c r="T201" s="124" t="n"/>
      <c r="U201" s="128" t="n">
        <f aca="false" ca="false" dt2D="false" dtr="false" t="normal">COUNTIF(F201:Q201, "&gt;0")</f>
        <v>2</v>
      </c>
      <c r="V201" s="128" t="n">
        <f aca="false" ca="false" dt2D="false" dtr="false" t="normal">COUNTIF(R201:T201, "&gt;0")</f>
        <v>0</v>
      </c>
      <c r="W201" s="128" t="n">
        <f aca="false" ca="false" dt2D="false" dtr="false" t="normal">+U201+V201</f>
        <v>2</v>
      </c>
    </row>
    <row customHeight="true" ht="12.75" outlineLevel="0" r="202">
      <c r="A202" s="115" t="n">
        <v>77</v>
      </c>
      <c r="B202" s="115" t="n">
        <v>77</v>
      </c>
      <c r="C202" s="116" t="s">
        <v>455</v>
      </c>
      <c r="D202" s="115" t="s">
        <v>591</v>
      </c>
      <c r="E202" s="124" t="n">
        <f aca="false" ca="false" dt2D="false" dtr="false" t="normal">SUM(F202:T202)</f>
        <v>6871828.5600000005</v>
      </c>
      <c r="F202" s="124" t="n"/>
      <c r="G202" s="124" t="n"/>
      <c r="H202" s="124" t="n">
        <v>6804334.69</v>
      </c>
      <c r="I202" s="124" t="n"/>
      <c r="J202" s="124" t="n"/>
      <c r="K202" s="124" t="n"/>
      <c r="L202" s="124" t="n"/>
      <c r="M202" s="124" t="n"/>
      <c r="N202" s="124" t="n"/>
      <c r="O202" s="124" t="n"/>
      <c r="P202" s="124" t="n"/>
      <c r="Q202" s="124" t="n"/>
      <c r="R202" s="124" t="n">
        <v>43493.87</v>
      </c>
      <c r="S202" s="124" t="n">
        <v>24000</v>
      </c>
      <c r="T202" s="124" t="n"/>
      <c r="U202" s="128" t="n">
        <f aca="false" ca="false" dt2D="false" dtr="false" t="normal">COUNTIF(F202:Q202, "&gt;0")</f>
        <v>1</v>
      </c>
      <c r="V202" s="128" t="n">
        <f aca="false" ca="false" dt2D="false" dtr="false" t="normal">COUNTIF(R202:T202, "&gt;0")</f>
        <v>2</v>
      </c>
      <c r="W202" s="128" t="n">
        <f aca="false" ca="false" dt2D="false" dtr="false" t="normal">+U202+V202</f>
        <v>3</v>
      </c>
    </row>
    <row customHeight="true" ht="12.75" outlineLevel="0" r="203">
      <c r="A203" s="115" t="n">
        <v>78</v>
      </c>
      <c r="B203" s="115" t="n">
        <v>78</v>
      </c>
      <c r="C203" s="116" t="s">
        <v>455</v>
      </c>
      <c r="D203" s="115" t="s">
        <v>474</v>
      </c>
      <c r="E203" s="124" t="n">
        <f aca="false" ca="false" dt2D="false" dtr="false" t="normal">SUM(F203:T203)</f>
        <v>2270730.62</v>
      </c>
      <c r="F203" s="124" t="n"/>
      <c r="G203" s="124" t="n"/>
      <c r="H203" s="124" t="n">
        <v>2270730.62</v>
      </c>
      <c r="I203" s="124" t="n"/>
      <c r="J203" s="124" t="n"/>
      <c r="K203" s="124" t="n"/>
      <c r="L203" s="124" t="n"/>
      <c r="M203" s="124" t="n"/>
      <c r="N203" s="124" t="n"/>
      <c r="O203" s="124" t="n"/>
      <c r="P203" s="124" t="n"/>
      <c r="Q203" s="124" t="n"/>
      <c r="R203" s="124" t="n"/>
      <c r="S203" s="124" t="n"/>
      <c r="T203" s="124" t="n"/>
      <c r="U203" s="128" t="n">
        <f aca="false" ca="false" dt2D="false" dtr="false" t="normal">COUNTIF(F203:Q203, "&gt;0")</f>
        <v>1</v>
      </c>
      <c r="V203" s="128" t="n">
        <f aca="false" ca="false" dt2D="false" dtr="false" t="normal">COUNTIF(R203:T203, "&gt;0")</f>
        <v>0</v>
      </c>
      <c r="W203" s="128" t="n">
        <f aca="false" ca="false" dt2D="false" dtr="false" t="normal">+U203+V203</f>
        <v>1</v>
      </c>
    </row>
    <row customHeight="true" ht="12.75" outlineLevel="0" r="204">
      <c r="A204" s="115" t="n">
        <v>79</v>
      </c>
      <c r="B204" s="115" t="n">
        <v>79</v>
      </c>
      <c r="C204" s="116" t="s">
        <v>455</v>
      </c>
      <c r="D204" s="115" t="s">
        <v>479</v>
      </c>
      <c r="E204" s="124" t="n">
        <f aca="false" ca="false" dt2D="false" dtr="false" t="normal">SUM(F204:T204)</f>
        <v>2128126.31</v>
      </c>
      <c r="F204" s="124" t="n"/>
      <c r="G204" s="124" t="n"/>
      <c r="H204" s="124" t="n">
        <v>2128126.31</v>
      </c>
      <c r="I204" s="124" t="n"/>
      <c r="J204" s="124" t="n"/>
      <c r="K204" s="124" t="n"/>
      <c r="L204" s="124" t="n"/>
      <c r="M204" s="124" t="n"/>
      <c r="N204" s="124" t="n"/>
      <c r="O204" s="124" t="n"/>
      <c r="P204" s="124" t="n"/>
      <c r="Q204" s="124" t="n"/>
      <c r="R204" s="124" t="n"/>
      <c r="S204" s="124" t="n"/>
      <c r="T204" s="124" t="n"/>
      <c r="U204" s="128" t="n">
        <f aca="false" ca="false" dt2D="false" dtr="false" t="normal">COUNTIF(F204:Q204, "&gt;0")</f>
        <v>1</v>
      </c>
      <c r="V204" s="128" t="n">
        <f aca="false" ca="false" dt2D="false" dtr="false" t="normal">COUNTIF(R204:T204, "&gt;0")</f>
        <v>0</v>
      </c>
      <c r="W204" s="128" t="n">
        <f aca="false" ca="false" dt2D="false" dtr="false" t="normal">+U204+V204</f>
        <v>1</v>
      </c>
    </row>
    <row customHeight="true" ht="12.75" outlineLevel="0" r="205">
      <c r="A205" s="115" t="n">
        <v>80</v>
      </c>
      <c r="B205" s="115" t="n">
        <v>80</v>
      </c>
      <c r="C205" s="116" t="s">
        <v>455</v>
      </c>
      <c r="D205" s="115" t="s">
        <v>481</v>
      </c>
      <c r="E205" s="124" t="n">
        <f aca="false" ca="false" dt2D="false" dtr="false" t="normal">SUM(F205:T205)</f>
        <v>2428644.27</v>
      </c>
      <c r="F205" s="124" t="n"/>
      <c r="G205" s="124" t="n"/>
      <c r="H205" s="124" t="n">
        <v>2428644.27</v>
      </c>
      <c r="I205" s="124" t="n"/>
      <c r="J205" s="124" t="n"/>
      <c r="K205" s="124" t="n"/>
      <c r="L205" s="124" t="n"/>
      <c r="M205" s="124" t="n"/>
      <c r="N205" s="124" t="n"/>
      <c r="O205" s="124" t="n"/>
      <c r="P205" s="124" t="n">
        <v>0</v>
      </c>
      <c r="Q205" s="124" t="n"/>
      <c r="R205" s="124" t="n"/>
      <c r="S205" s="124" t="n"/>
      <c r="T205" s="124" t="n"/>
      <c r="U205" s="128" t="n">
        <f aca="false" ca="false" dt2D="false" dtr="false" t="normal">COUNTIF(F205:Q205, "&gt;0")</f>
        <v>1</v>
      </c>
      <c r="V205" s="128" t="n">
        <f aca="false" ca="false" dt2D="false" dtr="false" t="normal">COUNTIF(R205:T205, "&gt;0")</f>
        <v>0</v>
      </c>
      <c r="W205" s="128" t="n">
        <f aca="false" ca="false" dt2D="false" dtr="false" t="normal">+U205+V205</f>
        <v>1</v>
      </c>
    </row>
    <row customHeight="true" ht="12.75" outlineLevel="0" r="206">
      <c r="A206" s="115" t="n">
        <v>81</v>
      </c>
      <c r="B206" s="115" t="n">
        <v>81</v>
      </c>
      <c r="C206" s="116" t="s">
        <v>455</v>
      </c>
      <c r="D206" s="115" t="s">
        <v>597</v>
      </c>
      <c r="E206" s="124" t="n">
        <f aca="false" ca="false" dt2D="false" dtr="false" t="normal">SUM(F206:T206)</f>
        <v>4720853.87</v>
      </c>
      <c r="F206" s="124" t="n">
        <v>4668757.93</v>
      </c>
      <c r="G206" s="124" t="n"/>
      <c r="H206" s="124" t="n"/>
      <c r="I206" s="124" t="n"/>
      <c r="J206" s="124" t="n"/>
      <c r="K206" s="124" t="n"/>
      <c r="L206" s="124" t="n"/>
      <c r="M206" s="124" t="n"/>
      <c r="N206" s="124" t="n"/>
      <c r="O206" s="124" t="n"/>
      <c r="P206" s="124" t="n"/>
      <c r="Q206" s="124" t="n"/>
      <c r="R206" s="124" t="n">
        <v>40095.94</v>
      </c>
      <c r="S206" s="124" t="n">
        <v>12000</v>
      </c>
      <c r="T206" s="124" t="n"/>
      <c r="U206" s="128" t="n">
        <f aca="false" ca="false" dt2D="false" dtr="false" t="normal">COUNTIF(F206:Q206, "&gt;0")</f>
        <v>1</v>
      </c>
      <c r="V206" s="128" t="n">
        <f aca="false" ca="false" dt2D="false" dtr="false" t="normal">COUNTIF(R206:T206, "&gt;0")</f>
        <v>2</v>
      </c>
      <c r="W206" s="128" t="n">
        <f aca="false" ca="false" dt2D="false" dtr="false" t="normal">+U206+V206</f>
        <v>3</v>
      </c>
    </row>
    <row customHeight="true" ht="12.75" outlineLevel="0" r="207">
      <c r="A207" s="115" t="n">
        <v>82</v>
      </c>
      <c r="B207" s="115" t="n">
        <v>82</v>
      </c>
      <c r="C207" s="116" t="s">
        <v>486</v>
      </c>
      <c r="D207" s="116" t="s">
        <v>599</v>
      </c>
      <c r="E207" s="124" t="n">
        <f aca="false" ca="true" dt2D="false" dtr="false" t="normal">SUBTOTAL(9, F207:T207)</f>
        <v>4087895.2</v>
      </c>
      <c r="F207" s="124" t="n"/>
      <c r="G207" s="124" t="n"/>
      <c r="H207" s="124" t="n">
        <v>4087895.2</v>
      </c>
      <c r="I207" s="124" t="n"/>
      <c r="J207" s="124" t="n"/>
      <c r="K207" s="124" t="n"/>
      <c r="L207" s="124" t="n"/>
      <c r="M207" s="124" t="n"/>
      <c r="N207" s="124" t="n"/>
      <c r="O207" s="124" t="n"/>
      <c r="P207" s="124" t="n"/>
      <c r="Q207" s="124" t="n"/>
      <c r="R207" s="124" t="n"/>
      <c r="S207" s="124" t="n"/>
      <c r="T207" s="124" t="n"/>
      <c r="U207" s="128" t="n">
        <f aca="false" ca="false" dt2D="false" dtr="false" t="normal">COUNTIF(F207:Q207, "&gt;0")</f>
        <v>1</v>
      </c>
      <c r="V207" s="128" t="n">
        <f aca="false" ca="false" dt2D="false" dtr="false" t="normal">COUNTIF(R207:T207, "&gt;0")</f>
        <v>0</v>
      </c>
      <c r="W207" s="128" t="n">
        <f aca="false" ca="false" dt2D="false" dtr="false" t="normal">+U207+V207</f>
        <v>1</v>
      </c>
    </row>
    <row customHeight="true" ht="12.75" outlineLevel="0" r="208">
      <c r="A208" s="115" t="n">
        <v>83</v>
      </c>
      <c r="B208" s="115" t="n">
        <v>83</v>
      </c>
      <c r="C208" s="116" t="s">
        <v>601</v>
      </c>
      <c r="D208" s="115" t="s">
        <v>602</v>
      </c>
      <c r="E208" s="124" t="n">
        <f aca="false" ca="true" dt2D="false" dtr="false" t="normal">SUBTOTAL(9, F208:T208)</f>
        <v>16304462.999999998</v>
      </c>
      <c r="F208" s="124" t="n">
        <v>10679490.6</v>
      </c>
      <c r="G208" s="124" t="n"/>
      <c r="H208" s="124" t="n">
        <v>5080898.12</v>
      </c>
      <c r="I208" s="124" t="n"/>
      <c r="J208" s="124" t="n"/>
      <c r="K208" s="124" t="n"/>
      <c r="L208" s="124" t="n"/>
      <c r="M208" s="124" t="n"/>
      <c r="N208" s="124" t="n"/>
      <c r="O208" s="124" t="n"/>
      <c r="P208" s="124" t="n"/>
      <c r="Q208" s="124" t="n"/>
      <c r="R208" s="124" t="n">
        <v>520074.28</v>
      </c>
      <c r="S208" s="124" t="n">
        <v>24000</v>
      </c>
      <c r="T208" s="124" t="n"/>
      <c r="U208" s="128" t="n">
        <f aca="false" ca="false" dt2D="false" dtr="false" t="normal">COUNTIF(F208:Q208, "&gt;0")</f>
        <v>2</v>
      </c>
      <c r="V208" s="128" t="n">
        <f aca="false" ca="false" dt2D="false" dtr="false" t="normal">COUNTIF(R208:T208, "&gt;0")</f>
        <v>2</v>
      </c>
      <c r="W208" s="128" t="n">
        <f aca="false" ca="false" dt2D="false" dtr="false" t="normal">+U208+V208</f>
        <v>4</v>
      </c>
    </row>
    <row customHeight="true" ht="12.75" outlineLevel="0" r="209">
      <c r="A209" s="115" t="n">
        <v>84</v>
      </c>
      <c r="B209" s="115" t="n">
        <v>84</v>
      </c>
      <c r="C209" s="116" t="s">
        <v>601</v>
      </c>
      <c r="D209" s="115" t="s">
        <v>605</v>
      </c>
      <c r="E209" s="124" t="n">
        <f aca="false" ca="true" dt2D="false" dtr="false" t="normal">SUBTOTAL(9, F209:T209)</f>
        <v>13551181</v>
      </c>
      <c r="F209" s="124" t="n">
        <v>8815779.05</v>
      </c>
      <c r="G209" s="124" t="n"/>
      <c r="H209" s="124" t="n">
        <v>4193436.83</v>
      </c>
      <c r="I209" s="124" t="n"/>
      <c r="J209" s="124" t="n"/>
      <c r="K209" s="124" t="n"/>
      <c r="L209" s="124" t="n"/>
      <c r="M209" s="124" t="n"/>
      <c r="N209" s="124" t="n"/>
      <c r="O209" s="124" t="n"/>
      <c r="P209" s="124" t="n"/>
      <c r="Q209" s="124" t="n"/>
      <c r="R209" s="124" t="n">
        <v>517965.12</v>
      </c>
      <c r="S209" s="124" t="n">
        <v>24000</v>
      </c>
      <c r="T209" s="124" t="n"/>
      <c r="U209" s="128" t="n">
        <f aca="false" ca="false" dt2D="false" dtr="false" t="normal">COUNTIF(F209:Q209, "&gt;0")</f>
        <v>2</v>
      </c>
      <c r="V209" s="128" t="n">
        <f aca="false" ca="false" dt2D="false" dtr="false" t="normal">COUNTIF(R209:T209, "&gt;0")</f>
        <v>2</v>
      </c>
      <c r="W209" s="128" t="n">
        <f aca="false" ca="false" dt2D="false" dtr="false" t="normal">+U209+V209</f>
        <v>4</v>
      </c>
    </row>
    <row customHeight="true" ht="12.75" outlineLevel="0" r="210">
      <c r="A210" s="115" t="n">
        <v>85</v>
      </c>
      <c r="B210" s="115" t="n">
        <v>85</v>
      </c>
      <c r="C210" s="116" t="s">
        <v>601</v>
      </c>
      <c r="D210" s="115" t="s">
        <v>607</v>
      </c>
      <c r="E210" s="124" t="n">
        <f aca="false" ca="true" dt2D="false" dtr="false" t="normal">SUBTOTAL(9, F210:T210)</f>
        <v>13638740.42</v>
      </c>
      <c r="F210" s="124" t="n">
        <v>8871466.75</v>
      </c>
      <c r="G210" s="124" t="n"/>
      <c r="H210" s="124" t="n">
        <v>4219547.25</v>
      </c>
      <c r="I210" s="124" t="n"/>
      <c r="J210" s="124" t="n"/>
      <c r="K210" s="124" t="n"/>
      <c r="L210" s="124" t="n"/>
      <c r="M210" s="124" t="n"/>
      <c r="N210" s="124" t="n"/>
      <c r="O210" s="124" t="n"/>
      <c r="P210" s="124" t="n"/>
      <c r="Q210" s="124" t="n"/>
      <c r="R210" s="124" t="n">
        <v>523726.42</v>
      </c>
      <c r="S210" s="124" t="n">
        <v>24000</v>
      </c>
      <c r="T210" s="124" t="n"/>
      <c r="U210" s="128" t="n">
        <f aca="false" ca="false" dt2D="false" dtr="false" t="normal">COUNTIF(F210:Q210, "&gt;0")</f>
        <v>2</v>
      </c>
      <c r="V210" s="128" t="n">
        <f aca="false" ca="false" dt2D="false" dtr="false" t="normal">COUNTIF(R210:T210, "&gt;0")</f>
        <v>2</v>
      </c>
      <c r="W210" s="128" t="n">
        <f aca="false" ca="false" dt2D="false" dtr="false" t="normal">+U210+V210</f>
        <v>4</v>
      </c>
    </row>
    <row customHeight="true" ht="12.75" outlineLevel="0" r="211">
      <c r="A211" s="115" t="n">
        <v>86</v>
      </c>
      <c r="B211" s="115" t="n">
        <v>86</v>
      </c>
      <c r="C211" s="116" t="s">
        <v>601</v>
      </c>
      <c r="D211" s="115" t="s">
        <v>609</v>
      </c>
      <c r="E211" s="124" t="n">
        <f aca="false" ca="true" dt2D="false" dtr="false" t="normal">SUBTOTAL(9, F211:T211)</f>
        <v>13947505.51</v>
      </c>
      <c r="F211" s="124" t="n">
        <v>9083517.76</v>
      </c>
      <c r="G211" s="124" t="n"/>
      <c r="H211" s="124" t="n">
        <v>4320867.43</v>
      </c>
      <c r="I211" s="124" t="n"/>
      <c r="J211" s="124" t="n"/>
      <c r="K211" s="124" t="n"/>
      <c r="L211" s="124" t="n"/>
      <c r="M211" s="124" t="n"/>
      <c r="N211" s="124" t="n"/>
      <c r="O211" s="124" t="n"/>
      <c r="P211" s="124" t="n"/>
      <c r="Q211" s="124" t="n"/>
      <c r="R211" s="124" t="n">
        <v>519120.32</v>
      </c>
      <c r="S211" s="124" t="n">
        <v>24000</v>
      </c>
      <c r="T211" s="124" t="n"/>
      <c r="U211" s="128" t="n">
        <f aca="false" ca="false" dt2D="false" dtr="false" t="normal">COUNTIF(F211:Q211, "&gt;0")</f>
        <v>2</v>
      </c>
      <c r="V211" s="128" t="n">
        <f aca="false" ca="false" dt2D="false" dtr="false" t="normal">COUNTIF(R211:T211, "&gt;0")</f>
        <v>2</v>
      </c>
      <c r="W211" s="128" t="n">
        <f aca="false" ca="false" dt2D="false" dtr="false" t="normal">+U211+V211</f>
        <v>4</v>
      </c>
    </row>
    <row customHeight="true" ht="12.75" outlineLevel="0" r="212">
      <c r="A212" s="115" t="n">
        <v>87</v>
      </c>
      <c r="B212" s="115" t="n">
        <v>87</v>
      </c>
      <c r="C212" s="116" t="s">
        <v>601</v>
      </c>
      <c r="D212" s="115" t="s">
        <v>611</v>
      </c>
      <c r="E212" s="124" t="n">
        <f aca="false" ca="true" dt2D="false" dtr="false" t="normal">SUBTOTAL(9, F212:T212)</f>
        <v>12627623.45</v>
      </c>
      <c r="F212" s="124" t="n">
        <v>8205267.64</v>
      </c>
      <c r="G212" s="124" t="n"/>
      <c r="H212" s="124" t="n">
        <v>3903518.97</v>
      </c>
      <c r="I212" s="124" t="n"/>
      <c r="J212" s="124" t="n"/>
      <c r="K212" s="124" t="n"/>
      <c r="L212" s="124" t="n"/>
      <c r="M212" s="124" t="n"/>
      <c r="N212" s="124" t="n"/>
      <c r="O212" s="124" t="n"/>
      <c r="P212" s="124" t="n"/>
      <c r="Q212" s="124" t="n"/>
      <c r="R212" s="124" t="n">
        <v>494836.84</v>
      </c>
      <c r="S212" s="124" t="n">
        <v>24000</v>
      </c>
      <c r="T212" s="124" t="n"/>
      <c r="U212" s="128" t="n">
        <f aca="false" ca="false" dt2D="false" dtr="false" t="normal">COUNTIF(F212:Q212, "&gt;0")</f>
        <v>2</v>
      </c>
      <c r="V212" s="128" t="n">
        <f aca="false" ca="false" dt2D="false" dtr="false" t="normal">COUNTIF(R212:T212, "&gt;0")</f>
        <v>2</v>
      </c>
      <c r="W212" s="128" t="n">
        <f aca="false" ca="false" dt2D="false" dtr="false" t="normal">+U212+V212</f>
        <v>4</v>
      </c>
    </row>
    <row customHeight="true" ht="12.75" outlineLevel="0" r="213">
      <c r="A213" s="115" t="n">
        <v>88</v>
      </c>
      <c r="B213" s="115" t="n">
        <v>88</v>
      </c>
      <c r="C213" s="116" t="s">
        <v>497</v>
      </c>
      <c r="D213" s="115" t="s">
        <v>615</v>
      </c>
      <c r="E213" s="124" t="n">
        <f aca="false" ca="false" dt2D="false" dtr="false" t="normal">SUM(F213:T213)</f>
        <v>18899272.4</v>
      </c>
      <c r="F213" s="124" t="n"/>
      <c r="G213" s="124" t="n"/>
      <c r="H213" s="124" t="n">
        <v>4273778.88</v>
      </c>
      <c r="I213" s="124" t="n">
        <v>3185827.21</v>
      </c>
      <c r="J213" s="124" t="n"/>
      <c r="K213" s="124" t="n"/>
      <c r="L213" s="124" t="n"/>
      <c r="M213" s="124" t="n"/>
      <c r="N213" s="124" t="n"/>
      <c r="O213" s="124" t="n"/>
      <c r="P213" s="124" t="n"/>
      <c r="Q213" s="124" t="n">
        <v>11439666.31</v>
      </c>
      <c r="R213" s="124" t="n"/>
      <c r="S213" s="124" t="n"/>
      <c r="T213" s="124" t="n"/>
      <c r="U213" s="128" t="n">
        <f aca="false" ca="false" dt2D="false" dtr="false" t="normal">COUNTIF(F213:Q213, "&gt;0")</f>
        <v>3</v>
      </c>
      <c r="V213" s="128" t="n">
        <f aca="false" ca="false" dt2D="false" dtr="false" t="normal">COUNTIF(R213:T213, "&gt;0")</f>
        <v>0</v>
      </c>
      <c r="W213" s="128" t="n">
        <f aca="false" ca="false" dt2D="false" dtr="false" t="normal">+U213+V213</f>
        <v>3</v>
      </c>
    </row>
    <row customHeight="true" ht="12.75" outlineLevel="0" r="214">
      <c r="A214" s="115" t="n">
        <v>89</v>
      </c>
      <c r="B214" s="115" t="n">
        <v>89</v>
      </c>
      <c r="C214" s="116" t="s">
        <v>497</v>
      </c>
      <c r="D214" s="115" t="s">
        <v>617</v>
      </c>
      <c r="E214" s="124" t="n">
        <f aca="false" ca="true" dt2D="false" dtr="false" t="normal">SUBTOTAL(9, F214:T214)</f>
        <v>17706559.05</v>
      </c>
      <c r="F214" s="124" t="n">
        <v>9812576.4</v>
      </c>
      <c r="G214" s="124" t="n"/>
      <c r="H214" s="124" t="n">
        <v>4281006.29</v>
      </c>
      <c r="I214" s="124" t="n">
        <v>3612976.36</v>
      </c>
      <c r="J214" s="124" t="n"/>
      <c r="K214" s="124" t="n"/>
      <c r="L214" s="124" t="n"/>
      <c r="M214" s="124" t="n"/>
      <c r="N214" s="124" t="n"/>
      <c r="O214" s="124" t="n"/>
      <c r="P214" s="124" t="n"/>
      <c r="Q214" s="124" t="n"/>
      <c r="R214" s="124" t="n"/>
      <c r="S214" s="124" t="n"/>
      <c r="T214" s="124" t="n"/>
      <c r="U214" s="128" t="n">
        <f aca="false" ca="false" dt2D="false" dtr="false" t="normal">COUNTIF(F214:Q214, "&gt;0")</f>
        <v>3</v>
      </c>
      <c r="V214" s="128" t="n">
        <f aca="false" ca="false" dt2D="false" dtr="false" t="normal">COUNTIF(R214:T214, "&gt;0")</f>
        <v>0</v>
      </c>
      <c r="W214" s="128" t="n">
        <f aca="false" ca="false" dt2D="false" dtr="false" t="normal">+U214+V214</f>
        <v>3</v>
      </c>
    </row>
    <row customHeight="true" ht="12.75" outlineLevel="0" r="215">
      <c r="A215" s="115" t="n">
        <v>90</v>
      </c>
      <c r="B215" s="115" t="n">
        <v>90</v>
      </c>
      <c r="C215" s="116" t="s">
        <v>497</v>
      </c>
      <c r="D215" s="115" t="s">
        <v>620</v>
      </c>
      <c r="E215" s="124" t="n">
        <f aca="false" ca="false" dt2D="false" dtr="false" t="normal">SUM(F215:T215)</f>
        <v>1444707.01</v>
      </c>
      <c r="F215" s="124" t="n"/>
      <c r="G215" s="124" t="n"/>
      <c r="H215" s="124" t="n"/>
      <c r="I215" s="124" t="n">
        <v>1444707.01</v>
      </c>
      <c r="J215" s="124" t="n"/>
      <c r="K215" s="124" t="n"/>
      <c r="L215" s="124" t="n"/>
      <c r="M215" s="124" t="n"/>
      <c r="N215" s="124" t="n"/>
      <c r="O215" s="124" t="n"/>
      <c r="P215" s="124" t="n"/>
      <c r="Q215" s="124" t="n"/>
      <c r="R215" s="124" t="n"/>
      <c r="S215" s="124" t="n"/>
      <c r="T215" s="124" t="n"/>
      <c r="U215" s="128" t="n">
        <f aca="false" ca="false" dt2D="false" dtr="false" t="normal">COUNTIF(F215:Q215, "&gt;0")</f>
        <v>1</v>
      </c>
      <c r="V215" s="128" t="n">
        <f aca="false" ca="false" dt2D="false" dtr="false" t="normal">COUNTIF(R215:T215, "&gt;0")</f>
        <v>0</v>
      </c>
      <c r="W215" s="128" t="n">
        <f aca="false" ca="false" dt2D="false" dtr="false" t="normal">+U215+V215</f>
        <v>1</v>
      </c>
    </row>
    <row customHeight="true" ht="12.75" outlineLevel="0" r="216">
      <c r="A216" s="115" t="n">
        <v>91</v>
      </c>
      <c r="B216" s="115" t="n">
        <v>91</v>
      </c>
      <c r="C216" s="116" t="s">
        <v>510</v>
      </c>
      <c r="D216" s="115" t="s">
        <v>622</v>
      </c>
      <c r="E216" s="124" t="n">
        <f aca="false" ca="true" dt2D="false" dtr="false" t="normal">SUBTOTAL(9, F216:T216)</f>
        <v>4174165.09</v>
      </c>
      <c r="F216" s="124" t="n"/>
      <c r="G216" s="124" t="n"/>
      <c r="H216" s="124" t="n"/>
      <c r="I216" s="124" t="n"/>
      <c r="J216" s="124" t="n"/>
      <c r="K216" s="124" t="n"/>
      <c r="L216" s="124" t="n"/>
      <c r="M216" s="124" t="n"/>
      <c r="N216" s="124" t="n"/>
      <c r="O216" s="124" t="n"/>
      <c r="P216" s="124" t="n"/>
      <c r="Q216" s="124" t="n">
        <v>4174165.09</v>
      </c>
      <c r="R216" s="124" t="n"/>
      <c r="S216" s="124" t="n"/>
      <c r="T216" s="124" t="n"/>
      <c r="U216" s="128" t="n">
        <f aca="false" ca="false" dt2D="false" dtr="false" t="normal">COUNTIF(F216:Q216, "&gt;0")</f>
        <v>1</v>
      </c>
      <c r="V216" s="128" t="n">
        <f aca="false" ca="false" dt2D="false" dtr="false" t="normal">COUNTIF(R216:T216, "&gt;0")</f>
        <v>0</v>
      </c>
      <c r="W216" s="128" t="n">
        <f aca="false" ca="false" dt2D="false" dtr="false" t="normal">+U216+V216</f>
        <v>1</v>
      </c>
    </row>
    <row customHeight="true" ht="12.75" outlineLevel="0" r="217">
      <c r="A217" s="115" t="n">
        <v>92</v>
      </c>
      <c r="B217" s="115" t="n">
        <v>92</v>
      </c>
      <c r="C217" s="116" t="s">
        <v>510</v>
      </c>
      <c r="D217" s="115" t="s">
        <v>625</v>
      </c>
      <c r="E217" s="124" t="n">
        <f aca="false" ca="false" dt2D="false" dtr="false" t="normal">SUM(F217:T217)</f>
        <v>532254.96</v>
      </c>
      <c r="F217" s="124" t="n"/>
      <c r="G217" s="124" t="n"/>
      <c r="H217" s="124" t="n"/>
      <c r="I217" s="124" t="n"/>
      <c r="J217" s="124" t="n">
        <v>532254.96</v>
      </c>
      <c r="K217" s="124" t="n"/>
      <c r="L217" s="124" t="n"/>
      <c r="M217" s="124" t="n"/>
      <c r="N217" s="124" t="n"/>
      <c r="O217" s="124" t="n"/>
      <c r="P217" s="124" t="n"/>
      <c r="Q217" s="124" t="n"/>
      <c r="R217" s="124" t="n"/>
      <c r="S217" s="124" t="n"/>
      <c r="T217" s="124" t="n"/>
      <c r="U217" s="128" t="n">
        <f aca="false" ca="false" dt2D="false" dtr="false" t="normal">COUNTIF(F217:Q217, "&gt;0")</f>
        <v>1</v>
      </c>
      <c r="V217" s="128" t="n">
        <f aca="false" ca="false" dt2D="false" dtr="false" t="normal">COUNTIF(R217:T217, "&gt;0")</f>
        <v>0</v>
      </c>
      <c r="W217" s="128" t="n">
        <f aca="false" ca="false" dt2D="false" dtr="false" t="normal">+U217+V217</f>
        <v>1</v>
      </c>
    </row>
    <row customHeight="true" ht="12.75" outlineLevel="0" r="218">
      <c r="A218" s="115" t="n">
        <v>93</v>
      </c>
      <c r="B218" s="115" t="n">
        <v>93</v>
      </c>
      <c r="C218" s="116" t="s">
        <v>510</v>
      </c>
      <c r="D218" s="115" t="s">
        <v>626</v>
      </c>
      <c r="E218" s="124" t="n">
        <f aca="false" ca="false" dt2D="false" dtr="false" t="normal">SUM(F218:T218)</f>
        <v>525246.36</v>
      </c>
      <c r="F218" s="124" t="n"/>
      <c r="G218" s="124" t="n"/>
      <c r="H218" s="124" t="n"/>
      <c r="I218" s="124" t="n"/>
      <c r="J218" s="124" t="n">
        <v>525246.36</v>
      </c>
      <c r="K218" s="124" t="n"/>
      <c r="L218" s="124" t="n"/>
      <c r="M218" s="124" t="n"/>
      <c r="N218" s="124" t="n"/>
      <c r="O218" s="124" t="n"/>
      <c r="P218" s="124" t="n"/>
      <c r="Q218" s="124" t="n"/>
      <c r="R218" s="124" t="n"/>
      <c r="S218" s="124" t="n"/>
      <c r="T218" s="124" t="n"/>
      <c r="U218" s="128" t="n">
        <f aca="false" ca="false" dt2D="false" dtr="false" t="normal">COUNTIF(F218:Q218, "&gt;0")</f>
        <v>1</v>
      </c>
      <c r="V218" s="128" t="n">
        <f aca="false" ca="false" dt2D="false" dtr="false" t="normal">COUNTIF(R218:T218, "&gt;0")</f>
        <v>0</v>
      </c>
      <c r="W218" s="128" t="n">
        <f aca="false" ca="false" dt2D="false" dtr="false" t="normal">+U218+V218</f>
        <v>1</v>
      </c>
    </row>
    <row customHeight="true" ht="12.75" outlineLevel="0" r="219">
      <c r="A219" s="115" t="n">
        <v>94</v>
      </c>
      <c r="B219" s="115" t="n">
        <v>94</v>
      </c>
      <c r="C219" s="116" t="s">
        <v>510</v>
      </c>
      <c r="D219" s="115" t="s">
        <v>512</v>
      </c>
      <c r="E219" s="124" t="n">
        <f aca="false" ca="false" dt2D="false" dtr="false" t="normal">SUM(F219:T219)</f>
        <v>449325.8</v>
      </c>
      <c r="F219" s="124" t="n"/>
      <c r="G219" s="124" t="n"/>
      <c r="H219" s="124" t="n"/>
      <c r="I219" s="124" t="n"/>
      <c r="J219" s="124" t="n">
        <v>449325.8</v>
      </c>
      <c r="K219" s="124" t="n"/>
      <c r="L219" s="124" t="n"/>
      <c r="M219" s="124" t="n"/>
      <c r="N219" s="124" t="n"/>
      <c r="O219" s="124" t="n"/>
      <c r="P219" s="124" t="n"/>
      <c r="Q219" s="124" t="n"/>
      <c r="R219" s="124" t="n"/>
      <c r="S219" s="124" t="n"/>
      <c r="T219" s="124" t="n"/>
      <c r="U219" s="128" t="n">
        <f aca="false" ca="false" dt2D="false" dtr="false" t="normal">COUNTIF(F219:Q219, "&gt;0")</f>
        <v>1</v>
      </c>
      <c r="V219" s="128" t="n">
        <f aca="false" ca="false" dt2D="false" dtr="false" t="normal">COUNTIF(R219:T219, "&gt;0")</f>
        <v>0</v>
      </c>
      <c r="W219" s="128" t="n">
        <f aca="false" ca="false" dt2D="false" dtr="false" t="normal">+U219+V219</f>
        <v>1</v>
      </c>
      <c r="X219" s="0" t="s">
        <v>1063</v>
      </c>
    </row>
    <row customHeight="true" ht="12.75" outlineLevel="0" r="220">
      <c r="A220" s="115" t="n">
        <v>95</v>
      </c>
      <c r="B220" s="115" t="n">
        <v>95</v>
      </c>
      <c r="C220" s="116" t="s">
        <v>510</v>
      </c>
      <c r="D220" s="115" t="s">
        <v>630</v>
      </c>
      <c r="E220" s="124" t="n">
        <f aca="false" ca="false" dt2D="false" dtr="false" t="normal">SUM(F220:T220)</f>
        <v>6609072.63</v>
      </c>
      <c r="F220" s="124" t="n"/>
      <c r="G220" s="124" t="n"/>
      <c r="H220" s="124" t="n"/>
      <c r="I220" s="124" t="n"/>
      <c r="J220" s="124" t="n"/>
      <c r="K220" s="124" t="n"/>
      <c r="L220" s="124" t="n"/>
      <c r="M220" s="124" t="n"/>
      <c r="N220" s="124" t="n"/>
      <c r="O220" s="124" t="n"/>
      <c r="P220" s="124" t="n"/>
      <c r="Q220" s="124" t="n">
        <v>6609072.63</v>
      </c>
      <c r="R220" s="124" t="n"/>
      <c r="S220" s="124" t="n"/>
      <c r="T220" s="124" t="n"/>
      <c r="U220" s="128" t="n">
        <f aca="false" ca="false" dt2D="false" dtr="false" t="normal">COUNTIF(F220:Q220, "&gt;0")</f>
        <v>1</v>
      </c>
      <c r="V220" s="128" t="n">
        <f aca="false" ca="false" dt2D="false" dtr="false" t="normal">COUNTIF(R220:T220, "&gt;0")</f>
        <v>0</v>
      </c>
      <c r="W220" s="128" t="n">
        <f aca="false" ca="false" dt2D="false" dtr="false" t="normal">+U220+V220</f>
        <v>1</v>
      </c>
    </row>
    <row customHeight="true" ht="12.75" outlineLevel="0" r="221">
      <c r="A221" s="115" t="n">
        <v>96</v>
      </c>
      <c r="B221" s="115" t="n">
        <v>96</v>
      </c>
      <c r="C221" s="116" t="s">
        <v>510</v>
      </c>
      <c r="D221" s="115" t="s">
        <v>632</v>
      </c>
      <c r="E221" s="124" t="n">
        <f aca="false" ca="false" dt2D="false" dtr="false" t="normal">SUM(F221:T221)</f>
        <v>9245387.42</v>
      </c>
      <c r="F221" s="124" t="n"/>
      <c r="G221" s="124" t="n"/>
      <c r="H221" s="124" t="n"/>
      <c r="I221" s="124" t="n"/>
      <c r="J221" s="124" t="n"/>
      <c r="K221" s="124" t="n"/>
      <c r="L221" s="124" t="n"/>
      <c r="M221" s="124" t="n"/>
      <c r="N221" s="124" t="n"/>
      <c r="O221" s="124" t="n"/>
      <c r="P221" s="124" t="n"/>
      <c r="Q221" s="124" t="n">
        <v>9245387.42</v>
      </c>
      <c r="R221" s="124" t="n"/>
      <c r="S221" s="124" t="n"/>
      <c r="T221" s="124" t="n"/>
      <c r="U221" s="128" t="n">
        <f aca="false" ca="false" dt2D="false" dtr="false" t="normal">COUNTIF(F221:Q221, "&gt;0")</f>
        <v>1</v>
      </c>
      <c r="V221" s="128" t="n">
        <f aca="false" ca="false" dt2D="false" dtr="false" t="normal">COUNTIF(R221:T221, "&gt;0")</f>
        <v>0</v>
      </c>
      <c r="W221" s="128" t="n">
        <f aca="false" ca="false" dt2D="false" dtr="false" t="normal">+U221+V221</f>
        <v>1</v>
      </c>
    </row>
    <row customHeight="true" ht="12.75" outlineLevel="0" r="222">
      <c r="A222" s="115" t="n">
        <v>97</v>
      </c>
      <c r="B222" s="115" t="n">
        <v>97</v>
      </c>
      <c r="C222" s="116" t="s">
        <v>510</v>
      </c>
      <c r="D222" s="115" t="s">
        <v>634</v>
      </c>
      <c r="E222" s="124" t="n">
        <f aca="false" ca="false" dt2D="false" dtr="false" t="normal">SUM(F222:T222)</f>
        <v>4738495.97</v>
      </c>
      <c r="F222" s="124" t="n">
        <v>4738495.97</v>
      </c>
      <c r="G222" s="124" t="n"/>
      <c r="H222" s="124" t="n"/>
      <c r="I222" s="124" t="n"/>
      <c r="J222" s="124" t="n"/>
      <c r="K222" s="124" t="n"/>
      <c r="L222" s="124" t="n"/>
      <c r="M222" s="124" t="n"/>
      <c r="N222" s="124" t="n"/>
      <c r="O222" s="124" t="n"/>
      <c r="P222" s="124" t="n"/>
      <c r="Q222" s="124" t="n"/>
      <c r="R222" s="124" t="n"/>
      <c r="S222" s="124" t="n"/>
      <c r="T222" s="124" t="n"/>
      <c r="U222" s="128" t="n">
        <f aca="false" ca="false" dt2D="false" dtr="false" t="normal">COUNTIF(F222:Q222, "&gt;0")</f>
        <v>1</v>
      </c>
      <c r="V222" s="128" t="n">
        <f aca="false" ca="false" dt2D="false" dtr="false" t="normal">COUNTIF(R222:T222, "&gt;0")</f>
        <v>0</v>
      </c>
      <c r="W222" s="128" t="n">
        <f aca="false" ca="false" dt2D="false" dtr="false" t="normal">+U222+V222</f>
        <v>1</v>
      </c>
    </row>
    <row customHeight="true" ht="12.75" outlineLevel="0" r="223">
      <c r="A223" s="115" t="n">
        <v>98</v>
      </c>
      <c r="B223" s="115" t="n">
        <v>98</v>
      </c>
      <c r="C223" s="116" t="s">
        <v>637</v>
      </c>
      <c r="D223" s="115" t="s">
        <v>638</v>
      </c>
      <c r="E223" s="124" t="n">
        <f aca="false" ca="false" dt2D="false" dtr="false" t="normal">SUM(F223:T223)</f>
        <v>12052839.28</v>
      </c>
      <c r="F223" s="124" t="n">
        <v>5589727.71</v>
      </c>
      <c r="G223" s="124" t="n">
        <v>2422959.1</v>
      </c>
      <c r="H223" s="124" t="n">
        <v>2454549.21</v>
      </c>
      <c r="I223" s="124" t="n">
        <v>1585603.26</v>
      </c>
      <c r="J223" s="124" t="n"/>
      <c r="K223" s="124" t="n"/>
      <c r="L223" s="124" t="n"/>
      <c r="M223" s="124" t="n"/>
      <c r="N223" s="124" t="n"/>
      <c r="O223" s="124" t="n"/>
      <c r="P223" s="124" t="n"/>
      <c r="Q223" s="124" t="n"/>
      <c r="R223" s="124" t="n"/>
      <c r="S223" s="124" t="n"/>
      <c r="T223" s="124" t="n"/>
      <c r="U223" s="128" t="n">
        <f aca="false" ca="false" dt2D="false" dtr="false" t="normal">COUNTIF(F223:Q223, "&gt;0")</f>
        <v>4</v>
      </c>
      <c r="V223" s="128" t="n">
        <f aca="false" ca="false" dt2D="false" dtr="false" t="normal">COUNTIF(R223:T223, "&gt;0")</f>
        <v>0</v>
      </c>
      <c r="W223" s="128" t="n">
        <f aca="false" ca="false" dt2D="false" dtr="false" t="normal">+U223+V223</f>
        <v>4</v>
      </c>
    </row>
    <row customHeight="true" ht="12.75" outlineLevel="0" r="224">
      <c r="A224" s="115" t="n">
        <v>99</v>
      </c>
      <c r="B224" s="115" t="n">
        <v>99</v>
      </c>
      <c r="C224" s="116" t="s">
        <v>639</v>
      </c>
      <c r="D224" s="115" t="s">
        <v>640</v>
      </c>
      <c r="E224" s="124" t="n">
        <f aca="false" ca="true" dt2D="false" dtr="false" t="normal">SUBTOTAL(9, F224:T224)</f>
        <v>987128.58</v>
      </c>
      <c r="F224" s="124" t="n"/>
      <c r="G224" s="124" t="n">
        <v>987128.58</v>
      </c>
      <c r="H224" s="124" t="n"/>
      <c r="I224" s="124" t="n"/>
      <c r="J224" s="124" t="n"/>
      <c r="K224" s="124" t="n"/>
      <c r="L224" s="124" t="n"/>
      <c r="M224" s="124" t="n"/>
      <c r="N224" s="124" t="n"/>
      <c r="O224" s="124" t="n"/>
      <c r="P224" s="124" t="n"/>
      <c r="Q224" s="124" t="n"/>
      <c r="R224" s="124" t="n"/>
      <c r="S224" s="124" t="n"/>
      <c r="T224" s="124" t="n"/>
      <c r="U224" s="128" t="n">
        <f aca="false" ca="false" dt2D="false" dtr="false" t="normal">COUNTIF(F224:Q224, "&gt;0")</f>
        <v>1</v>
      </c>
      <c r="V224" s="128" t="n">
        <f aca="false" ca="false" dt2D="false" dtr="false" t="normal">COUNTIF(R224:T224, "&gt;0")</f>
        <v>0</v>
      </c>
      <c r="W224" s="128" t="n">
        <f aca="false" ca="false" dt2D="false" dtr="false" t="normal">+U224+V224</f>
        <v>1</v>
      </c>
    </row>
    <row customHeight="true" ht="12.75" outlineLevel="0" r="225">
      <c r="A225" s="115" t="n">
        <v>100</v>
      </c>
      <c r="B225" s="115" t="n">
        <v>100</v>
      </c>
      <c r="C225" s="116" t="s">
        <v>110</v>
      </c>
      <c r="D225" s="115" t="s">
        <v>643</v>
      </c>
      <c r="E225" s="124" t="n">
        <f aca="false" ca="true" dt2D="false" dtr="false" t="normal">SUBTOTAL(9, F225:T225)</f>
        <v>5613412.2</v>
      </c>
      <c r="F225" s="124" t="n"/>
      <c r="G225" s="124" t="n"/>
      <c r="H225" s="124" t="n"/>
      <c r="I225" s="124" t="n"/>
      <c r="J225" s="124" t="n"/>
      <c r="K225" s="124" t="n"/>
      <c r="L225" s="124" t="n"/>
      <c r="M225" s="124" t="n"/>
      <c r="N225" s="124" t="n">
        <v>5613412.2</v>
      </c>
      <c r="O225" s="124" t="n"/>
      <c r="P225" s="124" t="n"/>
      <c r="Q225" s="124" t="n"/>
      <c r="R225" s="124" t="n"/>
      <c r="S225" s="124" t="n"/>
      <c r="T225" s="124" t="n"/>
      <c r="U225" s="128" t="n"/>
      <c r="V225" s="128" t="n"/>
      <c r="W225" s="128" t="n"/>
    </row>
    <row customHeight="true" ht="12.75" outlineLevel="0" r="226">
      <c r="A226" s="197" t="n"/>
      <c r="B226" s="197" t="n"/>
      <c r="C226" s="197" t="n"/>
      <c r="D226" s="146" t="n">
        <v>2026</v>
      </c>
      <c r="E226" s="201" t="n">
        <f aca="false" ca="false" dt2D="false" dtr="false" t="normal">SUM(E227:E655)</f>
        <v>2803614497.6299977</v>
      </c>
      <c r="F226" s="201" t="n">
        <f aca="false" ca="false" dt2D="false" dtr="false" t="normal">SUM(F227:F655)</f>
        <v>765633132.6899996</v>
      </c>
      <c r="G226" s="201" t="n">
        <f aca="false" ca="false" dt2D="false" dtr="false" t="normal">SUM(G227:G655)</f>
        <v>292915613.8299999</v>
      </c>
      <c r="H226" s="201" t="n">
        <f aca="false" ca="false" dt2D="false" dtr="false" t="normal">SUM(H227:H655)</f>
        <v>314822601.21999997</v>
      </c>
      <c r="I226" s="201" t="n">
        <f aca="false" ca="false" dt2D="false" dtr="false" t="normal">SUM(I227:I655)</f>
        <v>212685289.19000003</v>
      </c>
      <c r="J226" s="201" t="n">
        <f aca="false" ca="false" dt2D="false" dtr="false" t="normal">SUM(J227:J655)</f>
        <v>211269687.35999987</v>
      </c>
      <c r="K226" s="201" t="n">
        <f aca="false" ca="false" dt2D="false" dtr="false" t="normal">SUM(K227:K655)</f>
        <v>0</v>
      </c>
      <c r="L226" s="201" t="n">
        <f aca="false" ca="false" dt2D="false" dtr="false" t="normal">SUM(L227:L655)</f>
        <v>0</v>
      </c>
      <c r="M226" s="201" t="n">
        <f aca="false" ca="false" dt2D="false" dtr="false" t="normal">SUM(M227:M655)</f>
        <v>74611871.48</v>
      </c>
      <c r="N226" s="201" t="n">
        <f aca="false" ca="false" dt2D="false" dtr="false" t="normal">SUM(N227:N655)</f>
        <v>277106412.10999995</v>
      </c>
      <c r="O226" s="201" t="n">
        <f aca="false" ca="false" dt2D="false" dtr="false" t="normal">SUM(O227:O655)</f>
        <v>172407996.33</v>
      </c>
      <c r="P226" s="201" t="n">
        <f aca="false" ca="false" dt2D="false" dtr="false" t="normal">SUM(P227:P655)</f>
        <v>177926758.25</v>
      </c>
      <c r="Q226" s="201" t="n">
        <f aca="false" ca="false" dt2D="false" dtr="false" t="normal">SUM(Q227:Q655)</f>
        <v>188747063.87999997</v>
      </c>
      <c r="R226" s="201" t="n">
        <f aca="false" ca="false" dt2D="false" dtr="false" t="normal">SUM(R227:R655)</f>
        <v>66678418.55</v>
      </c>
      <c r="S226" s="201" t="n">
        <f aca="false" ca="false" dt2D="false" dtr="false" t="normal">SUM(S227:S655)</f>
        <v>8428000</v>
      </c>
      <c r="T226" s="201" t="n">
        <f aca="false" ca="false" dt2D="false" dtr="false" t="normal">SUM(T227:T655)</f>
        <v>40381652.740000024</v>
      </c>
      <c r="U226" s="113" t="n">
        <f aca="false" ca="false" dt2D="false" dtr="false" t="normal">SUM(U227:U654)</f>
        <v>646</v>
      </c>
      <c r="V226" s="113" t="n">
        <f aca="false" ca="false" dt2D="false" dtr="false" t="normal">SUM(V227:V654)</f>
        <v>971</v>
      </c>
      <c r="W226" s="113" t="n">
        <f aca="false" ca="false" dt2D="false" dtr="false" t="normal">SUM(W227:W654)</f>
        <v>1616</v>
      </c>
    </row>
    <row customHeight="true" ht="12" outlineLevel="0" r="227">
      <c r="A227" s="115" t="n">
        <f aca="false" ca="false" dt2D="false" dtr="false" t="normal">A225+1</f>
        <v>101</v>
      </c>
      <c r="B227" s="115" t="n">
        <v>1</v>
      </c>
      <c r="C227" s="116" t="s">
        <v>522</v>
      </c>
      <c r="D227" s="115" t="s">
        <v>523</v>
      </c>
      <c r="E227" s="124" t="n">
        <f aca="false" ca="true" dt2D="false" dtr="false" t="normal">SUBTOTAL(9, F227:T227)</f>
        <v>6818547.359999999</v>
      </c>
      <c r="F227" s="124" t="n">
        <v>3431154.83</v>
      </c>
      <c r="G227" s="124" t="n">
        <v>2131704.18</v>
      </c>
      <c r="H227" s="124" t="n"/>
      <c r="I227" s="124" t="n">
        <v>881215.02</v>
      </c>
      <c r="J227" s="124" t="n"/>
      <c r="K227" s="124" t="n"/>
      <c r="L227" s="124" t="n">
        <v>0</v>
      </c>
      <c r="M227" s="124" t="n"/>
      <c r="N227" s="124" t="n"/>
      <c r="O227" s="124" t="n"/>
      <c r="P227" s="124" t="n"/>
      <c r="Q227" s="124" t="n"/>
      <c r="R227" s="124" t="n">
        <v>204556.42</v>
      </c>
      <c r="S227" s="124" t="n">
        <v>24000</v>
      </c>
      <c r="T227" s="124" t="n">
        <v>145916.91</v>
      </c>
      <c r="U227" s="128" t="n">
        <f aca="false" ca="false" dt2D="false" dtr="false" t="normal">COUNTIF(F227:Q227, "&gt;0")</f>
        <v>3</v>
      </c>
      <c r="V227" s="128" t="n">
        <f aca="false" ca="false" dt2D="false" dtr="false" t="normal">COUNTIF(R227:T227, "&gt;0")</f>
        <v>3</v>
      </c>
      <c r="W227" s="128" t="n">
        <f aca="false" ca="false" dt2D="false" dtr="false" t="normal">+U227+V227</f>
        <v>6</v>
      </c>
    </row>
    <row customHeight="true" ht="12.75" outlineLevel="0" r="228">
      <c r="A228" s="115" t="n">
        <f aca="false" ca="false" dt2D="false" dtr="false" t="normal">A227+1</f>
        <v>102</v>
      </c>
      <c r="B228" s="115" t="n">
        <f aca="false" ca="false" dt2D="false" dtr="false" t="normal">+B227+1</f>
        <v>2</v>
      </c>
      <c r="C228" s="116" t="s">
        <v>522</v>
      </c>
      <c r="D228" s="115" t="s">
        <v>649</v>
      </c>
      <c r="E228" s="124" t="n">
        <f aca="false" ca="true" dt2D="false" dtr="false" t="normal">SUBTOTAL(9, F228:T228)</f>
        <v>1832501.29</v>
      </c>
      <c r="F228" s="124" t="n"/>
      <c r="G228" s="124" t="n">
        <v>1169558.51</v>
      </c>
      <c r="H228" s="124" t="n">
        <v>544752.21</v>
      </c>
      <c r="I228" s="124" t="n"/>
      <c r="J228" s="124" t="n"/>
      <c r="K228" s="124" t="n"/>
      <c r="L228" s="124" t="n">
        <v>0</v>
      </c>
      <c r="M228" s="124" t="n"/>
      <c r="N228" s="124" t="n"/>
      <c r="O228" s="124" t="n"/>
      <c r="P228" s="124" t="n"/>
      <c r="Q228" s="124" t="n"/>
      <c r="R228" s="124" t="n">
        <v>54975.04</v>
      </c>
      <c r="S228" s="124" t="n">
        <v>24000</v>
      </c>
      <c r="T228" s="124" t="n">
        <v>39215.53</v>
      </c>
      <c r="U228" s="128" t="n">
        <f aca="false" ca="false" dt2D="false" dtr="false" t="normal">COUNTIF(F228:Q228, "&gt;0")</f>
        <v>2</v>
      </c>
      <c r="V228" s="128" t="n">
        <f aca="false" ca="false" dt2D="false" dtr="false" t="normal">COUNTIF(R228:T228, "&gt;0")</f>
        <v>3</v>
      </c>
      <c r="W228" s="128" t="n">
        <f aca="false" ca="false" dt2D="false" dtr="false" t="normal">+U228+V228</f>
        <v>5</v>
      </c>
    </row>
    <row customHeight="true" ht="12.75" outlineLevel="0" r="229">
      <c r="A229" s="115" t="n">
        <f aca="false" ca="false" dt2D="false" dtr="false" t="normal">A228+1</f>
        <v>103</v>
      </c>
      <c r="B229" s="115" t="n">
        <f aca="false" ca="false" dt2D="false" dtr="false" t="normal">+B228+1</f>
        <v>3</v>
      </c>
      <c r="C229" s="116" t="s">
        <v>522</v>
      </c>
      <c r="D229" s="115" t="s">
        <v>652</v>
      </c>
      <c r="E229" s="124" t="n">
        <f aca="false" ca="true" dt2D="false" dtr="false" t="normal">SUBTOTAL(9, F229:T229)</f>
        <v>2259281.47</v>
      </c>
      <c r="F229" s="124" t="n"/>
      <c r="G229" s="124" t="n">
        <v>1444737.45</v>
      </c>
      <c r="H229" s="124" t="n">
        <v>674416.96</v>
      </c>
      <c r="I229" s="124" t="n"/>
      <c r="J229" s="124" t="n"/>
      <c r="K229" s="124" t="n"/>
      <c r="L229" s="124" t="n">
        <v>0</v>
      </c>
      <c r="M229" s="124" t="n"/>
      <c r="N229" s="124" t="n"/>
      <c r="O229" s="124" t="n"/>
      <c r="P229" s="124" t="n"/>
      <c r="Q229" s="124" t="n"/>
      <c r="R229" s="124" t="n">
        <v>67778.44</v>
      </c>
      <c r="S229" s="124" t="n">
        <v>24000</v>
      </c>
      <c r="T229" s="124" t="n">
        <v>48348.62</v>
      </c>
      <c r="U229" s="128" t="n">
        <f aca="false" ca="false" dt2D="false" dtr="false" t="normal">COUNTIF(F229:Q229, "&gt;0")</f>
        <v>2</v>
      </c>
      <c r="V229" s="128" t="n">
        <f aca="false" ca="false" dt2D="false" dtr="false" t="normal">COUNTIF(R229:T229, "&gt;0")</f>
        <v>3</v>
      </c>
      <c r="W229" s="128" t="n">
        <f aca="false" ca="false" dt2D="false" dtr="false" t="normal">+U229+V229</f>
        <v>5</v>
      </c>
    </row>
    <row customHeight="true" ht="12.75" outlineLevel="0" r="230">
      <c r="A230" s="115" t="n">
        <f aca="false" ca="false" dt2D="false" dtr="false" t="normal">A229+1</f>
        <v>104</v>
      </c>
      <c r="B230" s="115" t="n">
        <f aca="false" ca="false" dt2D="false" dtr="false" t="normal">+B229+1</f>
        <v>4</v>
      </c>
      <c r="C230" s="116" t="s">
        <v>522</v>
      </c>
      <c r="D230" s="115" t="s">
        <v>654</v>
      </c>
      <c r="E230" s="124" t="n">
        <f aca="false" ca="true" dt2D="false" dtr="false" t="normal">SUBTOTAL(9, F230:T230)</f>
        <v>2483042.45</v>
      </c>
      <c r="F230" s="124" t="n"/>
      <c r="G230" s="124" t="n">
        <v>1589013.85</v>
      </c>
      <c r="H230" s="124" t="n">
        <v>742400.22</v>
      </c>
      <c r="I230" s="124" t="n"/>
      <c r="J230" s="124" t="n"/>
      <c r="K230" s="124" t="n"/>
      <c r="L230" s="124" t="n">
        <v>0</v>
      </c>
      <c r="M230" s="124" t="n"/>
      <c r="N230" s="124" t="n"/>
      <c r="O230" s="124" t="n"/>
      <c r="P230" s="124" t="n"/>
      <c r="Q230" s="124" t="n"/>
      <c r="R230" s="124" t="n">
        <v>74491.27</v>
      </c>
      <c r="S230" s="124" t="n">
        <v>24000</v>
      </c>
      <c r="T230" s="124" t="n">
        <v>53137.11</v>
      </c>
      <c r="U230" s="128" t="n">
        <f aca="false" ca="false" dt2D="false" dtr="false" t="normal">COUNTIF(F230:Q230, "&gt;0")</f>
        <v>2</v>
      </c>
      <c r="V230" s="128" t="n">
        <f aca="false" ca="false" dt2D="false" dtr="false" t="normal">COUNTIF(R230:T230, "&gt;0")</f>
        <v>3</v>
      </c>
      <c r="W230" s="128" t="n">
        <f aca="false" ca="false" dt2D="false" dtr="false" t="normal">+U230+V230</f>
        <v>5</v>
      </c>
    </row>
    <row customHeight="true" ht="12.75" outlineLevel="0" r="231">
      <c r="A231" s="115" t="n">
        <f aca="false" ca="false" dt2D="false" dtr="false" t="normal">A230+1</f>
        <v>105</v>
      </c>
      <c r="B231" s="115" t="n">
        <f aca="false" ca="false" dt2D="false" dtr="false" t="normal">+B230+1</f>
        <v>5</v>
      </c>
      <c r="C231" s="116" t="s">
        <v>522</v>
      </c>
      <c r="D231" s="115" t="s">
        <v>524</v>
      </c>
      <c r="E231" s="124" t="n">
        <f aca="false" ca="true" dt2D="false" dtr="false" t="normal">SUBTOTAL(9, F231:T231)</f>
        <v>3635955.2800000003</v>
      </c>
      <c r="F231" s="124" t="n">
        <v>2655156.39</v>
      </c>
      <c r="G231" s="124" t="n"/>
      <c r="H231" s="124" t="n">
        <v>769910.79</v>
      </c>
      <c r="I231" s="124" t="n"/>
      <c r="J231" s="124" t="n"/>
      <c r="K231" s="124" t="n"/>
      <c r="L231" s="124" t="n">
        <v>0</v>
      </c>
      <c r="M231" s="124" t="n"/>
      <c r="N231" s="124" t="n"/>
      <c r="O231" s="124" t="n"/>
      <c r="P231" s="124" t="n"/>
      <c r="Q231" s="124" t="n"/>
      <c r="R231" s="124" t="n">
        <v>109078.66</v>
      </c>
      <c r="S231" s="124" t="n">
        <v>24000</v>
      </c>
      <c r="T231" s="124" t="n">
        <v>77809.44</v>
      </c>
      <c r="U231" s="128" t="n">
        <f aca="false" ca="false" dt2D="false" dtr="false" t="normal">COUNTIF(F231:Q231, "&gt;0")</f>
        <v>2</v>
      </c>
      <c r="V231" s="128" t="n">
        <f aca="false" ca="false" dt2D="false" dtr="false" t="normal">COUNTIF(R231:T231, "&gt;0")</f>
        <v>3</v>
      </c>
      <c r="W231" s="128" t="n">
        <f aca="false" ca="false" dt2D="false" dtr="false" t="normal">+U231+V231</f>
        <v>5</v>
      </c>
    </row>
    <row customHeight="true" ht="12.75" outlineLevel="0" r="232">
      <c r="A232" s="115" t="n">
        <f aca="false" ca="false" dt2D="false" dtr="false" t="normal">A231+1</f>
        <v>106</v>
      </c>
      <c r="B232" s="115" t="n">
        <f aca="false" ca="false" dt2D="false" dtr="false" t="normal">+B231+1</f>
        <v>6</v>
      </c>
      <c r="C232" s="116" t="s">
        <v>522</v>
      </c>
      <c r="D232" s="115" t="s">
        <v>525</v>
      </c>
      <c r="E232" s="124" t="n">
        <f aca="false" ca="true" dt2D="false" dtr="false" t="normal">SUBTOTAL(9, F232:T232)</f>
        <v>3681174.2199999997</v>
      </c>
      <c r="F232" s="124" t="n">
        <v>2688326.75</v>
      </c>
      <c r="G232" s="124" t="n"/>
      <c r="H232" s="124" t="n">
        <v>779635.11</v>
      </c>
      <c r="I232" s="124" t="n"/>
      <c r="J232" s="124" t="n"/>
      <c r="K232" s="124" t="n"/>
      <c r="L232" s="124" t="n">
        <v>0</v>
      </c>
      <c r="M232" s="124" t="n"/>
      <c r="N232" s="124" t="n"/>
      <c r="O232" s="124" t="n"/>
      <c r="P232" s="124" t="n"/>
      <c r="Q232" s="124" t="n"/>
      <c r="R232" s="124" t="n">
        <v>110435.23</v>
      </c>
      <c r="S232" s="124" t="n">
        <v>24000</v>
      </c>
      <c r="T232" s="124" t="n">
        <v>78777.13</v>
      </c>
      <c r="U232" s="128" t="n">
        <f aca="false" ca="false" dt2D="false" dtr="false" t="normal">COUNTIF(F232:Q232, "&gt;0")</f>
        <v>2</v>
      </c>
      <c r="V232" s="128" t="n">
        <f aca="false" ca="false" dt2D="false" dtr="false" t="normal">COUNTIF(R232:T232, "&gt;0")</f>
        <v>3</v>
      </c>
      <c r="W232" s="128" t="n">
        <f aca="false" ca="false" dt2D="false" dtr="false" t="normal">+U232+V232</f>
        <v>5</v>
      </c>
    </row>
    <row customHeight="true" ht="13.5" outlineLevel="0" r="233">
      <c r="A233" s="115" t="n">
        <f aca="false" ca="false" dt2D="false" dtr="false" t="normal">A232+1</f>
        <v>107</v>
      </c>
      <c r="B233" s="115" t="n">
        <f aca="false" ca="false" dt2D="false" dtr="false" t="normal">+B232+1</f>
        <v>7</v>
      </c>
      <c r="C233" s="116" t="s">
        <v>522</v>
      </c>
      <c r="D233" s="115" t="s">
        <v>527</v>
      </c>
      <c r="E233" s="124" t="n">
        <f aca="false" ca="true" dt2D="false" dtr="false" t="normal">SUBTOTAL(9, F233:T233)</f>
        <v>708605.9600000001</v>
      </c>
      <c r="F233" s="124" t="n"/>
      <c r="G233" s="124" t="n"/>
      <c r="H233" s="124" t="n">
        <v>648183.61</v>
      </c>
      <c r="I233" s="124" t="n"/>
      <c r="J233" s="124" t="n"/>
      <c r="K233" s="124" t="n"/>
      <c r="L233" s="124" t="n">
        <v>0</v>
      </c>
      <c r="M233" s="124" t="n"/>
      <c r="N233" s="124" t="n"/>
      <c r="O233" s="124" t="n"/>
      <c r="P233" s="124" t="n"/>
      <c r="Q233" s="124" t="n"/>
      <c r="R233" s="124" t="n">
        <v>21258.18</v>
      </c>
      <c r="S233" s="124" t="n">
        <v>24000</v>
      </c>
      <c r="T233" s="124" t="n">
        <v>15164.17</v>
      </c>
      <c r="U233" s="128" t="n">
        <f aca="false" ca="false" dt2D="false" dtr="false" t="normal">COUNTIF(F233:Q233, "&gt;0")</f>
        <v>1</v>
      </c>
      <c r="V233" s="128" t="n">
        <f aca="false" ca="false" dt2D="false" dtr="false" t="normal">COUNTIF(R233:T233, "&gt;0")</f>
        <v>3</v>
      </c>
      <c r="W233" s="128" t="n">
        <f aca="false" ca="false" dt2D="false" dtr="false" t="normal">+U233+V233</f>
        <v>4</v>
      </c>
    </row>
    <row customHeight="true" ht="13.5" outlineLevel="0" r="234">
      <c r="A234" s="115" t="n">
        <f aca="false" ca="false" dt2D="false" dtr="false" t="normal">A233+1</f>
        <v>108</v>
      </c>
      <c r="B234" s="115" t="n">
        <f aca="false" ca="false" dt2D="false" dtr="false" t="normal">+B233+1</f>
        <v>8</v>
      </c>
      <c r="C234" s="116" t="s">
        <v>522</v>
      </c>
      <c r="D234" s="115" t="s">
        <v>528</v>
      </c>
      <c r="E234" s="124" t="n">
        <f aca="false" ca="true" dt2D="false" dtr="false" t="normal">SUBTOTAL(9, F234:T234)</f>
        <v>2416951.79</v>
      </c>
      <c r="F234" s="124" t="n">
        <v>2268720.47</v>
      </c>
      <c r="G234" s="124" t="n"/>
      <c r="H234" s="124" t="n"/>
      <c r="I234" s="124" t="n"/>
      <c r="J234" s="124" t="n"/>
      <c r="K234" s="124" t="n"/>
      <c r="L234" s="124" t="n">
        <v>0</v>
      </c>
      <c r="M234" s="124" t="n"/>
      <c r="N234" s="124" t="n"/>
      <c r="O234" s="124" t="n"/>
      <c r="P234" s="124" t="n"/>
      <c r="Q234" s="124" t="n"/>
      <c r="R234" s="124" t="n">
        <v>72508.55</v>
      </c>
      <c r="S234" s="124" t="n">
        <v>24000</v>
      </c>
      <c r="T234" s="124" t="n">
        <v>51722.77</v>
      </c>
      <c r="U234" s="128" t="n">
        <f aca="false" ca="false" dt2D="false" dtr="false" t="normal">COUNTIF(F234:Q234, "&gt;0")</f>
        <v>1</v>
      </c>
      <c r="V234" s="128" t="n">
        <f aca="false" ca="false" dt2D="false" dtr="false" t="normal">COUNTIF(R234:T234, "&gt;0")</f>
        <v>3</v>
      </c>
      <c r="W234" s="128" t="n">
        <f aca="false" ca="false" dt2D="false" dtr="false" t="normal">+U234+V234</f>
        <v>4</v>
      </c>
    </row>
    <row customHeight="true" ht="12.75" outlineLevel="0" r="235">
      <c r="A235" s="115" t="n">
        <f aca="false" ca="false" dt2D="false" dtr="false" t="normal">A234+1</f>
        <v>109</v>
      </c>
      <c r="B235" s="115" t="n">
        <f aca="false" ca="false" dt2D="false" dtr="false" t="normal">+B234+1</f>
        <v>9</v>
      </c>
      <c r="C235" s="116" t="s">
        <v>522</v>
      </c>
      <c r="D235" s="115" t="s">
        <v>662</v>
      </c>
      <c r="E235" s="124" t="n">
        <f aca="false" ca="true" dt2D="false" dtr="false" t="normal">SUBTOTAL(9, F235:T235)</f>
        <v>7004008.96</v>
      </c>
      <c r="F235" s="124" t="n"/>
      <c r="G235" s="124" t="n"/>
      <c r="H235" s="124" t="n"/>
      <c r="I235" s="124" t="n"/>
      <c r="J235" s="124" t="n"/>
      <c r="K235" s="124" t="n"/>
      <c r="L235" s="124" t="n">
        <v>0</v>
      </c>
      <c r="M235" s="124" t="n"/>
      <c r="N235" s="124" t="n">
        <v>6620002.9</v>
      </c>
      <c r="O235" s="124" t="n"/>
      <c r="P235" s="124" t="n"/>
      <c r="Q235" s="124" t="n"/>
      <c r="R235" s="124" t="n">
        <v>210120.27</v>
      </c>
      <c r="S235" s="124" t="n">
        <v>24000</v>
      </c>
      <c r="T235" s="124" t="n">
        <v>149885.79</v>
      </c>
      <c r="U235" s="128" t="n">
        <f aca="false" ca="false" dt2D="false" dtr="false" t="normal">COUNTIF(F235:Q235, "&gt;0")</f>
        <v>1</v>
      </c>
      <c r="V235" s="128" t="n">
        <f aca="false" ca="false" dt2D="false" dtr="false" t="normal">COUNTIF(R235:T235, "&gt;0")</f>
        <v>3</v>
      </c>
      <c r="W235" s="128" t="n">
        <f aca="false" ca="false" dt2D="false" dtr="false" t="normal">+U235+V235</f>
        <v>4</v>
      </c>
    </row>
    <row customHeight="true" ht="12.75" outlineLevel="0" r="236">
      <c r="A236" s="115" t="n">
        <f aca="false" ca="false" dt2D="false" dtr="false" t="normal">A235+1</f>
        <v>110</v>
      </c>
      <c r="B236" s="115" t="n">
        <f aca="false" ca="false" dt2D="false" dtr="false" t="normal">+B235+1</f>
        <v>10</v>
      </c>
      <c r="C236" s="116" t="s">
        <v>522</v>
      </c>
      <c r="D236" s="115" t="s">
        <v>531</v>
      </c>
      <c r="E236" s="124" t="n">
        <f aca="false" ca="true" dt2D="false" dtr="false" t="normal">SUBTOTAL(9, F236:T236)</f>
        <v>2435627.28</v>
      </c>
      <c r="F236" s="124" t="n">
        <v>2286436.04</v>
      </c>
      <c r="G236" s="124" t="n"/>
      <c r="H236" s="124" t="n"/>
      <c r="I236" s="124" t="n"/>
      <c r="J236" s="124" t="n"/>
      <c r="K236" s="124" t="n"/>
      <c r="L236" s="124" t="n">
        <v>0</v>
      </c>
      <c r="M236" s="124" t="n"/>
      <c r="N236" s="124" t="n"/>
      <c r="O236" s="124" t="n"/>
      <c r="P236" s="124" t="n"/>
      <c r="Q236" s="124" t="n"/>
      <c r="R236" s="124" t="n">
        <v>73068.82</v>
      </c>
      <c r="S236" s="124" t="n">
        <v>24000</v>
      </c>
      <c r="T236" s="124" t="n">
        <v>52122.42</v>
      </c>
      <c r="U236" s="128" t="n">
        <f aca="false" ca="false" dt2D="false" dtr="false" t="normal">COUNTIF(F236:Q236, "&gt;0")</f>
        <v>1</v>
      </c>
      <c r="V236" s="128" t="n">
        <f aca="false" ca="false" dt2D="false" dtr="false" t="normal">COUNTIF(R236:T236, "&gt;0")</f>
        <v>3</v>
      </c>
      <c r="W236" s="128" t="n">
        <f aca="false" ca="false" dt2D="false" dtr="false" t="normal">+U236+V236</f>
        <v>4</v>
      </c>
    </row>
    <row customHeight="true" ht="12.75" outlineLevel="0" r="237">
      <c r="A237" s="115" t="n">
        <f aca="false" ca="false" dt2D="false" dtr="false" t="normal">A236+1</f>
        <v>111</v>
      </c>
      <c r="B237" s="115" t="n">
        <f aca="false" ca="false" dt2D="false" dtr="false" t="normal">+B236+1</f>
        <v>11</v>
      </c>
      <c r="C237" s="116" t="s">
        <v>522</v>
      </c>
      <c r="D237" s="115" t="s">
        <v>532</v>
      </c>
      <c r="E237" s="124" t="n">
        <f aca="false" ca="true" dt2D="false" dtr="false" t="normal">SUBTOTAL(9, F237:T237)</f>
        <v>3156685.21</v>
      </c>
      <c r="F237" s="124" t="n">
        <v>2303587.64</v>
      </c>
      <c r="G237" s="124" t="n"/>
      <c r="H237" s="124" t="n">
        <v>666843.95</v>
      </c>
      <c r="I237" s="124" t="n"/>
      <c r="J237" s="124" t="n"/>
      <c r="K237" s="124" t="n"/>
      <c r="L237" s="124" t="n">
        <v>0</v>
      </c>
      <c r="M237" s="124" t="n"/>
      <c r="N237" s="124" t="n"/>
      <c r="O237" s="124" t="n"/>
      <c r="P237" s="124" t="n"/>
      <c r="Q237" s="124" t="n"/>
      <c r="R237" s="124" t="n">
        <v>94700.56</v>
      </c>
      <c r="S237" s="124" t="n">
        <v>24000</v>
      </c>
      <c r="T237" s="124" t="n">
        <v>67553.06</v>
      </c>
      <c r="U237" s="128" t="n">
        <f aca="false" ca="false" dt2D="false" dtr="false" t="normal">COUNTIF(F237:Q237, "&gt;0")</f>
        <v>2</v>
      </c>
      <c r="V237" s="128" t="n">
        <f aca="false" ca="false" dt2D="false" dtr="false" t="normal">COUNTIF(R237:T237, "&gt;0")</f>
        <v>3</v>
      </c>
      <c r="W237" s="128" t="n">
        <f aca="false" ca="false" dt2D="false" dtr="false" t="normal">+U237+V237</f>
        <v>5</v>
      </c>
    </row>
    <row customHeight="true" ht="12.75" outlineLevel="0" r="238">
      <c r="A238" s="115" t="n">
        <f aca="false" ca="false" dt2D="false" dtr="false" t="normal">A237+1</f>
        <v>112</v>
      </c>
      <c r="B238" s="115" t="n">
        <f aca="false" ca="false" dt2D="false" dtr="false" t="normal">+B237+1</f>
        <v>12</v>
      </c>
      <c r="C238" s="116" t="s">
        <v>522</v>
      </c>
      <c r="D238" s="115" t="s">
        <v>533</v>
      </c>
      <c r="E238" s="124" t="n">
        <f aca="false" ca="true" dt2D="false" dtr="false" t="normal">SUBTOTAL(9, F238:T238)</f>
        <v>764993.42</v>
      </c>
      <c r="F238" s="124" t="n"/>
      <c r="G238" s="124" t="n"/>
      <c r="H238" s="124" t="n">
        <v>701672.76</v>
      </c>
      <c r="I238" s="124" t="n"/>
      <c r="J238" s="124" t="n"/>
      <c r="K238" s="124" t="n"/>
      <c r="L238" s="124" t="n">
        <v>0</v>
      </c>
      <c r="M238" s="124" t="n"/>
      <c r="N238" s="124" t="n"/>
      <c r="O238" s="124" t="n"/>
      <c r="P238" s="124" t="n"/>
      <c r="Q238" s="124" t="n"/>
      <c r="R238" s="124" t="n">
        <v>22949.8</v>
      </c>
      <c r="S238" s="124" t="n">
        <v>24000</v>
      </c>
      <c r="T238" s="124" t="n">
        <v>16370.86</v>
      </c>
      <c r="U238" s="128" t="n">
        <f aca="false" ca="false" dt2D="false" dtr="false" t="normal">COUNTIF(F238:Q238, "&gt;0")</f>
        <v>1</v>
      </c>
      <c r="V238" s="128" t="n">
        <f aca="false" ca="false" dt2D="false" dtr="false" t="normal">COUNTIF(R238:T238, "&gt;0")</f>
        <v>3</v>
      </c>
      <c r="W238" s="128" t="n">
        <f aca="false" ca="false" dt2D="false" dtr="false" t="normal">+U238+V238</f>
        <v>4</v>
      </c>
    </row>
    <row customHeight="true" ht="12.75" outlineLevel="0" r="239">
      <c r="A239" s="115" t="n">
        <f aca="false" ca="false" dt2D="false" dtr="false" t="normal">A238+1</f>
        <v>113</v>
      </c>
      <c r="B239" s="115" t="n">
        <f aca="false" ca="false" dt2D="false" dtr="false" t="normal">+B238+1</f>
        <v>13</v>
      </c>
      <c r="C239" s="116" t="s">
        <v>522</v>
      </c>
      <c r="D239" s="115" t="s">
        <v>535</v>
      </c>
      <c r="E239" s="124" t="n">
        <f aca="false" ca="true" dt2D="false" dtr="false" t="normal">SUBTOTAL(9, F239:T239)</f>
        <v>2549946.2600000002</v>
      </c>
      <c r="F239" s="124" t="n">
        <v>2394879.02</v>
      </c>
      <c r="G239" s="124" t="n"/>
      <c r="H239" s="124" t="n"/>
      <c r="I239" s="124" t="n"/>
      <c r="J239" s="124" t="n"/>
      <c r="K239" s="124" t="n"/>
      <c r="L239" s="124" t="n">
        <v>0</v>
      </c>
      <c r="M239" s="124" t="n"/>
      <c r="N239" s="124" t="n"/>
      <c r="O239" s="124" t="n"/>
      <c r="P239" s="124" t="n"/>
      <c r="Q239" s="124" t="n"/>
      <c r="R239" s="124" t="n">
        <v>76498.39</v>
      </c>
      <c r="S239" s="124" t="n">
        <v>24000</v>
      </c>
      <c r="T239" s="124" t="n">
        <v>54568.85</v>
      </c>
      <c r="U239" s="128" t="n">
        <f aca="false" ca="false" dt2D="false" dtr="false" t="normal">COUNTIF(F239:Q239, "&gt;0")</f>
        <v>1</v>
      </c>
      <c r="V239" s="128" t="n">
        <f aca="false" ca="false" dt2D="false" dtr="false" t="normal">COUNTIF(R239:T239, "&gt;0")</f>
        <v>3</v>
      </c>
      <c r="W239" s="128" t="n">
        <f aca="false" ca="false" dt2D="false" dtr="false" t="normal">+U239+V239</f>
        <v>4</v>
      </c>
    </row>
    <row customHeight="true" ht="12.75" outlineLevel="0" r="240">
      <c r="A240" s="115" t="n">
        <f aca="false" ca="false" dt2D="false" dtr="false" t="normal">A239+1</f>
        <v>114</v>
      </c>
      <c r="B240" s="115" t="n">
        <f aca="false" ca="false" dt2D="false" dtr="false" t="normal">+B239+1</f>
        <v>14</v>
      </c>
      <c r="C240" s="116" t="s">
        <v>522</v>
      </c>
      <c r="D240" s="115" t="s">
        <v>536</v>
      </c>
      <c r="E240" s="124" t="n">
        <f aca="false" ca="true" dt2D="false" dtr="false" t="normal">SUBTOTAL(9, F240:T240)</f>
        <v>827657.61</v>
      </c>
      <c r="F240" s="124" t="n"/>
      <c r="G240" s="124" t="n"/>
      <c r="H240" s="124" t="n">
        <v>761116.01</v>
      </c>
      <c r="I240" s="124" t="n"/>
      <c r="J240" s="124" t="n"/>
      <c r="K240" s="124" t="n"/>
      <c r="L240" s="124" t="n">
        <v>0</v>
      </c>
      <c r="M240" s="124" t="n"/>
      <c r="N240" s="124" t="n"/>
      <c r="O240" s="124" t="n"/>
      <c r="P240" s="124" t="n"/>
      <c r="Q240" s="124" t="n"/>
      <c r="R240" s="124" t="n">
        <v>24829.73</v>
      </c>
      <c r="S240" s="124" t="n">
        <v>24000</v>
      </c>
      <c r="T240" s="124" t="n">
        <v>17711.87</v>
      </c>
      <c r="U240" s="128" t="n">
        <f aca="false" ca="false" dt2D="false" dtr="false" t="normal">COUNTIF(F240:Q240, "&gt;0")</f>
        <v>1</v>
      </c>
      <c r="V240" s="128" t="n">
        <f aca="false" ca="false" dt2D="false" dtr="false" t="normal">COUNTIF(R240:T240, "&gt;0")</f>
        <v>3</v>
      </c>
      <c r="W240" s="128" t="n">
        <f aca="false" ca="false" dt2D="false" dtr="false" t="normal">+U240+V240</f>
        <v>4</v>
      </c>
    </row>
    <row customHeight="true" ht="13.5" outlineLevel="0" r="241">
      <c r="A241" s="115" t="n">
        <f aca="false" ca="false" dt2D="false" dtr="false" t="normal">A240+1</f>
        <v>115</v>
      </c>
      <c r="B241" s="115" t="n">
        <f aca="false" ca="false" dt2D="false" dtr="false" t="normal">+B240+1</f>
        <v>15</v>
      </c>
      <c r="C241" s="116" t="s">
        <v>522</v>
      </c>
      <c r="D241" s="115" t="s">
        <v>539</v>
      </c>
      <c r="E241" s="124" t="n">
        <f aca="false" ca="true" dt2D="false" dtr="false" t="normal">SUBTOTAL(9, F241:T241)</f>
        <v>748637.2799999999</v>
      </c>
      <c r="F241" s="124" t="n"/>
      <c r="G241" s="124" t="n"/>
      <c r="H241" s="124" t="n">
        <v>686157.32</v>
      </c>
      <c r="I241" s="124" t="n"/>
      <c r="J241" s="124" t="n"/>
      <c r="K241" s="124" t="n"/>
      <c r="L241" s="124" t="n">
        <v>0</v>
      </c>
      <c r="M241" s="124" t="n"/>
      <c r="N241" s="124" t="n"/>
      <c r="O241" s="124" t="n"/>
      <c r="P241" s="124" t="n"/>
      <c r="Q241" s="124" t="n"/>
      <c r="R241" s="124" t="n">
        <v>22459.12</v>
      </c>
      <c r="S241" s="124" t="n">
        <v>24000</v>
      </c>
      <c r="T241" s="124" t="n">
        <v>16020.84</v>
      </c>
      <c r="U241" s="128" t="n">
        <f aca="false" ca="false" dt2D="false" dtr="false" t="normal">COUNTIF(F241:Q241, "&gt;0")</f>
        <v>1</v>
      </c>
      <c r="V241" s="128" t="n">
        <f aca="false" ca="false" dt2D="false" dtr="false" t="normal">COUNTIF(R241:T241, "&gt;0")</f>
        <v>3</v>
      </c>
      <c r="W241" s="128" t="n">
        <f aca="false" ca="false" dt2D="false" dtr="false" t="normal">+U241+V241</f>
        <v>4</v>
      </c>
    </row>
    <row customHeight="true" ht="12.75" outlineLevel="0" r="242">
      <c r="A242" s="115" t="n">
        <f aca="false" ca="false" dt2D="false" dtr="false" t="normal">A241+1</f>
        <v>116</v>
      </c>
      <c r="B242" s="115" t="n">
        <f aca="false" ca="false" dt2D="false" dtr="false" t="normal">+B241+1</f>
        <v>16</v>
      </c>
      <c r="C242" s="116" t="s">
        <v>522</v>
      </c>
      <c r="D242" s="115" t="s">
        <v>540</v>
      </c>
      <c r="E242" s="124" t="n">
        <f aca="false" ca="true" dt2D="false" dtr="false" t="normal">SUBTOTAL(9, F242:T242)</f>
        <v>725305.7100000001</v>
      </c>
      <c r="F242" s="124" t="n"/>
      <c r="G242" s="124" t="n"/>
      <c r="H242" s="124" t="n">
        <v>664025</v>
      </c>
      <c r="I242" s="124" t="n"/>
      <c r="J242" s="124" t="n"/>
      <c r="K242" s="124" t="n"/>
      <c r="L242" s="124" t="n">
        <v>0</v>
      </c>
      <c r="M242" s="124" t="n"/>
      <c r="N242" s="124" t="n"/>
      <c r="O242" s="124" t="n"/>
      <c r="P242" s="124" t="n"/>
      <c r="Q242" s="124" t="n"/>
      <c r="R242" s="124" t="n">
        <v>21759.17</v>
      </c>
      <c r="S242" s="124" t="n">
        <v>24000</v>
      </c>
      <c r="T242" s="124" t="n">
        <v>15521.54</v>
      </c>
      <c r="U242" s="128" t="n">
        <f aca="false" ca="false" dt2D="false" dtr="false" t="normal">COUNTIF(F242:Q242, "&gt;0")</f>
        <v>1</v>
      </c>
      <c r="V242" s="128" t="n">
        <f aca="false" ca="false" dt2D="false" dtr="false" t="normal">COUNTIF(R242:T242, "&gt;0")</f>
        <v>3</v>
      </c>
      <c r="W242" s="128" t="n">
        <f aca="false" ca="false" dt2D="false" dtr="false" t="normal">+U242+V242</f>
        <v>4</v>
      </c>
    </row>
    <row customHeight="true" ht="12.75" outlineLevel="0" r="243">
      <c r="A243" s="115" t="n">
        <f aca="false" ca="false" dt2D="false" dtr="false" t="normal">A242+1</f>
        <v>117</v>
      </c>
      <c r="B243" s="115" t="n">
        <f aca="false" ca="false" dt2D="false" dtr="false" t="normal">+B242+1</f>
        <v>17</v>
      </c>
      <c r="C243" s="116" t="s">
        <v>522</v>
      </c>
      <c r="D243" s="115" t="s">
        <v>541</v>
      </c>
      <c r="E243" s="124" t="n">
        <f aca="false" ca="true" dt2D="false" dtr="false" t="normal">SUBTOTAL(9, F243:T243)</f>
        <v>3646716.8899999997</v>
      </c>
      <c r="F243" s="124" t="n">
        <v>2663050.57</v>
      </c>
      <c r="G243" s="124" t="n"/>
      <c r="H243" s="124" t="n">
        <v>772225.07</v>
      </c>
      <c r="I243" s="124" t="n"/>
      <c r="J243" s="124" t="n"/>
      <c r="K243" s="124" t="n"/>
      <c r="L243" s="124" t="n">
        <v>0</v>
      </c>
      <c r="M243" s="124" t="n"/>
      <c r="N243" s="124" t="n"/>
      <c r="O243" s="124" t="n"/>
      <c r="P243" s="124" t="n"/>
      <c r="Q243" s="124" t="n"/>
      <c r="R243" s="124" t="n">
        <v>109401.51</v>
      </c>
      <c r="S243" s="124" t="n">
        <v>24000</v>
      </c>
      <c r="T243" s="124" t="n">
        <v>78039.74</v>
      </c>
      <c r="U243" s="128" t="n">
        <f aca="false" ca="false" dt2D="false" dtr="false" t="normal">COUNTIF(F243:Q243, "&gt;0")</f>
        <v>2</v>
      </c>
      <c r="V243" s="128" t="n">
        <f aca="false" ca="false" dt2D="false" dtr="false" t="normal">COUNTIF(R243:T243, "&gt;0")</f>
        <v>3</v>
      </c>
      <c r="W243" s="128" t="n">
        <f aca="false" ca="false" dt2D="false" dtr="false" t="normal">+U243+V243</f>
        <v>5</v>
      </c>
    </row>
    <row customHeight="true" ht="12.75" outlineLevel="0" r="244">
      <c r="A244" s="115" t="n">
        <f aca="false" ca="false" dt2D="false" dtr="false" t="normal">A243+1</f>
        <v>118</v>
      </c>
      <c r="B244" s="115" t="n">
        <f aca="false" ca="false" dt2D="false" dtr="false" t="normal">+B243+1</f>
        <v>18</v>
      </c>
      <c r="C244" s="116" t="s">
        <v>522</v>
      </c>
      <c r="D244" s="115" t="s">
        <v>543</v>
      </c>
      <c r="E244" s="124" t="n">
        <f aca="false" ca="true" dt2D="false" dtr="false" t="normal">SUBTOTAL(9, F244:T244)</f>
        <v>2636525.52</v>
      </c>
      <c r="F244" s="124" t="n">
        <v>2477008.1</v>
      </c>
      <c r="G244" s="124" t="n"/>
      <c r="H244" s="124" t="n"/>
      <c r="I244" s="124" t="n"/>
      <c r="J244" s="124" t="n"/>
      <c r="K244" s="124" t="n"/>
      <c r="L244" s="124" t="n">
        <v>0</v>
      </c>
      <c r="M244" s="124" t="n"/>
      <c r="N244" s="124" t="n"/>
      <c r="O244" s="124" t="n"/>
      <c r="P244" s="124" t="n"/>
      <c r="Q244" s="124" t="n"/>
      <c r="R244" s="124" t="n">
        <v>79095.77</v>
      </c>
      <c r="S244" s="124" t="n">
        <v>24000</v>
      </c>
      <c r="T244" s="124" t="n">
        <v>56421.65</v>
      </c>
      <c r="U244" s="128" t="n">
        <f aca="false" ca="false" dt2D="false" dtr="false" t="normal">COUNTIF(F244:Q244, "&gt;0")</f>
        <v>1</v>
      </c>
      <c r="V244" s="128" t="n">
        <f aca="false" ca="false" dt2D="false" dtr="false" t="normal">COUNTIF(R244:T244, "&gt;0")</f>
        <v>3</v>
      </c>
      <c r="W244" s="128" t="n">
        <f aca="false" ca="false" dt2D="false" dtr="false" t="normal">+U244+V244</f>
        <v>4</v>
      </c>
    </row>
    <row customHeight="true" ht="12.75" outlineLevel="0" r="245">
      <c r="A245" s="115" t="n">
        <f aca="false" ca="false" dt2D="false" dtr="false" t="normal">A244+1</f>
        <v>119</v>
      </c>
      <c r="B245" s="115" t="n">
        <f aca="false" ca="false" dt2D="false" dtr="false" t="normal">+B244+1</f>
        <v>19</v>
      </c>
      <c r="C245" s="116" t="s">
        <v>522</v>
      </c>
      <c r="D245" s="115" t="s">
        <v>544</v>
      </c>
      <c r="E245" s="124" t="n">
        <f aca="false" ca="true" dt2D="false" dtr="false" t="normal">SUBTOTAL(9, F245:T245)</f>
        <v>31630096.27</v>
      </c>
      <c r="F245" s="124" t="n">
        <v>17055314.03</v>
      </c>
      <c r="G245" s="124" t="n">
        <v>7047586.66</v>
      </c>
      <c r="H245" s="124" t="n"/>
      <c r="I245" s="124" t="n">
        <v>5877408.63</v>
      </c>
      <c r="J245" s="124" t="n"/>
      <c r="K245" s="124" t="n"/>
      <c r="L245" s="124" t="n">
        <v>0</v>
      </c>
      <c r="M245" s="124" t="n"/>
      <c r="N245" s="124" t="n"/>
      <c r="O245" s="124" t="n"/>
      <c r="P245" s="124" t="n"/>
      <c r="Q245" s="124" t="n"/>
      <c r="R245" s="124" t="n">
        <v>948902.89</v>
      </c>
      <c r="S245" s="124" t="n">
        <v>24000</v>
      </c>
      <c r="T245" s="124" t="n">
        <v>676884.06</v>
      </c>
      <c r="U245" s="128" t="n">
        <f aca="false" ca="false" dt2D="false" dtr="false" t="normal">COUNTIF(F245:Q245, "&gt;0")</f>
        <v>3</v>
      </c>
      <c r="V245" s="128" t="n">
        <f aca="false" ca="false" dt2D="false" dtr="false" t="normal">COUNTIF(R245:T245, "&gt;0")</f>
        <v>3</v>
      </c>
      <c r="W245" s="128" t="n">
        <f aca="false" ca="false" dt2D="false" dtr="false" t="normal">+U245+V245</f>
        <v>6</v>
      </c>
    </row>
    <row customHeight="true" ht="12.75" outlineLevel="0" r="246">
      <c r="A246" s="115" t="n">
        <f aca="false" ca="false" dt2D="false" dtr="false" t="normal">A245+1</f>
        <v>120</v>
      </c>
      <c r="B246" s="115" t="n">
        <f aca="false" ca="false" dt2D="false" dtr="false" t="normal">+B245+1</f>
        <v>20</v>
      </c>
      <c r="C246" s="116" t="s">
        <v>522</v>
      </c>
      <c r="D246" s="115" t="s">
        <v>545</v>
      </c>
      <c r="E246" s="124" t="n">
        <f aca="false" ca="true" dt2D="false" dtr="false" t="normal">SUBTOTAL(9, F246:T246)</f>
        <v>2775458.6199999996</v>
      </c>
      <c r="F246" s="124" t="n">
        <v>2608800.05</v>
      </c>
      <c r="G246" s="124" t="n"/>
      <c r="H246" s="124" t="n"/>
      <c r="I246" s="124" t="n"/>
      <c r="J246" s="124" t="n"/>
      <c r="K246" s="124" t="n"/>
      <c r="L246" s="124" t="n">
        <v>0</v>
      </c>
      <c r="M246" s="124" t="n"/>
      <c r="N246" s="124" t="n"/>
      <c r="O246" s="124" t="n"/>
      <c r="P246" s="124" t="n"/>
      <c r="Q246" s="124" t="n"/>
      <c r="R246" s="124" t="n">
        <v>83263.76</v>
      </c>
      <c r="S246" s="124" t="n">
        <v>24000</v>
      </c>
      <c r="T246" s="124" t="n">
        <v>59394.81</v>
      </c>
      <c r="U246" s="128" t="n">
        <f aca="false" ca="false" dt2D="false" dtr="false" t="normal">COUNTIF(F246:Q246, "&gt;0")</f>
        <v>1</v>
      </c>
      <c r="V246" s="128" t="n">
        <f aca="false" ca="false" dt2D="false" dtr="false" t="normal">COUNTIF(R246:T246, "&gt;0")</f>
        <v>3</v>
      </c>
      <c r="W246" s="128" t="n">
        <f aca="false" ca="false" dt2D="false" dtr="false" t="normal">+U246+V246</f>
        <v>4</v>
      </c>
    </row>
    <row customHeight="true" ht="12.75" outlineLevel="0" r="247">
      <c r="A247" s="115" t="n">
        <f aca="false" ca="false" dt2D="false" dtr="false" t="normal">A246+1</f>
        <v>121</v>
      </c>
      <c r="B247" s="115" t="n">
        <f aca="false" ca="false" dt2D="false" dtr="false" t="normal">+B246+1</f>
        <v>21</v>
      </c>
      <c r="C247" s="116" t="s">
        <v>522</v>
      </c>
      <c r="D247" s="115" t="s">
        <v>546</v>
      </c>
      <c r="E247" s="124" t="n">
        <f aca="false" ca="true" dt2D="false" dtr="false" t="normal">SUBTOTAL(9, F247:T247)</f>
        <v>3154462.14</v>
      </c>
      <c r="F247" s="124" t="n">
        <v>2301956.91</v>
      </c>
      <c r="G247" s="124" t="n"/>
      <c r="H247" s="124" t="n">
        <v>666365.88</v>
      </c>
      <c r="I247" s="124" t="n"/>
      <c r="J247" s="124" t="n"/>
      <c r="K247" s="124" t="n"/>
      <c r="L247" s="124" t="n">
        <v>0</v>
      </c>
      <c r="M247" s="124" t="n"/>
      <c r="N247" s="124" t="n"/>
      <c r="O247" s="124" t="n"/>
      <c r="P247" s="124" t="n"/>
      <c r="Q247" s="124" t="n"/>
      <c r="R247" s="124" t="n">
        <v>94633.86</v>
      </c>
      <c r="S247" s="124" t="n">
        <v>24000</v>
      </c>
      <c r="T247" s="124" t="n">
        <v>67505.49</v>
      </c>
      <c r="U247" s="128" t="n">
        <f aca="false" ca="false" dt2D="false" dtr="false" t="normal">COUNTIF(F247:Q247, "&gt;0")</f>
        <v>2</v>
      </c>
      <c r="V247" s="128" t="n">
        <f aca="false" ca="false" dt2D="false" dtr="false" t="normal">COUNTIF(R247:T247, "&gt;0")</f>
        <v>3</v>
      </c>
      <c r="W247" s="128" t="n">
        <f aca="false" ca="false" dt2D="false" dtr="false" t="normal">+U247+V247</f>
        <v>5</v>
      </c>
    </row>
    <row customHeight="true" ht="12.75" outlineLevel="0" r="248">
      <c r="A248" s="115" t="n">
        <f aca="false" ca="false" dt2D="false" dtr="false" t="normal">A247+1</f>
        <v>122</v>
      </c>
      <c r="B248" s="115" t="n">
        <f aca="false" ca="false" dt2D="false" dtr="false" t="normal">+B247+1</f>
        <v>22</v>
      </c>
      <c r="C248" s="116" t="s">
        <v>522</v>
      </c>
      <c r="D248" s="115" t="s">
        <v>547</v>
      </c>
      <c r="E248" s="124" t="n">
        <f aca="false" ca="true" dt2D="false" dtr="false" t="normal">SUBTOTAL(9, F248:T248)</f>
        <v>1474503.91</v>
      </c>
      <c r="F248" s="124" t="n">
        <v>1374714.41</v>
      </c>
      <c r="G248" s="124" t="n"/>
      <c r="H248" s="124" t="n"/>
      <c r="I248" s="124" t="n"/>
      <c r="J248" s="124" t="n"/>
      <c r="K248" s="124" t="n"/>
      <c r="L248" s="124" t="n">
        <v>0</v>
      </c>
      <c r="M248" s="124" t="n"/>
      <c r="N248" s="124" t="n"/>
      <c r="O248" s="124" t="n"/>
      <c r="P248" s="124" t="n"/>
      <c r="Q248" s="124" t="n"/>
      <c r="R248" s="124" t="n">
        <v>44235.12</v>
      </c>
      <c r="S248" s="124" t="n">
        <v>24000</v>
      </c>
      <c r="T248" s="124" t="n">
        <v>31554.38</v>
      </c>
      <c r="U248" s="128" t="n">
        <f aca="false" ca="false" dt2D="false" dtr="false" t="normal">COUNTIF(F248:Q248, "&gt;0")</f>
        <v>1</v>
      </c>
      <c r="V248" s="128" t="n">
        <f aca="false" ca="false" dt2D="false" dtr="false" t="normal">COUNTIF(R248:T248, "&gt;0")</f>
        <v>3</v>
      </c>
      <c r="W248" s="128" t="n">
        <f aca="false" ca="false" dt2D="false" dtr="false" t="normal">+U248+V248</f>
        <v>4</v>
      </c>
    </row>
    <row customHeight="true" ht="12.75" outlineLevel="0" r="249">
      <c r="A249" s="115" t="n">
        <f aca="false" ca="false" dt2D="false" dtr="false" t="normal">A248+1</f>
        <v>123</v>
      </c>
      <c r="B249" s="115" t="n">
        <f aca="false" ca="false" dt2D="false" dtr="false" t="normal">+B248+1</f>
        <v>23</v>
      </c>
      <c r="C249" s="116" t="s">
        <v>522</v>
      </c>
      <c r="D249" s="115" t="s">
        <v>549</v>
      </c>
      <c r="E249" s="124" t="n">
        <f aca="false" ca="true" dt2D="false" dtr="false" t="normal">SUBTOTAL(9, F249:T249)</f>
        <v>2892981.3499999996</v>
      </c>
      <c r="F249" s="124" t="n">
        <v>2720282.11</v>
      </c>
      <c r="G249" s="124" t="n"/>
      <c r="H249" s="124" t="n"/>
      <c r="I249" s="124" t="n"/>
      <c r="J249" s="124" t="n"/>
      <c r="K249" s="124" t="n"/>
      <c r="L249" s="124" t="n">
        <v>0</v>
      </c>
      <c r="M249" s="124" t="n"/>
      <c r="N249" s="124" t="n"/>
      <c r="O249" s="124" t="n"/>
      <c r="P249" s="124" t="n"/>
      <c r="Q249" s="124" t="n"/>
      <c r="R249" s="124" t="n">
        <v>86789.44</v>
      </c>
      <c r="S249" s="124" t="n">
        <v>24000</v>
      </c>
      <c r="T249" s="124" t="n">
        <v>61909.8</v>
      </c>
      <c r="U249" s="128" t="n">
        <f aca="false" ca="false" dt2D="false" dtr="false" t="normal">COUNTIF(F249:Q249, "&gt;0")</f>
        <v>1</v>
      </c>
      <c r="V249" s="128" t="n">
        <f aca="false" ca="false" dt2D="false" dtr="false" t="normal">COUNTIF(R249:T249, "&gt;0")</f>
        <v>3</v>
      </c>
      <c r="W249" s="128" t="n">
        <f aca="false" ca="false" dt2D="false" dtr="false" t="normal">+U249+V249</f>
        <v>4</v>
      </c>
    </row>
    <row customHeight="true" ht="12.75" outlineLevel="0" r="250">
      <c r="A250" s="115" t="n">
        <f aca="false" ca="false" dt2D="false" dtr="false" t="normal">A249+1</f>
        <v>124</v>
      </c>
      <c r="B250" s="115" t="n">
        <f aca="false" ca="false" dt2D="false" dtr="false" t="normal">+B249+1</f>
        <v>24</v>
      </c>
      <c r="C250" s="116" t="s">
        <v>522</v>
      </c>
      <c r="D250" s="115" t="s">
        <v>550</v>
      </c>
      <c r="E250" s="124" t="n">
        <f aca="false" ca="true" dt2D="false" dtr="false" t="normal">SUBTOTAL(9, F250:T250)</f>
        <v>3814793.32</v>
      </c>
      <c r="F250" s="124" t="n">
        <v>3594712.94</v>
      </c>
      <c r="G250" s="124" t="n"/>
      <c r="H250" s="124" t="n"/>
      <c r="I250" s="124" t="n"/>
      <c r="J250" s="124" t="n"/>
      <c r="K250" s="124" t="n"/>
      <c r="L250" s="124" t="n">
        <v>0</v>
      </c>
      <c r="M250" s="124" t="n"/>
      <c r="N250" s="124" t="n"/>
      <c r="O250" s="124" t="n"/>
      <c r="P250" s="124" t="n"/>
      <c r="Q250" s="124" t="n"/>
      <c r="R250" s="124" t="n">
        <v>114443.8</v>
      </c>
      <c r="S250" s="124" t="n">
        <v>24000</v>
      </c>
      <c r="T250" s="124" t="n">
        <v>81636.58</v>
      </c>
      <c r="U250" s="128" t="n">
        <f aca="false" ca="false" dt2D="false" dtr="false" t="normal">COUNTIF(F250:Q250, "&gt;0")</f>
        <v>1</v>
      </c>
      <c r="V250" s="128" t="n">
        <f aca="false" ca="false" dt2D="false" dtr="false" t="normal">COUNTIF(R250:T250, "&gt;0")</f>
        <v>3</v>
      </c>
      <c r="W250" s="128" t="n">
        <f aca="false" ca="false" dt2D="false" dtr="false" t="normal">+U250+V250</f>
        <v>4</v>
      </c>
    </row>
    <row customHeight="true" ht="12.75" outlineLevel="0" r="251">
      <c r="A251" s="115" t="n">
        <f aca="false" ca="false" dt2D="false" dtr="false" t="normal">A250+1</f>
        <v>125</v>
      </c>
      <c r="B251" s="115" t="n">
        <f aca="false" ca="false" dt2D="false" dtr="false" t="normal">+B250+1</f>
        <v>25</v>
      </c>
      <c r="C251" s="116" t="s">
        <v>522</v>
      </c>
      <c r="D251" s="115" t="s">
        <v>552</v>
      </c>
      <c r="E251" s="124" t="n">
        <f aca="false" ca="true" dt2D="false" dtr="false" t="normal">SUBTOTAL(9, F251:T251)</f>
        <v>6902075.33</v>
      </c>
      <c r="F251" s="124" t="n">
        <v>5051020</v>
      </c>
      <c r="G251" s="124" t="n"/>
      <c r="H251" s="124" t="n">
        <v>1472288.66</v>
      </c>
      <c r="I251" s="124" t="n"/>
      <c r="J251" s="124" t="n"/>
      <c r="K251" s="124" t="n"/>
      <c r="L251" s="124" t="n">
        <v>0</v>
      </c>
      <c r="M251" s="124" t="n"/>
      <c r="N251" s="124" t="n"/>
      <c r="O251" s="124" t="n"/>
      <c r="P251" s="124" t="n"/>
      <c r="Q251" s="124" t="n"/>
      <c r="R251" s="124" t="n">
        <v>207062.26</v>
      </c>
      <c r="S251" s="124" t="n">
        <v>24000</v>
      </c>
      <c r="T251" s="124" t="n">
        <v>147704.41</v>
      </c>
      <c r="U251" s="128" t="n">
        <f aca="false" ca="false" dt2D="false" dtr="false" t="normal">COUNTIF(F251:Q251, "&gt;0")</f>
        <v>2</v>
      </c>
      <c r="V251" s="128" t="n">
        <f aca="false" ca="false" dt2D="false" dtr="false" t="normal">COUNTIF(R251:T251, "&gt;0")</f>
        <v>3</v>
      </c>
      <c r="W251" s="128" t="n">
        <f aca="false" ca="false" dt2D="false" dtr="false" t="normal">+U251+V251</f>
        <v>5</v>
      </c>
    </row>
    <row customHeight="true" ht="12.75" outlineLevel="0" r="252">
      <c r="A252" s="115" t="n">
        <f aca="false" ca="false" dt2D="false" dtr="false" t="normal">A251+1</f>
        <v>126</v>
      </c>
      <c r="B252" s="115" t="n">
        <f aca="false" ca="false" dt2D="false" dtr="false" t="normal">+B251+1</f>
        <v>26</v>
      </c>
      <c r="C252" s="116" t="s">
        <v>522</v>
      </c>
      <c r="D252" s="115" t="s">
        <v>553</v>
      </c>
      <c r="E252" s="124" t="n">
        <f aca="false" ca="true" dt2D="false" dtr="false" t="normal">SUBTOTAL(9, F252:T252)</f>
        <v>2649695.14</v>
      </c>
      <c r="F252" s="124" t="n">
        <v>2019914.82</v>
      </c>
      <c r="G252" s="124" t="n"/>
      <c r="H252" s="124" t="n">
        <v>569524.16</v>
      </c>
      <c r="I252" s="124" t="n"/>
      <c r="J252" s="124" t="n"/>
      <c r="K252" s="124" t="n"/>
      <c r="L252" s="124" t="n"/>
      <c r="M252" s="124" t="n"/>
      <c r="N252" s="124" t="n"/>
      <c r="O252" s="124" t="n"/>
      <c r="P252" s="124" t="n"/>
      <c r="Q252" s="124" t="n"/>
      <c r="R252" s="124" t="n">
        <v>36256.16</v>
      </c>
      <c r="S252" s="124" t="n">
        <v>24000</v>
      </c>
      <c r="T252" s="124" t="n"/>
      <c r="U252" s="128" t="n">
        <f aca="false" ca="false" dt2D="false" dtr="false" t="normal">COUNTIF(F252:Q252, "&gt;0")</f>
        <v>2</v>
      </c>
      <c r="V252" s="128" t="n">
        <f aca="false" ca="false" dt2D="false" dtr="false" t="normal">COUNTIF(R252:T252, "&gt;0")</f>
        <v>2</v>
      </c>
      <c r="W252" s="128" t="n">
        <f aca="false" ca="false" dt2D="false" dtr="false" t="normal">+U252+V252</f>
        <v>4</v>
      </c>
    </row>
    <row customHeight="true" ht="12.75" outlineLevel="0" r="253">
      <c r="A253" s="115" t="n">
        <f aca="false" ca="false" dt2D="false" dtr="false" t="normal">A252+1</f>
        <v>127</v>
      </c>
      <c r="B253" s="115" t="n">
        <f aca="false" ca="false" dt2D="false" dtr="false" t="normal">+B252+1</f>
        <v>27</v>
      </c>
      <c r="C253" s="116" t="s">
        <v>522</v>
      </c>
      <c r="D253" s="115" t="s">
        <v>554</v>
      </c>
      <c r="E253" s="124" t="n">
        <f aca="false" ca="true" dt2D="false" dtr="false" t="normal">SUBTOTAL(9, F253:T253)</f>
        <v>6221453.049999999</v>
      </c>
      <c r="F253" s="124" t="n">
        <v>4079377.53</v>
      </c>
      <c r="G253" s="124" t="n"/>
      <c r="H253" s="124" t="n">
        <v>1798292.83</v>
      </c>
      <c r="I253" s="124" t="n"/>
      <c r="J253" s="124" t="n"/>
      <c r="K253" s="124" t="n"/>
      <c r="L253" s="124" t="n">
        <v>0</v>
      </c>
      <c r="M253" s="124" t="n"/>
      <c r="N253" s="124" t="n"/>
      <c r="O253" s="124" t="n"/>
      <c r="P253" s="124" t="n"/>
      <c r="Q253" s="124" t="n"/>
      <c r="R253" s="124" t="n">
        <v>186643.59</v>
      </c>
      <c r="S253" s="124" t="n">
        <v>24000</v>
      </c>
      <c r="T253" s="124" t="n">
        <v>133139.1</v>
      </c>
      <c r="U253" s="128" t="n">
        <f aca="false" ca="false" dt2D="false" dtr="false" t="normal">COUNTIF(F253:Q253, "&gt;0")</f>
        <v>2</v>
      </c>
      <c r="V253" s="128" t="n">
        <f aca="false" ca="false" dt2D="false" dtr="false" t="normal">COUNTIF(R253:T253, "&gt;0")</f>
        <v>3</v>
      </c>
      <c r="W253" s="128" t="n">
        <f aca="false" ca="false" dt2D="false" dtr="false" t="normal">+U253+V253</f>
        <v>5</v>
      </c>
    </row>
    <row customHeight="true" ht="12.75" outlineLevel="0" r="254">
      <c r="A254" s="115" t="n">
        <f aca="false" ca="false" dt2D="false" dtr="false" t="normal">A253+1</f>
        <v>128</v>
      </c>
      <c r="B254" s="115" t="n">
        <f aca="false" ca="false" dt2D="false" dtr="false" t="normal">+B253+1</f>
        <v>28</v>
      </c>
      <c r="C254" s="116" t="s">
        <v>522</v>
      </c>
      <c r="D254" s="115" t="s">
        <v>556</v>
      </c>
      <c r="E254" s="124" t="n">
        <f aca="false" ca="true" dt2D="false" dtr="false" t="normal">SUBTOTAL(9, F254:T254)</f>
        <v>2992501.27</v>
      </c>
      <c r="F254" s="124" t="n">
        <v>2243510.37</v>
      </c>
      <c r="G254" s="124" t="n"/>
      <c r="H254" s="124" t="n"/>
      <c r="I254" s="124" t="n">
        <v>571176.33</v>
      </c>
      <c r="J254" s="124" t="n"/>
      <c r="K254" s="124" t="n"/>
      <c r="L254" s="124" t="n">
        <v>0</v>
      </c>
      <c r="M254" s="124" t="n"/>
      <c r="N254" s="124" t="n"/>
      <c r="O254" s="124" t="n"/>
      <c r="P254" s="124" t="n"/>
      <c r="Q254" s="124" t="n"/>
      <c r="R254" s="124" t="n">
        <v>89775.04</v>
      </c>
      <c r="S254" s="124" t="n">
        <v>24000</v>
      </c>
      <c r="T254" s="124" t="n">
        <v>64039.53</v>
      </c>
      <c r="U254" s="128" t="n">
        <f aca="false" ca="false" dt2D="false" dtr="false" t="normal">COUNTIF(F254:Q254, "&gt;0")</f>
        <v>2</v>
      </c>
      <c r="V254" s="128" t="n">
        <f aca="false" ca="false" dt2D="false" dtr="false" t="normal">COUNTIF(R254:T254, "&gt;0")</f>
        <v>3</v>
      </c>
      <c r="W254" s="128" t="n">
        <f aca="false" ca="false" dt2D="false" dtr="false" t="normal">+U254+V254</f>
        <v>5</v>
      </c>
    </row>
    <row customHeight="true" ht="12.75" outlineLevel="0" r="255">
      <c r="A255" s="115" t="n">
        <f aca="false" ca="false" dt2D="false" dtr="false" t="normal">A254+1</f>
        <v>129</v>
      </c>
      <c r="B255" s="115" t="n">
        <f aca="false" ca="false" dt2D="false" dtr="false" t="normal">+B254+1</f>
        <v>29</v>
      </c>
      <c r="C255" s="116" t="s">
        <v>522</v>
      </c>
      <c r="D255" s="115" t="s">
        <v>557</v>
      </c>
      <c r="E255" s="124" t="n">
        <f aca="false" ca="true" dt2D="false" dtr="false" t="normal">SUBTOTAL(9, F255:T255)</f>
        <v>2844456.35</v>
      </c>
      <c r="F255" s="124" t="n">
        <v>2674251.29</v>
      </c>
      <c r="G255" s="124" t="n"/>
      <c r="H255" s="124" t="n"/>
      <c r="I255" s="124" t="n"/>
      <c r="J255" s="124" t="n"/>
      <c r="K255" s="124" t="n"/>
      <c r="L255" s="124" t="n">
        <v>0</v>
      </c>
      <c r="M255" s="124" t="n"/>
      <c r="N255" s="124" t="n"/>
      <c r="O255" s="124" t="n"/>
      <c r="P255" s="124" t="n"/>
      <c r="Q255" s="124" t="n"/>
      <c r="R255" s="124" t="n">
        <v>85333.69</v>
      </c>
      <c r="S255" s="124" t="n">
        <v>24000</v>
      </c>
      <c r="T255" s="124" t="n">
        <v>60871.37</v>
      </c>
      <c r="U255" s="128" t="n">
        <f aca="false" ca="false" dt2D="false" dtr="false" t="normal">COUNTIF(F255:Q255, "&gt;0")</f>
        <v>1</v>
      </c>
      <c r="V255" s="128" t="n">
        <f aca="false" ca="false" dt2D="false" dtr="false" t="normal">COUNTIF(R255:T255, "&gt;0")</f>
        <v>3</v>
      </c>
      <c r="W255" s="128" t="n">
        <f aca="false" ca="false" dt2D="false" dtr="false" t="normal">+U255+V255</f>
        <v>4</v>
      </c>
    </row>
    <row customHeight="true" ht="12.75" outlineLevel="0" r="256">
      <c r="A256" s="115" t="n">
        <f aca="false" ca="false" dt2D="false" dtr="false" t="normal">A255+1</f>
        <v>130</v>
      </c>
      <c r="B256" s="115" t="n">
        <f aca="false" ca="false" dt2D="false" dtr="false" t="normal">+B255+1</f>
        <v>30</v>
      </c>
      <c r="C256" s="116" t="s">
        <v>522</v>
      </c>
      <c r="D256" s="115" t="s">
        <v>558</v>
      </c>
      <c r="E256" s="124" t="n">
        <f aca="false" ca="true" dt2D="false" dtr="false" t="normal">SUBTOTAL(9, F256:T256)</f>
        <v>2820897.1000000006</v>
      </c>
      <c r="F256" s="124" t="n">
        <v>2651902.99</v>
      </c>
      <c r="G256" s="124" t="n"/>
      <c r="H256" s="124" t="n"/>
      <c r="I256" s="124" t="n"/>
      <c r="J256" s="124" t="n"/>
      <c r="K256" s="124" t="n"/>
      <c r="L256" s="124" t="n">
        <v>0</v>
      </c>
      <c r="M256" s="124" t="n"/>
      <c r="N256" s="124" t="n"/>
      <c r="O256" s="124" t="n"/>
      <c r="P256" s="124" t="n"/>
      <c r="Q256" s="124" t="n"/>
      <c r="R256" s="124" t="n">
        <v>84626.91</v>
      </c>
      <c r="S256" s="124" t="n">
        <v>24000</v>
      </c>
      <c r="T256" s="124" t="n">
        <v>60367.2</v>
      </c>
      <c r="U256" s="128" t="n">
        <f aca="false" ca="false" dt2D="false" dtr="false" t="normal">COUNTIF(F256:Q256, "&gt;0")</f>
        <v>1</v>
      </c>
      <c r="V256" s="128" t="n">
        <f aca="false" ca="false" dt2D="false" dtr="false" t="normal">COUNTIF(R256:T256, "&gt;0")</f>
        <v>3</v>
      </c>
      <c r="W256" s="128" t="n">
        <f aca="false" ca="false" dt2D="false" dtr="false" t="normal">+U256+V256</f>
        <v>4</v>
      </c>
    </row>
    <row customHeight="true" ht="12.75" outlineLevel="0" r="257">
      <c r="A257" s="115" t="n">
        <f aca="false" ca="false" dt2D="false" dtr="false" t="normal">A256+1</f>
        <v>131</v>
      </c>
      <c r="B257" s="115" t="n">
        <f aca="false" ca="false" dt2D="false" dtr="false" t="normal">+B256+1</f>
        <v>31</v>
      </c>
      <c r="C257" s="116" t="s">
        <v>559</v>
      </c>
      <c r="D257" s="115" t="s">
        <v>560</v>
      </c>
      <c r="E257" s="124" t="n">
        <f aca="false" ca="true" dt2D="false" dtr="false" t="normal">SUBTOTAL(9, F257:T257)</f>
        <v>4629559.069999999</v>
      </c>
      <c r="F257" s="124" t="n">
        <v>3384014.83</v>
      </c>
      <c r="G257" s="124" t="n"/>
      <c r="H257" s="124" t="n">
        <v>983584.91</v>
      </c>
      <c r="I257" s="124" t="n"/>
      <c r="J257" s="124" t="n"/>
      <c r="K257" s="124" t="n"/>
      <c r="L257" s="124" t="n">
        <v>0</v>
      </c>
      <c r="M257" s="124" t="n"/>
      <c r="N257" s="124" t="n"/>
      <c r="O257" s="124" t="n"/>
      <c r="P257" s="124" t="n"/>
      <c r="Q257" s="124" t="n"/>
      <c r="R257" s="124" t="n">
        <v>138886.77</v>
      </c>
      <c r="S257" s="124" t="n">
        <v>24000</v>
      </c>
      <c r="T257" s="124" t="n">
        <v>99072.56</v>
      </c>
      <c r="U257" s="128" t="n">
        <f aca="false" ca="false" dt2D="false" dtr="false" t="normal">COUNTIF(F257:Q257, "&gt;0")</f>
        <v>2</v>
      </c>
      <c r="V257" s="128" t="n">
        <f aca="false" ca="false" dt2D="false" dtr="false" t="normal">COUNTIF(R257:T257, "&gt;0")</f>
        <v>3</v>
      </c>
      <c r="W257" s="128" t="n">
        <f aca="false" ca="false" dt2D="false" dtr="false" t="normal">+U257+V257</f>
        <v>5</v>
      </c>
    </row>
    <row customHeight="true" ht="12.75" outlineLevel="0" r="258">
      <c r="A258" s="115" t="n">
        <f aca="false" ca="false" dt2D="false" dtr="false" t="normal">A257+1</f>
        <v>132</v>
      </c>
      <c r="B258" s="115" t="n">
        <f aca="false" ca="false" dt2D="false" dtr="false" t="normal">+B257+1</f>
        <v>32</v>
      </c>
      <c r="C258" s="116" t="s">
        <v>559</v>
      </c>
      <c r="D258" s="115" t="s">
        <v>562</v>
      </c>
      <c r="E258" s="124" t="n">
        <f aca="false" ca="true" dt2D="false" dtr="false" t="normal">SUBTOTAL(9, F258:T258)</f>
        <v>5706022.12</v>
      </c>
      <c r="F258" s="124" t="n">
        <v>4173654.71</v>
      </c>
      <c r="G258" s="124" t="n"/>
      <c r="H258" s="124" t="n">
        <v>1215077.88</v>
      </c>
      <c r="I258" s="124" t="n"/>
      <c r="J258" s="124" t="n"/>
      <c r="K258" s="124" t="n"/>
      <c r="L258" s="124" t="n">
        <v>0</v>
      </c>
      <c r="M258" s="124" t="n"/>
      <c r="N258" s="124" t="n"/>
      <c r="O258" s="124" t="n"/>
      <c r="P258" s="124" t="n"/>
      <c r="Q258" s="124" t="n"/>
      <c r="R258" s="124" t="n">
        <v>171180.66</v>
      </c>
      <c r="S258" s="124" t="n">
        <v>24000</v>
      </c>
      <c r="T258" s="124" t="n">
        <v>122108.87</v>
      </c>
      <c r="U258" s="128" t="n">
        <f aca="false" ca="false" dt2D="false" dtr="false" t="normal">COUNTIF(F258:Q258, "&gt;0")</f>
        <v>2</v>
      </c>
      <c r="V258" s="128" t="n">
        <f aca="false" ca="false" dt2D="false" dtr="false" t="normal">COUNTIF(R258:T258, "&gt;0")</f>
        <v>3</v>
      </c>
      <c r="W258" s="128" t="n">
        <f aca="false" ca="false" dt2D="false" dtr="false" t="normal">+U258+V258</f>
        <v>5</v>
      </c>
    </row>
    <row customHeight="true" ht="11.25" outlineLevel="0" r="259">
      <c r="A259" s="115" t="n">
        <f aca="false" ca="false" dt2D="false" dtr="false" t="normal">A258+1</f>
        <v>133</v>
      </c>
      <c r="B259" s="115" t="n">
        <f aca="false" ca="false" dt2D="false" dtr="false" t="normal">+B258+1</f>
        <v>33</v>
      </c>
      <c r="C259" s="116" t="s">
        <v>559</v>
      </c>
      <c r="D259" s="115" t="s">
        <v>682</v>
      </c>
      <c r="E259" s="124" t="n">
        <f aca="false" ca="true" dt2D="false" dtr="false" t="normal">SUBTOTAL(9, F259:T259)</f>
        <v>968654.93</v>
      </c>
      <c r="F259" s="124" t="n"/>
      <c r="G259" s="124" t="n"/>
      <c r="H259" s="124" t="n">
        <v>894866.06</v>
      </c>
      <c r="I259" s="124" t="n"/>
      <c r="J259" s="124" t="n"/>
      <c r="K259" s="124" t="n"/>
      <c r="L259" s="124" t="n">
        <v>0</v>
      </c>
      <c r="M259" s="124" t="n"/>
      <c r="N259" s="124" t="n"/>
      <c r="O259" s="124" t="n"/>
      <c r="P259" s="124" t="n"/>
      <c r="Q259" s="124" t="n"/>
      <c r="R259" s="124" t="n">
        <v>29059.65</v>
      </c>
      <c r="S259" s="124" t="n">
        <v>24000</v>
      </c>
      <c r="T259" s="124" t="n">
        <v>20729.22</v>
      </c>
      <c r="U259" s="128" t="n">
        <f aca="false" ca="false" dt2D="false" dtr="false" t="normal">COUNTIF(F259:Q259, "&gt;0")</f>
        <v>1</v>
      </c>
      <c r="V259" s="128" t="n">
        <f aca="false" ca="false" dt2D="false" dtr="false" t="normal">COUNTIF(R259:T259, "&gt;0")</f>
        <v>3</v>
      </c>
      <c r="W259" s="128" t="n">
        <f aca="false" ca="false" dt2D="false" dtr="false" t="normal">+U259+V259</f>
        <v>4</v>
      </c>
    </row>
    <row customHeight="true" ht="12.75" outlineLevel="0" r="260">
      <c r="A260" s="115" t="n">
        <f aca="false" ca="false" dt2D="false" dtr="false" t="normal">A259+1</f>
        <v>134</v>
      </c>
      <c r="B260" s="115" t="n">
        <f aca="false" ca="false" dt2D="false" dtr="false" t="normal">+B259+1</f>
        <v>34</v>
      </c>
      <c r="C260" s="116" t="s">
        <v>559</v>
      </c>
      <c r="D260" s="115" t="s">
        <v>563</v>
      </c>
      <c r="E260" s="124" t="n">
        <f aca="false" ca="true" dt2D="false" dtr="false" t="normal">SUBTOTAL(9, F260:T260)</f>
        <v>6495379.72</v>
      </c>
      <c r="F260" s="124" t="n"/>
      <c r="G260" s="124" t="n"/>
      <c r="H260" s="124" t="n"/>
      <c r="I260" s="124" t="n"/>
      <c r="J260" s="124" t="n"/>
      <c r="K260" s="124" t="n"/>
      <c r="L260" s="124" t="n">
        <v>0</v>
      </c>
      <c r="M260" s="124" t="n"/>
      <c r="N260" s="124" t="n"/>
      <c r="O260" s="124" t="n"/>
      <c r="P260" s="124" t="n"/>
      <c r="Q260" s="124" t="n">
        <v>6137517.2</v>
      </c>
      <c r="R260" s="124" t="n">
        <v>194861.39</v>
      </c>
      <c r="S260" s="124" t="n">
        <v>24000</v>
      </c>
      <c r="T260" s="124" t="n">
        <v>139001.13</v>
      </c>
      <c r="U260" s="128" t="n">
        <f aca="false" ca="false" dt2D="false" dtr="false" t="normal">COUNTIF(F260:Q260, "&gt;0")</f>
        <v>1</v>
      </c>
      <c r="V260" s="128" t="n">
        <f aca="false" ca="false" dt2D="false" dtr="false" t="normal">COUNTIF(R260:T260, "&gt;0")</f>
        <v>3</v>
      </c>
      <c r="W260" s="128" t="n">
        <f aca="false" ca="false" dt2D="false" dtr="false" t="normal">+U260+V260</f>
        <v>4</v>
      </c>
    </row>
    <row customHeight="true" ht="12.75" outlineLevel="0" r="261">
      <c r="A261" s="115" t="n">
        <f aca="false" ca="false" dt2D="false" dtr="false" t="normal">A260+1</f>
        <v>135</v>
      </c>
      <c r="B261" s="115" t="n">
        <f aca="false" ca="false" dt2D="false" dtr="false" t="normal">+B260+1</f>
        <v>35</v>
      </c>
      <c r="C261" s="116" t="s">
        <v>559</v>
      </c>
      <c r="D261" s="115" t="s">
        <v>564</v>
      </c>
      <c r="E261" s="124" t="n">
        <f aca="false" ca="true" dt2D="false" dtr="false" t="normal">SUBTOTAL(9, F261:T261)</f>
        <v>6471993.3</v>
      </c>
      <c r="F261" s="124" t="n"/>
      <c r="G261" s="124" t="n"/>
      <c r="H261" s="124" t="n"/>
      <c r="I261" s="124" t="n"/>
      <c r="J261" s="124" t="n"/>
      <c r="K261" s="124" t="n"/>
      <c r="L261" s="124" t="n">
        <v>0</v>
      </c>
      <c r="M261" s="124" t="n"/>
      <c r="N261" s="124" t="n"/>
      <c r="O261" s="124" t="n"/>
      <c r="P261" s="124" t="n"/>
      <c r="Q261" s="124" t="n">
        <v>6115332.84</v>
      </c>
      <c r="R261" s="124" t="n">
        <v>194159.8</v>
      </c>
      <c r="S261" s="124" t="n">
        <v>24000</v>
      </c>
      <c r="T261" s="124" t="n">
        <v>138500.66</v>
      </c>
      <c r="U261" s="128" t="n">
        <f aca="false" ca="false" dt2D="false" dtr="false" t="normal">COUNTIF(F261:Q261, "&gt;0")</f>
        <v>1</v>
      </c>
      <c r="V261" s="128" t="n">
        <f aca="false" ca="false" dt2D="false" dtr="false" t="normal">COUNTIF(R261:T261, "&gt;0")</f>
        <v>3</v>
      </c>
      <c r="W261" s="128" t="n">
        <f aca="false" ca="false" dt2D="false" dtr="false" t="normal">+U261+V261</f>
        <v>4</v>
      </c>
    </row>
    <row customHeight="true" ht="12.75" outlineLevel="0" r="262">
      <c r="A262" s="115" t="n">
        <f aca="false" ca="false" dt2D="false" dtr="false" t="normal">A261+1</f>
        <v>136</v>
      </c>
      <c r="B262" s="115" t="n">
        <f aca="false" ca="false" dt2D="false" dtr="false" t="normal">+B261+1</f>
        <v>36</v>
      </c>
      <c r="C262" s="116" t="s">
        <v>559</v>
      </c>
      <c r="D262" s="115" t="s">
        <v>566</v>
      </c>
      <c r="E262" s="124" t="n">
        <f aca="false" ca="true" dt2D="false" dtr="false" t="normal">SUBTOTAL(9, F262:T262)</f>
        <v>4036357.51</v>
      </c>
      <c r="F262" s="124" t="n">
        <v>2948871.59</v>
      </c>
      <c r="G262" s="124" t="n"/>
      <c r="H262" s="124" t="n">
        <v>856017.14</v>
      </c>
      <c r="I262" s="124" t="n"/>
      <c r="J262" s="124" t="n"/>
      <c r="K262" s="124" t="n"/>
      <c r="L262" s="124" t="n">
        <v>0</v>
      </c>
      <c r="M262" s="124" t="n"/>
      <c r="N262" s="124" t="n"/>
      <c r="O262" s="124" t="n"/>
      <c r="P262" s="124" t="n"/>
      <c r="Q262" s="124" t="n"/>
      <c r="R262" s="124" t="n">
        <v>121090.73</v>
      </c>
      <c r="S262" s="124" t="n">
        <v>24000</v>
      </c>
      <c r="T262" s="124" t="n">
        <v>86378.05</v>
      </c>
      <c r="U262" s="128" t="n">
        <f aca="false" ca="false" dt2D="false" dtr="false" t="normal">COUNTIF(F262:Q262, "&gt;0")</f>
        <v>2</v>
      </c>
      <c r="V262" s="128" t="n">
        <f aca="false" ca="false" dt2D="false" dtr="false" t="normal">COUNTIF(R262:T262, "&gt;0")</f>
        <v>3</v>
      </c>
      <c r="W262" s="128" t="n">
        <f aca="false" ca="false" dt2D="false" dtr="false" t="normal">+U262+V262</f>
        <v>5</v>
      </c>
    </row>
    <row customHeight="true" ht="12.75" outlineLevel="0" r="263">
      <c r="A263" s="115" t="n">
        <f aca="false" ca="false" dt2D="false" dtr="false" t="normal">A262+1</f>
        <v>137</v>
      </c>
      <c r="B263" s="115" t="n">
        <f aca="false" ca="false" dt2D="false" dtr="false" t="normal">+B262+1</f>
        <v>37</v>
      </c>
      <c r="C263" s="116" t="s">
        <v>567</v>
      </c>
      <c r="D263" s="115" t="s">
        <v>569</v>
      </c>
      <c r="E263" s="124" t="n">
        <f aca="false" ca="true" dt2D="false" dtr="false" t="normal">SUBTOTAL(9, F263:T263)</f>
        <v>2840405.33</v>
      </c>
      <c r="F263" s="124" t="n">
        <v>2071580.42</v>
      </c>
      <c r="G263" s="124" t="n"/>
      <c r="H263" s="124" t="n">
        <v>598828.08</v>
      </c>
      <c r="I263" s="124" t="n"/>
      <c r="J263" s="124" t="n"/>
      <c r="K263" s="124" t="n"/>
      <c r="L263" s="124" t="n"/>
      <c r="M263" s="124" t="n"/>
      <c r="N263" s="124" t="n"/>
      <c r="O263" s="124" t="n"/>
      <c r="P263" s="124" t="n"/>
      <c r="Q263" s="124" t="n"/>
      <c r="R263" s="124" t="n">
        <v>85212.16</v>
      </c>
      <c r="S263" s="124" t="n">
        <v>24000</v>
      </c>
      <c r="T263" s="124" t="n">
        <v>60784.67</v>
      </c>
      <c r="U263" s="128" t="n">
        <f aca="false" ca="false" dt2D="false" dtr="false" t="normal">COUNTIF(F263:Q263, "&gt;0")</f>
        <v>2</v>
      </c>
      <c r="V263" s="128" t="n">
        <f aca="false" ca="false" dt2D="false" dtr="false" t="normal">COUNTIF(R263:T263, "&gt;0")</f>
        <v>3</v>
      </c>
      <c r="W263" s="128" t="n">
        <f aca="false" ca="false" dt2D="false" dtr="false" t="normal">+U263+V263</f>
        <v>5</v>
      </c>
    </row>
    <row customHeight="true" ht="12.75" outlineLevel="0" r="264">
      <c r="A264" s="115" t="n">
        <f aca="false" ca="false" dt2D="false" dtr="false" t="normal">A263+1</f>
        <v>138</v>
      </c>
      <c r="B264" s="115" t="n">
        <f aca="false" ca="false" dt2D="false" dtr="false" t="normal">+B263+1</f>
        <v>38</v>
      </c>
      <c r="C264" s="116" t="s">
        <v>567</v>
      </c>
      <c r="D264" s="115" t="s">
        <v>686</v>
      </c>
      <c r="E264" s="124" t="n">
        <f aca="false" ca="true" dt2D="false" dtr="false" t="normal">SUBTOTAL(9, F264:T264)</f>
        <v>3824587.31</v>
      </c>
      <c r="F264" s="124" t="n">
        <v>2503140.83</v>
      </c>
      <c r="G264" s="124" t="n"/>
      <c r="H264" s="124" t="n">
        <v>1100862.69</v>
      </c>
      <c r="I264" s="124" t="n"/>
      <c r="J264" s="124" t="n"/>
      <c r="K264" s="124" t="n"/>
      <c r="L264" s="124" t="n"/>
      <c r="M264" s="124" t="n"/>
      <c r="N264" s="124" t="n"/>
      <c r="O264" s="124" t="n"/>
      <c r="P264" s="124" t="n"/>
      <c r="Q264" s="124" t="n"/>
      <c r="R264" s="124" t="n">
        <v>114737.62</v>
      </c>
      <c r="S264" s="124" t="n">
        <v>24000</v>
      </c>
      <c r="T264" s="124" t="n">
        <v>81846.17</v>
      </c>
      <c r="U264" s="128" t="n">
        <f aca="false" ca="false" dt2D="false" dtr="false" t="normal">COUNTIF(F264:Q264, "&gt;0")</f>
        <v>2</v>
      </c>
      <c r="V264" s="128" t="n">
        <f aca="false" ca="false" dt2D="false" dtr="false" t="normal">COUNTIF(R264:T264, "&gt;0")</f>
        <v>3</v>
      </c>
      <c r="W264" s="128" t="n">
        <f aca="false" ca="false" dt2D="false" dtr="false" t="normal">+U264+V264</f>
        <v>5</v>
      </c>
    </row>
    <row customHeight="true" ht="12.75" outlineLevel="0" r="265">
      <c r="A265" s="115" t="n">
        <f aca="false" ca="false" dt2D="false" dtr="false" t="normal">A264+1</f>
        <v>139</v>
      </c>
      <c r="B265" s="115" t="n">
        <f aca="false" ca="false" dt2D="false" dtr="false" t="normal">+B264+1</f>
        <v>39</v>
      </c>
      <c r="C265" s="116" t="s">
        <v>567</v>
      </c>
      <c r="D265" s="115" t="s">
        <v>568</v>
      </c>
      <c r="E265" s="124" t="n">
        <f aca="false" ca="true" dt2D="false" dtr="false" t="normal">SUBTOTAL(9, F265:T265)</f>
        <v>4791286.209999999</v>
      </c>
      <c r="F265" s="124" t="n">
        <v>3502649.83</v>
      </c>
      <c r="G265" s="124" t="n"/>
      <c r="H265" s="124" t="n">
        <v>1018364.27</v>
      </c>
      <c r="I265" s="124" t="n"/>
      <c r="J265" s="124" t="n"/>
      <c r="K265" s="124" t="n"/>
      <c r="L265" s="124" t="n">
        <v>0</v>
      </c>
      <c r="M265" s="124" t="n"/>
      <c r="N265" s="124" t="n"/>
      <c r="O265" s="124" t="n"/>
      <c r="P265" s="124" t="n"/>
      <c r="Q265" s="124" t="n"/>
      <c r="R265" s="124" t="n">
        <v>143738.59</v>
      </c>
      <c r="S265" s="124" t="n">
        <v>24000</v>
      </c>
      <c r="T265" s="124" t="n">
        <v>102533.52</v>
      </c>
      <c r="U265" s="128" t="n">
        <f aca="false" ca="false" dt2D="false" dtr="false" t="normal">COUNTIF(F265:Q265, "&gt;0")</f>
        <v>2</v>
      </c>
      <c r="V265" s="128" t="n">
        <f aca="false" ca="false" dt2D="false" dtr="false" t="normal">COUNTIF(R265:T265, "&gt;0")</f>
        <v>3</v>
      </c>
      <c r="W265" s="128" t="n">
        <f aca="false" ca="false" dt2D="false" dtr="false" t="normal">+U265+V265</f>
        <v>5</v>
      </c>
    </row>
    <row customHeight="true" ht="12.75" outlineLevel="0" r="266">
      <c r="A266" s="115" t="n">
        <f aca="false" ca="false" dt2D="false" dtr="false" t="normal">A265+1</f>
        <v>140</v>
      </c>
      <c r="B266" s="115" t="n">
        <f aca="false" ca="false" dt2D="false" dtr="false" t="normal">+B265+1</f>
        <v>40</v>
      </c>
      <c r="C266" s="116" t="s">
        <v>567</v>
      </c>
      <c r="D266" s="115" t="s">
        <v>570</v>
      </c>
      <c r="E266" s="124" t="n">
        <f aca="false" ca="true" dt2D="false" dtr="false" t="normal">SUBTOTAL(9, F266:T266)</f>
        <v>3528996.1</v>
      </c>
      <c r="F266" s="124" t="n">
        <v>2576696.44</v>
      </c>
      <c r="G266" s="124" t="n"/>
      <c r="H266" s="124" t="n">
        <v>746909.26</v>
      </c>
      <c r="I266" s="124" t="n"/>
      <c r="J266" s="124" t="n"/>
      <c r="K266" s="124" t="n"/>
      <c r="L266" s="124" t="n">
        <v>0</v>
      </c>
      <c r="M266" s="124" t="n"/>
      <c r="N266" s="124" t="n"/>
      <c r="O266" s="124" t="n"/>
      <c r="P266" s="124" t="n"/>
      <c r="Q266" s="124" t="n"/>
      <c r="R266" s="124" t="n">
        <v>105869.88</v>
      </c>
      <c r="S266" s="124" t="n">
        <v>24000</v>
      </c>
      <c r="T266" s="124" t="n">
        <v>75520.52</v>
      </c>
      <c r="U266" s="128" t="n">
        <f aca="false" ca="false" dt2D="false" dtr="false" t="normal">COUNTIF(F266:Q266, "&gt;0")</f>
        <v>2</v>
      </c>
      <c r="V266" s="128" t="n">
        <f aca="false" ca="false" dt2D="false" dtr="false" t="normal">COUNTIF(R266:T266, "&gt;0")</f>
        <v>3</v>
      </c>
      <c r="W266" s="128" t="n">
        <f aca="false" ca="false" dt2D="false" dtr="false" t="normal">+U266+V266</f>
        <v>5</v>
      </c>
    </row>
    <row customHeight="true" ht="12.75" outlineLevel="0" r="267">
      <c r="A267" s="115" t="n">
        <f aca="false" ca="false" dt2D="false" dtr="false" t="normal">A266+1</f>
        <v>141</v>
      </c>
      <c r="B267" s="115" t="n">
        <f aca="false" ca="false" dt2D="false" dtr="false" t="normal">+B266+1</f>
        <v>41</v>
      </c>
      <c r="C267" s="116" t="s">
        <v>567</v>
      </c>
      <c r="D267" s="115" t="s">
        <v>689</v>
      </c>
      <c r="E267" s="124" t="n">
        <f aca="false" ca="true" dt2D="false" dtr="false" t="normal">SUBTOTAL(9, F267:T267)</f>
        <v>3324873.96</v>
      </c>
      <c r="F267" s="124" t="n"/>
      <c r="G267" s="124" t="n"/>
      <c r="H267" s="124" t="n"/>
      <c r="I267" s="124" t="n"/>
      <c r="J267" s="124" t="n"/>
      <c r="K267" s="124" t="n"/>
      <c r="L267" s="124" t="n">
        <v>0</v>
      </c>
      <c r="M267" s="124" t="n"/>
      <c r="N267" s="124" t="n"/>
      <c r="O267" s="124" t="n"/>
      <c r="P267" s="124" t="n"/>
      <c r="Q267" s="124" t="n">
        <v>3129975.44</v>
      </c>
      <c r="R267" s="124" t="n">
        <v>99746.22</v>
      </c>
      <c r="S267" s="124" t="n">
        <v>24000</v>
      </c>
      <c r="T267" s="124" t="n">
        <v>71152.3</v>
      </c>
      <c r="U267" s="128" t="n">
        <f aca="false" ca="false" dt2D="false" dtr="false" t="normal">COUNTIF(F267:Q267, "&gt;0")</f>
        <v>1</v>
      </c>
      <c r="V267" s="128" t="n">
        <f aca="false" ca="false" dt2D="false" dtr="false" t="normal">COUNTIF(R267:T267, "&gt;0")</f>
        <v>3</v>
      </c>
      <c r="W267" s="128" t="n">
        <f aca="false" ca="false" dt2D="false" dtr="false" t="normal">+U267+V267</f>
        <v>4</v>
      </c>
    </row>
    <row customHeight="true" ht="12.75" outlineLevel="0" r="268">
      <c r="A268" s="115" t="n">
        <f aca="false" ca="false" dt2D="false" dtr="false" t="normal">A267+1</f>
        <v>142</v>
      </c>
      <c r="B268" s="115" t="n">
        <f aca="false" ca="false" dt2D="false" dtr="false" t="normal">+B267+1</f>
        <v>42</v>
      </c>
      <c r="C268" s="116" t="s">
        <v>572</v>
      </c>
      <c r="D268" s="115" t="s">
        <v>573</v>
      </c>
      <c r="E268" s="124" t="n">
        <f aca="false" ca="true" dt2D="false" dtr="false" t="normal">SUBTOTAL(9, F268:T268)</f>
        <v>3072126.09</v>
      </c>
      <c r="F268" s="124" t="n"/>
      <c r="G268" s="124" t="n">
        <v>2046676.96</v>
      </c>
      <c r="H268" s="124" t="n"/>
      <c r="I268" s="124" t="n">
        <v>843541.85</v>
      </c>
      <c r="J268" s="124" t="n"/>
      <c r="K268" s="124" t="n"/>
      <c r="L268" s="124" t="n">
        <v>0</v>
      </c>
      <c r="M268" s="124" t="n"/>
      <c r="N268" s="124" t="n"/>
      <c r="O268" s="124" t="n"/>
      <c r="P268" s="124" t="n"/>
      <c r="Q268" s="124" t="n"/>
      <c r="R268" s="124" t="n">
        <v>92163.78</v>
      </c>
      <c r="S268" s="124" t="n">
        <v>24000</v>
      </c>
      <c r="T268" s="124" t="n">
        <v>65743.5</v>
      </c>
      <c r="U268" s="128" t="n">
        <f aca="false" ca="false" dt2D="false" dtr="false" t="normal">COUNTIF(F268:Q268, "&gt;0")</f>
        <v>2</v>
      </c>
      <c r="V268" s="128" t="n">
        <f aca="false" ca="false" dt2D="false" dtr="false" t="normal">COUNTIF(R268:T268, "&gt;0")</f>
        <v>3</v>
      </c>
      <c r="W268" s="128" t="n">
        <f aca="false" ca="false" dt2D="false" dtr="false" t="normal">+U268+V268</f>
        <v>5</v>
      </c>
    </row>
    <row customHeight="true" ht="12.75" outlineLevel="0" r="269">
      <c r="A269" s="115" t="n">
        <f aca="false" ca="false" dt2D="false" dtr="false" t="normal">A268+1</f>
        <v>143</v>
      </c>
      <c r="B269" s="115" t="n">
        <f aca="false" ca="false" dt2D="false" dtr="false" t="normal">+B268+1</f>
        <v>43</v>
      </c>
      <c r="C269" s="116" t="s">
        <v>572</v>
      </c>
      <c r="D269" s="115" t="s">
        <v>580</v>
      </c>
      <c r="E269" s="124" t="n">
        <f aca="false" ca="true" dt2D="false" dtr="false" t="normal">SUBTOTAL(9, F269:T269)</f>
        <v>3588506.48</v>
      </c>
      <c r="F269" s="124" t="n">
        <v>3380057.25</v>
      </c>
      <c r="G269" s="124" t="n"/>
      <c r="H269" s="124" t="n"/>
      <c r="I269" s="124" t="n"/>
      <c r="J269" s="124" t="n"/>
      <c r="K269" s="124" t="n"/>
      <c r="L269" s="124" t="n">
        <v>0</v>
      </c>
      <c r="M269" s="124" t="n"/>
      <c r="N269" s="124" t="n"/>
      <c r="O269" s="124" t="n"/>
      <c r="P269" s="124" t="n"/>
      <c r="Q269" s="124" t="n"/>
      <c r="R269" s="124" t="n">
        <v>107655.19</v>
      </c>
      <c r="S269" s="124" t="n">
        <v>24000</v>
      </c>
      <c r="T269" s="124" t="n">
        <v>76794.04</v>
      </c>
      <c r="U269" s="128" t="n">
        <f aca="false" ca="false" dt2D="false" dtr="false" t="normal">COUNTIF(F269:Q269, "&gt;0")</f>
        <v>1</v>
      </c>
      <c r="V269" s="128" t="n">
        <f aca="false" ca="false" dt2D="false" dtr="false" t="normal">COUNTIF(R269:T269, "&gt;0")</f>
        <v>3</v>
      </c>
      <c r="W269" s="128" t="n">
        <f aca="false" ca="false" dt2D="false" dtr="false" t="normal">+U269+V269</f>
        <v>4</v>
      </c>
    </row>
    <row customHeight="true" ht="12.75" outlineLevel="0" r="270">
      <c r="A270" s="115" t="n">
        <f aca="false" ca="false" dt2D="false" dtr="false" t="normal">A269+1</f>
        <v>144</v>
      </c>
      <c r="B270" s="115" t="n">
        <f aca="false" ca="false" dt2D="false" dtr="false" t="normal">+B269+1</f>
        <v>44</v>
      </c>
      <c r="C270" s="116" t="s">
        <v>572</v>
      </c>
      <c r="D270" s="115" t="s">
        <v>582</v>
      </c>
      <c r="E270" s="124" t="n">
        <f aca="false" ca="true" dt2D="false" dtr="false" t="normal">SUBTOTAL(9, F270:T270)</f>
        <v>4614098.74</v>
      </c>
      <c r="F270" s="124" t="n">
        <v>3372673.9</v>
      </c>
      <c r="G270" s="124" t="n"/>
      <c r="H270" s="124" t="n">
        <v>980260.17</v>
      </c>
      <c r="I270" s="124" t="n"/>
      <c r="J270" s="124" t="n"/>
      <c r="K270" s="124" t="n"/>
      <c r="L270" s="124" t="n">
        <v>0</v>
      </c>
      <c r="M270" s="124" t="n"/>
      <c r="N270" s="124" t="n"/>
      <c r="O270" s="124" t="n"/>
      <c r="P270" s="124" t="n"/>
      <c r="Q270" s="124" t="n"/>
      <c r="R270" s="124" t="n">
        <v>138422.96</v>
      </c>
      <c r="S270" s="124" t="n">
        <v>24000</v>
      </c>
      <c r="T270" s="124" t="n">
        <v>98741.71</v>
      </c>
      <c r="U270" s="128" t="n">
        <f aca="false" ca="false" dt2D="false" dtr="false" t="normal">COUNTIF(F270:Q270, "&gt;0")</f>
        <v>2</v>
      </c>
      <c r="V270" s="128" t="n">
        <f aca="false" ca="false" dt2D="false" dtr="false" t="normal">COUNTIF(R270:T270, "&gt;0")</f>
        <v>3</v>
      </c>
      <c r="W270" s="128" t="n">
        <f aca="false" ca="false" dt2D="false" dtr="false" t="normal">+U270+V270</f>
        <v>5</v>
      </c>
    </row>
    <row customHeight="true" ht="12.75" outlineLevel="0" r="271">
      <c r="A271" s="115" t="n">
        <f aca="false" ca="false" dt2D="false" dtr="false" t="normal">A270+1</f>
        <v>145</v>
      </c>
      <c r="B271" s="115" t="n">
        <f aca="false" ca="false" dt2D="false" dtr="false" t="normal">+B270+1</f>
        <v>45</v>
      </c>
      <c r="C271" s="116" t="s">
        <v>572</v>
      </c>
      <c r="D271" s="115" t="s">
        <v>694</v>
      </c>
      <c r="E271" s="124" t="n">
        <f aca="false" ca="true" dt2D="false" dtr="false" t="normal">SUBTOTAL(9, F271:T271)</f>
        <v>7933333.6899999995</v>
      </c>
      <c r="F271" s="124" t="n"/>
      <c r="G271" s="124" t="n"/>
      <c r="H271" s="124" t="n"/>
      <c r="I271" s="124" t="n"/>
      <c r="J271" s="124" t="n"/>
      <c r="K271" s="124" t="n"/>
      <c r="L271" s="124" t="n">
        <v>0</v>
      </c>
      <c r="M271" s="124" t="n"/>
      <c r="N271" s="124" t="n"/>
      <c r="O271" s="124" t="n"/>
      <c r="P271" s="124" t="n"/>
      <c r="Q271" s="124" t="n">
        <v>7501560.34</v>
      </c>
      <c r="R271" s="124" t="n">
        <v>238000.01</v>
      </c>
      <c r="S271" s="124" t="n">
        <v>24000</v>
      </c>
      <c r="T271" s="124" t="n">
        <v>169773.34</v>
      </c>
      <c r="U271" s="128" t="n">
        <f aca="false" ca="false" dt2D="false" dtr="false" t="normal">COUNTIF(F271:Q271, "&gt;0")</f>
        <v>1</v>
      </c>
      <c r="V271" s="128" t="n">
        <f aca="false" ca="false" dt2D="false" dtr="false" t="normal">COUNTIF(R271:T271, "&gt;0")</f>
        <v>3</v>
      </c>
      <c r="W271" s="128" t="n">
        <f aca="false" ca="false" dt2D="false" dtr="false" t="normal">+U271+V271</f>
        <v>4</v>
      </c>
    </row>
    <row customHeight="true" ht="12.75" outlineLevel="0" r="272">
      <c r="A272" s="115" t="n">
        <f aca="false" ca="false" dt2D="false" dtr="false" t="normal">A271+1</f>
        <v>146</v>
      </c>
      <c r="B272" s="115" t="n">
        <f aca="false" ca="false" dt2D="false" dtr="false" t="normal">+B271+1</f>
        <v>46</v>
      </c>
      <c r="C272" s="116" t="s">
        <v>572</v>
      </c>
      <c r="D272" s="115" t="s">
        <v>696</v>
      </c>
      <c r="E272" s="124" t="n">
        <f aca="false" ca="true" dt2D="false" dtr="false" t="normal">SUBTOTAL(9, F272:T272)</f>
        <v>7240188.470000001</v>
      </c>
      <c r="F272" s="124" t="n"/>
      <c r="G272" s="124" t="n"/>
      <c r="H272" s="124" t="n"/>
      <c r="I272" s="124" t="n"/>
      <c r="J272" s="124" t="n"/>
      <c r="K272" s="124" t="n"/>
      <c r="L272" s="124" t="n">
        <v>0</v>
      </c>
      <c r="M272" s="124" t="n"/>
      <c r="N272" s="124" t="n"/>
      <c r="O272" s="124" t="n"/>
      <c r="P272" s="124" t="n"/>
      <c r="Q272" s="124" t="n">
        <v>6844042.79</v>
      </c>
      <c r="R272" s="124" t="n">
        <v>217205.65</v>
      </c>
      <c r="S272" s="124" t="n">
        <v>24000</v>
      </c>
      <c r="T272" s="124" t="n">
        <v>154940.03</v>
      </c>
      <c r="U272" s="128" t="n">
        <f aca="false" ca="false" dt2D="false" dtr="false" t="normal">COUNTIF(F272:Q272, "&gt;0")</f>
        <v>1</v>
      </c>
      <c r="V272" s="128" t="n">
        <f aca="false" ca="false" dt2D="false" dtr="false" t="normal">COUNTIF(R272:T272, "&gt;0")</f>
        <v>3</v>
      </c>
      <c r="W272" s="128" t="n">
        <f aca="false" ca="false" dt2D="false" dtr="false" t="normal">+U272+V272</f>
        <v>4</v>
      </c>
    </row>
    <row customHeight="true" ht="12.75" outlineLevel="0" r="273">
      <c r="A273" s="115" t="n">
        <f aca="false" ca="false" dt2D="false" dtr="false" t="normal">A272+1</f>
        <v>147</v>
      </c>
      <c r="B273" s="115" t="n">
        <f aca="false" ca="false" dt2D="false" dtr="false" t="normal">+B272+1</f>
        <v>47</v>
      </c>
      <c r="C273" s="116" t="s">
        <v>572</v>
      </c>
      <c r="D273" s="115" t="s">
        <v>584</v>
      </c>
      <c r="E273" s="194" t="n">
        <f aca="false" ca="true" dt2D="false" dtr="false" t="normal">SUBTOTAL(9, F273:T273)</f>
        <v>11263549.29</v>
      </c>
      <c r="F273" s="124" t="n">
        <v>7395181.6</v>
      </c>
      <c r="G273" s="124" t="n"/>
      <c r="H273" s="124" t="n">
        <v>3265421.26</v>
      </c>
      <c r="I273" s="124" t="n"/>
      <c r="J273" s="124" t="n"/>
      <c r="K273" s="124" t="n"/>
      <c r="L273" s="124" t="n">
        <v>0</v>
      </c>
      <c r="M273" s="124" t="n"/>
      <c r="N273" s="124" t="n"/>
      <c r="O273" s="124" t="n"/>
      <c r="P273" s="124" t="n"/>
      <c r="Q273" s="124" t="n"/>
      <c r="R273" s="124" t="n">
        <v>337906.48</v>
      </c>
      <c r="S273" s="124" t="n">
        <v>24000</v>
      </c>
      <c r="T273" s="124" t="n">
        <v>241039.95</v>
      </c>
      <c r="U273" s="128" t="n">
        <f aca="false" ca="false" dt2D="false" dtr="false" t="normal">COUNTIF(F273:Q273, "&gt;0")</f>
        <v>2</v>
      </c>
      <c r="V273" s="128" t="n">
        <f aca="false" ca="false" dt2D="false" dtr="false" t="normal">COUNTIF(R273:T273, "&gt;0")</f>
        <v>3</v>
      </c>
      <c r="W273" s="128" t="n">
        <f aca="false" ca="false" dt2D="false" dtr="false" t="normal">+U273+V273</f>
        <v>5</v>
      </c>
    </row>
    <row customHeight="true" ht="12.75" outlineLevel="0" r="274">
      <c r="A274" s="115" t="n">
        <f aca="false" ca="false" dt2D="false" dtr="false" t="normal">A273+1</f>
        <v>148</v>
      </c>
      <c r="B274" s="115" t="n">
        <f aca="false" ca="false" dt2D="false" dtr="false" t="normal">+B273+1</f>
        <v>48</v>
      </c>
      <c r="C274" s="116" t="s">
        <v>572</v>
      </c>
      <c r="D274" s="115" t="s">
        <v>698</v>
      </c>
      <c r="E274" s="124" t="n">
        <f aca="false" ca="true" dt2D="false" dtr="false" t="normal">SUBTOTAL(9, F274:T274)</f>
        <v>16135894.3</v>
      </c>
      <c r="F274" s="124" t="n"/>
      <c r="G274" s="124" t="n"/>
      <c r="H274" s="124" t="n"/>
      <c r="I274" s="124" t="n"/>
      <c r="J274" s="124" t="n"/>
      <c r="K274" s="124" t="n"/>
      <c r="L274" s="124" t="n">
        <v>0</v>
      </c>
      <c r="M274" s="124" t="n"/>
      <c r="N274" s="124" t="n">
        <v>15282509.33</v>
      </c>
      <c r="O274" s="124" t="n"/>
      <c r="P274" s="124" t="n"/>
      <c r="Q274" s="124" t="n"/>
      <c r="R274" s="124" t="n">
        <v>484076.83</v>
      </c>
      <c r="S274" s="124" t="n">
        <v>24000</v>
      </c>
      <c r="T274" s="124" t="n">
        <v>345308.14</v>
      </c>
      <c r="U274" s="128" t="n">
        <f aca="false" ca="false" dt2D="false" dtr="false" t="normal">COUNTIF(F274:Q274, "&gt;0")</f>
        <v>1</v>
      </c>
      <c r="V274" s="128" t="n">
        <f aca="false" ca="false" dt2D="false" dtr="false" t="normal">COUNTIF(R274:T274, "&gt;0")</f>
        <v>3</v>
      </c>
      <c r="W274" s="128" t="n">
        <f aca="false" ca="false" dt2D="false" dtr="false" t="normal">+U274+V274</f>
        <v>4</v>
      </c>
    </row>
    <row customHeight="true" ht="12" outlineLevel="0" r="275">
      <c r="A275" s="115" t="n">
        <f aca="false" ca="false" dt2D="false" dtr="false" t="normal">A274+1</f>
        <v>149</v>
      </c>
      <c r="B275" s="115" t="n">
        <f aca="false" ca="false" dt2D="false" dtr="false" t="normal">+B274+1</f>
        <v>49</v>
      </c>
      <c r="C275" s="116" t="s">
        <v>572</v>
      </c>
      <c r="D275" s="115" t="s">
        <v>586</v>
      </c>
      <c r="E275" s="124" t="n">
        <f aca="false" ca="true" dt2D="false" dtr="false" t="normal">SUBTOTAL(9, F275:T275)</f>
        <v>4215867.77</v>
      </c>
      <c r="F275" s="124" t="n"/>
      <c r="G275" s="124" t="n">
        <v>2813115.11</v>
      </c>
      <c r="H275" s="124" t="n"/>
      <c r="I275" s="124" t="n">
        <v>1162057.06</v>
      </c>
      <c r="J275" s="124" t="n"/>
      <c r="K275" s="124" t="n"/>
      <c r="L275" s="124" t="n">
        <v>0</v>
      </c>
      <c r="M275" s="124" t="n"/>
      <c r="N275" s="124" t="n"/>
      <c r="O275" s="124" t="n"/>
      <c r="P275" s="124" t="n"/>
      <c r="Q275" s="124" t="n"/>
      <c r="R275" s="124" t="n">
        <v>126476.03</v>
      </c>
      <c r="S275" s="124" t="n">
        <v>24000</v>
      </c>
      <c r="T275" s="124" t="n">
        <v>90219.57</v>
      </c>
      <c r="U275" s="128" t="n">
        <f aca="false" ca="false" dt2D="false" dtr="false" t="normal">COUNTIF(F275:Q275, "&gt;0")</f>
        <v>2</v>
      </c>
      <c r="V275" s="128" t="n">
        <f aca="false" ca="false" dt2D="false" dtr="false" t="normal">COUNTIF(R275:T275, "&gt;0")</f>
        <v>3</v>
      </c>
      <c r="W275" s="128" t="n">
        <f aca="false" ca="false" dt2D="false" dtr="false" t="normal">+U275+V275</f>
        <v>5</v>
      </c>
    </row>
    <row customHeight="true" ht="12.75" outlineLevel="0" r="276">
      <c r="A276" s="115" t="n">
        <f aca="false" ca="false" dt2D="false" dtr="false" t="normal">A275+1</f>
        <v>150</v>
      </c>
      <c r="B276" s="115" t="n">
        <f aca="false" ca="false" dt2D="false" dtr="false" t="normal">+B275+1</f>
        <v>50</v>
      </c>
      <c r="C276" s="116" t="s">
        <v>572</v>
      </c>
      <c r="D276" s="115" t="s">
        <v>700</v>
      </c>
      <c r="E276" s="124" t="n">
        <f aca="false" ca="true" dt2D="false" dtr="false" t="normal">SUBTOTAL(9, F276:T276)</f>
        <v>14228409.96</v>
      </c>
      <c r="F276" s="124" t="n"/>
      <c r="G276" s="124" t="n"/>
      <c r="H276" s="124" t="n"/>
      <c r="I276" s="124" t="n"/>
      <c r="J276" s="124" t="n"/>
      <c r="K276" s="124" t="n"/>
      <c r="L276" s="124" t="n">
        <v>0</v>
      </c>
      <c r="M276" s="124" t="n"/>
      <c r="N276" s="124" t="n">
        <v>13473069.69</v>
      </c>
      <c r="O276" s="124" t="n"/>
      <c r="P276" s="124" t="n"/>
      <c r="Q276" s="124" t="n"/>
      <c r="R276" s="124" t="n">
        <v>426852.3</v>
      </c>
      <c r="S276" s="124" t="n">
        <v>24000</v>
      </c>
      <c r="T276" s="124" t="n">
        <v>304487.97</v>
      </c>
      <c r="U276" s="128" t="n">
        <f aca="false" ca="false" dt2D="false" dtr="false" t="normal">COUNTIF(F276:Q276, "&gt;0")</f>
        <v>1</v>
      </c>
      <c r="V276" s="128" t="n">
        <f aca="false" ca="false" dt2D="false" dtr="false" t="normal">COUNTIF(R276:T276, "&gt;0")</f>
        <v>3</v>
      </c>
      <c r="W276" s="128" t="n">
        <f aca="false" ca="false" dt2D="false" dtr="false" t="normal">+U276+V276</f>
        <v>4</v>
      </c>
    </row>
    <row customHeight="true" ht="12.75" outlineLevel="0" r="277">
      <c r="A277" s="115" t="n">
        <f aca="false" ca="false" dt2D="false" dtr="false" t="normal">A276+1</f>
        <v>151</v>
      </c>
      <c r="B277" s="115" t="n">
        <f aca="false" ca="false" dt2D="false" dtr="false" t="normal">+B276+1</f>
        <v>51</v>
      </c>
      <c r="C277" s="116" t="s">
        <v>572</v>
      </c>
      <c r="D277" s="115" t="s">
        <v>587</v>
      </c>
      <c r="E277" s="124" t="n">
        <f aca="false" ca="true" dt2D="false" dtr="false" t="normal">SUBTOTAL(9, F277:T277)</f>
        <v>2263347.5700000003</v>
      </c>
      <c r="F277" s="124" t="n"/>
      <c r="G277" s="124" t="n"/>
      <c r="H277" s="124" t="n">
        <v>1128841.15</v>
      </c>
      <c r="I277" s="124" t="n">
        <v>994170.35</v>
      </c>
      <c r="J277" s="124" t="n"/>
      <c r="K277" s="124" t="n"/>
      <c r="L277" s="124" t="n">
        <v>0</v>
      </c>
      <c r="M277" s="124" t="n"/>
      <c r="N277" s="124" t="n"/>
      <c r="O277" s="124" t="n"/>
      <c r="P277" s="124" t="n"/>
      <c r="Q277" s="124" t="n"/>
      <c r="R277" s="124" t="n">
        <v>67900.43</v>
      </c>
      <c r="S277" s="124" t="n">
        <v>24000</v>
      </c>
      <c r="T277" s="124" t="n">
        <v>48435.64</v>
      </c>
      <c r="U277" s="128" t="n">
        <f aca="false" ca="false" dt2D="false" dtr="false" t="normal">COUNTIF(F277:Q277, "&gt;0")</f>
        <v>2</v>
      </c>
      <c r="V277" s="128" t="n">
        <f aca="false" ca="false" dt2D="false" dtr="false" t="normal">COUNTIF(R277:T277, "&gt;0")</f>
        <v>3</v>
      </c>
      <c r="W277" s="128" t="n">
        <f aca="false" ca="false" dt2D="false" dtr="false" t="normal">+U277+V277</f>
        <v>5</v>
      </c>
    </row>
    <row customHeight="true" ht="12" outlineLevel="0" r="278">
      <c r="A278" s="115" t="n">
        <f aca="false" ca="false" dt2D="false" dtr="false" t="normal">A277+1</f>
        <v>152</v>
      </c>
      <c r="B278" s="115" t="n">
        <f aca="false" ca="false" dt2D="false" dtr="false" t="normal">+B277+1</f>
        <v>52</v>
      </c>
      <c r="C278" s="116" t="s">
        <v>572</v>
      </c>
      <c r="D278" s="115" t="s">
        <v>590</v>
      </c>
      <c r="E278" s="124" t="n">
        <f aca="false" ca="true" dt2D="false" dtr="false" t="normal">SUBTOTAL(9, F278:T278)</f>
        <v>794590.2599999999</v>
      </c>
      <c r="F278" s="124" t="n"/>
      <c r="G278" s="124" t="n"/>
      <c r="H278" s="124" t="n">
        <v>729748.32</v>
      </c>
      <c r="I278" s="124" t="n"/>
      <c r="J278" s="124" t="n"/>
      <c r="K278" s="124" t="n"/>
      <c r="L278" s="124" t="n">
        <v>0</v>
      </c>
      <c r="M278" s="124" t="n"/>
      <c r="N278" s="124" t="n"/>
      <c r="O278" s="124" t="n"/>
      <c r="P278" s="124" t="n"/>
      <c r="Q278" s="124" t="n"/>
      <c r="R278" s="124" t="n">
        <v>23837.71</v>
      </c>
      <c r="S278" s="124" t="n">
        <v>24000</v>
      </c>
      <c r="T278" s="124" t="n">
        <v>17004.23</v>
      </c>
      <c r="U278" s="128" t="n">
        <f aca="false" ca="false" dt2D="false" dtr="false" t="normal">COUNTIF(F278:Q278, "&gt;0")</f>
        <v>1</v>
      </c>
      <c r="V278" s="128" t="n">
        <f aca="false" ca="false" dt2D="false" dtr="false" t="normal">COUNTIF(R278:T278, "&gt;0")</f>
        <v>3</v>
      </c>
      <c r="W278" s="128" t="n">
        <f aca="false" ca="false" dt2D="false" dtr="false" t="normal">+U278+V278</f>
        <v>4</v>
      </c>
    </row>
    <row customHeight="true" ht="12.75" outlineLevel="0" r="279">
      <c r="A279" s="115" t="n">
        <f aca="false" ca="false" dt2D="false" dtr="false" t="normal">A278+1</f>
        <v>153</v>
      </c>
      <c r="B279" s="115" t="n">
        <f aca="false" ca="false" dt2D="false" dtr="false" t="normal">+B278+1</f>
        <v>53</v>
      </c>
      <c r="C279" s="116" t="s">
        <v>572</v>
      </c>
      <c r="D279" s="115" t="s">
        <v>592</v>
      </c>
      <c r="E279" s="124" t="n">
        <f aca="false" ca="true" dt2D="false" dtr="false" t="normal">SUBTOTAL(9, F279:T279)</f>
        <v>13700672.159999998</v>
      </c>
      <c r="F279" s="124" t="n">
        <v>2631566.82</v>
      </c>
      <c r="G279" s="124" t="n">
        <v>1636285.29</v>
      </c>
      <c r="H279" s="124" t="n">
        <v>758008.27</v>
      </c>
      <c r="I279" s="124" t="n">
        <v>672451.9</v>
      </c>
      <c r="J279" s="124" t="n"/>
      <c r="K279" s="124" t="n"/>
      <c r="L279" s="124" t="n">
        <v>0</v>
      </c>
      <c r="M279" s="124" t="n"/>
      <c r="N279" s="124" t="n">
        <v>7513289.44</v>
      </c>
      <c r="O279" s="124" t="n"/>
      <c r="P279" s="124" t="n"/>
      <c r="Q279" s="124" t="n"/>
      <c r="R279" s="124" t="n">
        <v>295032.5</v>
      </c>
      <c r="S279" s="124" t="n">
        <v>24000</v>
      </c>
      <c r="T279" s="124" t="n">
        <v>170037.94</v>
      </c>
      <c r="U279" s="128" t="n">
        <f aca="false" ca="false" dt2D="false" dtr="false" t="normal">COUNTIF(F279:Q279, "&gt;0")</f>
        <v>5</v>
      </c>
      <c r="V279" s="128" t="n">
        <f aca="false" ca="false" dt2D="false" dtr="false" t="normal">COUNTIF(R279:T279, "&gt;0")</f>
        <v>3</v>
      </c>
      <c r="W279" s="128" t="n">
        <f aca="false" ca="false" dt2D="false" dtr="false" t="normal">+U279+V279</f>
        <v>8</v>
      </c>
    </row>
    <row customHeight="true" ht="12" outlineLevel="0" r="280">
      <c r="A280" s="115" t="n">
        <f aca="false" ca="false" dt2D="false" dtr="false" t="normal">A279+1</f>
        <v>154</v>
      </c>
      <c r="B280" s="115" t="n">
        <f aca="false" ca="false" dt2D="false" dtr="false" t="normal">+B279+1</f>
        <v>54</v>
      </c>
      <c r="C280" s="116" t="s">
        <v>572</v>
      </c>
      <c r="D280" s="115" t="s">
        <v>706</v>
      </c>
      <c r="E280" s="124" t="n">
        <f aca="false" ca="true" dt2D="false" dtr="false" t="normal">SUBTOTAL(9, F280:T280)</f>
        <v>712282.6499999999</v>
      </c>
      <c r="F280" s="124" t="n"/>
      <c r="G280" s="124" t="n"/>
      <c r="H280" s="124" t="n">
        <v>651671.32</v>
      </c>
      <c r="I280" s="124" t="n"/>
      <c r="J280" s="124" t="n"/>
      <c r="K280" s="124" t="n"/>
      <c r="L280" s="124" t="n">
        <v>0</v>
      </c>
      <c r="M280" s="124" t="n"/>
      <c r="N280" s="124" t="n"/>
      <c r="O280" s="124" t="n"/>
      <c r="P280" s="124" t="n"/>
      <c r="Q280" s="124" t="n"/>
      <c r="R280" s="124" t="n">
        <v>21368.48</v>
      </c>
      <c r="S280" s="124" t="n">
        <v>24000</v>
      </c>
      <c r="T280" s="124" t="n">
        <v>15242.85</v>
      </c>
      <c r="U280" s="128" t="n">
        <f aca="false" ca="false" dt2D="false" dtr="false" t="normal">COUNTIF(F280:Q280, "&gt;0")</f>
        <v>1</v>
      </c>
      <c r="V280" s="128" t="n">
        <f aca="false" ca="false" dt2D="false" dtr="false" t="normal">COUNTIF(R280:T280, "&gt;0")</f>
        <v>3</v>
      </c>
      <c r="W280" s="128" t="n">
        <f aca="false" ca="false" dt2D="false" dtr="false" t="normal">+U280+V280</f>
        <v>4</v>
      </c>
    </row>
    <row customHeight="true" ht="12.75" outlineLevel="0" r="281">
      <c r="A281" s="115" t="n">
        <f aca="false" ca="false" dt2D="false" dtr="false" t="normal">A280+1</f>
        <v>155</v>
      </c>
      <c r="B281" s="115" t="n">
        <f aca="false" ca="false" dt2D="false" dtr="false" t="normal">+B280+1</f>
        <v>55</v>
      </c>
      <c r="C281" s="116" t="s">
        <v>572</v>
      </c>
      <c r="D281" s="115" t="s">
        <v>593</v>
      </c>
      <c r="E281" s="124" t="n">
        <f aca="false" ca="true" dt2D="false" dtr="false" t="normal">SUBTOTAL(9, F281:T281)</f>
        <v>14697144.73</v>
      </c>
      <c r="F281" s="124" t="n">
        <v>7597864.7</v>
      </c>
      <c r="G281" s="124" t="n"/>
      <c r="H281" s="124" t="n">
        <v>3357331.65</v>
      </c>
      <c r="I281" s="124" t="n"/>
      <c r="J281" s="124" t="n">
        <v>2962515.14</v>
      </c>
      <c r="K281" s="124" t="n"/>
      <c r="L281" s="124" t="n">
        <v>0</v>
      </c>
      <c r="M281" s="124" t="n"/>
      <c r="N281" s="124" t="n"/>
      <c r="O281" s="124" t="n"/>
      <c r="P281" s="124" t="n"/>
      <c r="Q281" s="124" t="n"/>
      <c r="R281" s="124" t="n">
        <v>440914.34</v>
      </c>
      <c r="S281" s="124" t="n">
        <v>24000</v>
      </c>
      <c r="T281" s="124" t="n">
        <v>314518.9</v>
      </c>
      <c r="U281" s="128" t="n">
        <f aca="false" ca="false" dt2D="false" dtr="false" t="normal">COUNTIF(F281:Q281, "&gt;0")</f>
        <v>3</v>
      </c>
      <c r="V281" s="128" t="n">
        <f aca="false" ca="false" dt2D="false" dtr="false" t="normal">COUNTIF(R281:T281, "&gt;0")</f>
        <v>3</v>
      </c>
      <c r="W281" s="128" t="n">
        <f aca="false" ca="false" dt2D="false" dtr="false" t="normal">+U281+V281</f>
        <v>6</v>
      </c>
    </row>
    <row customHeight="true" ht="12" outlineLevel="0" r="282">
      <c r="A282" s="115" t="n">
        <f aca="false" ca="false" dt2D="false" dtr="false" t="normal">A281+1</f>
        <v>156</v>
      </c>
      <c r="B282" s="115" t="n">
        <f aca="false" ca="false" dt2D="false" dtr="false" t="normal">+B281+1</f>
        <v>56</v>
      </c>
      <c r="C282" s="116" t="s">
        <v>572</v>
      </c>
      <c r="D282" s="115" t="s">
        <v>594</v>
      </c>
      <c r="E282" s="124" t="n">
        <f aca="false" ca="true" dt2D="false" dtr="false" t="normal">SUBTOTAL(9, F282:T282)</f>
        <v>18314211.36</v>
      </c>
      <c r="F282" s="124" t="n">
        <v>11964398.68</v>
      </c>
      <c r="G282" s="124" t="n"/>
      <c r="H282" s="124" t="n">
        <v>5287141.53</v>
      </c>
      <c r="I282" s="124" t="n"/>
      <c r="J282" s="124" t="n"/>
      <c r="K282" s="124" t="n"/>
      <c r="L282" s="124" t="n">
        <v>0</v>
      </c>
      <c r="M282" s="124" t="n"/>
      <c r="N282" s="124" t="n"/>
      <c r="O282" s="124" t="n"/>
      <c r="P282" s="124" t="n"/>
      <c r="Q282" s="124" t="n"/>
      <c r="R282" s="124" t="n">
        <v>648942.54</v>
      </c>
      <c r="S282" s="124" t="n">
        <v>24000</v>
      </c>
      <c r="T282" s="124" t="n">
        <v>389728.61</v>
      </c>
      <c r="U282" s="128" t="n">
        <f aca="false" ca="false" dt2D="false" dtr="false" t="normal">COUNTIF(F282:Q282, "&gt;0")</f>
        <v>2</v>
      </c>
      <c r="V282" s="128" t="n">
        <f aca="false" ca="false" dt2D="false" dtr="false" t="normal">COUNTIF(R282:T282, "&gt;0")</f>
        <v>3</v>
      </c>
      <c r="W282" s="128" t="n">
        <f aca="false" ca="false" dt2D="false" dtr="false" t="normal">+U282+V282</f>
        <v>5</v>
      </c>
    </row>
    <row customHeight="true" ht="12.75" outlineLevel="0" r="283">
      <c r="A283" s="115" t="n">
        <f aca="false" ca="false" dt2D="false" dtr="false" t="normal">A282+1</f>
        <v>157</v>
      </c>
      <c r="B283" s="115" t="n">
        <f aca="false" ca="false" dt2D="false" dtr="false" t="normal">+B282+1</f>
        <v>57</v>
      </c>
      <c r="C283" s="116" t="s">
        <v>572</v>
      </c>
      <c r="D283" s="115" t="s">
        <v>595</v>
      </c>
      <c r="E283" s="124" t="n">
        <f aca="false" ca="true" dt2D="false" dtr="false" t="normal">SUBTOTAL(9, F283:T283)</f>
        <v>20125226.14</v>
      </c>
      <c r="F283" s="124" t="n">
        <v>10406930.92</v>
      </c>
      <c r="G283" s="124" t="n"/>
      <c r="H283" s="124" t="n">
        <v>4600246.14</v>
      </c>
      <c r="I283" s="124" t="n"/>
      <c r="J283" s="124" t="n">
        <v>4059612.46</v>
      </c>
      <c r="K283" s="124" t="n"/>
      <c r="L283" s="124" t="n">
        <v>0</v>
      </c>
      <c r="M283" s="124" t="n"/>
      <c r="N283" s="124" t="n"/>
      <c r="O283" s="124" t="n"/>
      <c r="P283" s="124" t="n"/>
      <c r="Q283" s="124" t="n"/>
      <c r="R283" s="124" t="n">
        <v>603756.78</v>
      </c>
      <c r="S283" s="124" t="n">
        <v>24000</v>
      </c>
      <c r="T283" s="124" t="n">
        <v>430679.84</v>
      </c>
      <c r="U283" s="128" t="n">
        <f aca="false" ca="false" dt2D="false" dtr="false" t="normal">COUNTIF(F283:Q283, "&gt;0")</f>
        <v>3</v>
      </c>
      <c r="V283" s="128" t="n">
        <f aca="false" ca="false" dt2D="false" dtr="false" t="normal">COUNTIF(R283:T283, "&gt;0")</f>
        <v>3</v>
      </c>
      <c r="W283" s="128" t="n">
        <f aca="false" ca="false" dt2D="false" dtr="false" t="normal">+U283+V283</f>
        <v>6</v>
      </c>
    </row>
    <row customHeight="true" ht="12" outlineLevel="0" r="284">
      <c r="A284" s="115" t="n">
        <f aca="false" ca="false" dt2D="false" dtr="false" t="normal">A283+1</f>
        <v>158</v>
      </c>
      <c r="B284" s="115" t="n">
        <f aca="false" ca="false" dt2D="false" dtr="false" t="normal">+B283+1</f>
        <v>58</v>
      </c>
      <c r="C284" s="116" t="s">
        <v>572</v>
      </c>
      <c r="D284" s="115" t="s">
        <v>708</v>
      </c>
      <c r="E284" s="124" t="n">
        <f aca="false" ca="true" dt2D="false" dtr="false" t="normal">SUBTOTAL(9, F284:T284)</f>
        <v>17159640.93</v>
      </c>
      <c r="F284" s="124" t="n">
        <v>11693847.77</v>
      </c>
      <c r="G284" s="124" t="n"/>
      <c r="H284" s="124" t="n"/>
      <c r="I284" s="124" t="n"/>
      <c r="J284" s="124" t="n">
        <v>4559787.61</v>
      </c>
      <c r="K284" s="124" t="n"/>
      <c r="L284" s="124" t="n">
        <v>0</v>
      </c>
      <c r="M284" s="124" t="n"/>
      <c r="N284" s="124" t="n"/>
      <c r="O284" s="124" t="n"/>
      <c r="P284" s="124" t="n"/>
      <c r="Q284" s="124" t="n"/>
      <c r="R284" s="124" t="n">
        <v>514789.23</v>
      </c>
      <c r="S284" s="124" t="n">
        <v>24000</v>
      </c>
      <c r="T284" s="124" t="n">
        <v>367216.32</v>
      </c>
      <c r="U284" s="128" t="n">
        <f aca="false" ca="false" dt2D="false" dtr="false" t="normal">COUNTIF(F284:Q284, "&gt;0")</f>
        <v>2</v>
      </c>
      <c r="V284" s="128" t="n">
        <f aca="false" ca="false" dt2D="false" dtr="false" t="normal">COUNTIF(R284:T284, "&gt;0")</f>
        <v>3</v>
      </c>
      <c r="W284" s="128" t="n">
        <f aca="false" ca="false" dt2D="false" dtr="false" t="normal">+U284+V284</f>
        <v>5</v>
      </c>
    </row>
    <row customHeight="true" ht="12" outlineLevel="0" r="285">
      <c r="A285" s="115" t="n">
        <f aca="false" ca="false" dt2D="false" dtr="false" t="normal">A284+1</f>
        <v>159</v>
      </c>
      <c r="B285" s="115" t="n">
        <f aca="false" ca="false" dt2D="false" dtr="false" t="normal">+B284+1</f>
        <v>59</v>
      </c>
      <c r="C285" s="116" t="s">
        <v>572</v>
      </c>
      <c r="D285" s="115" t="s">
        <v>596</v>
      </c>
      <c r="E285" s="124" t="n">
        <f aca="false" ca="true" dt2D="false" dtr="false" t="normal">SUBTOTAL(9, F285:T285)</f>
        <v>15241455.25</v>
      </c>
      <c r="F285" s="124" t="n">
        <v>10385312.84</v>
      </c>
      <c r="G285" s="124" t="n"/>
      <c r="H285" s="124" t="n"/>
      <c r="I285" s="124" t="n"/>
      <c r="J285" s="124" t="n">
        <v>4048731.61</v>
      </c>
      <c r="K285" s="124" t="n"/>
      <c r="L285" s="124" t="n">
        <v>0</v>
      </c>
      <c r="M285" s="124" t="n"/>
      <c r="N285" s="124" t="n"/>
      <c r="O285" s="124" t="n"/>
      <c r="P285" s="124" t="n"/>
      <c r="Q285" s="124" t="n"/>
      <c r="R285" s="124" t="n">
        <v>457243.66</v>
      </c>
      <c r="S285" s="124" t="n">
        <v>24000</v>
      </c>
      <c r="T285" s="124" t="n">
        <v>326167.14</v>
      </c>
      <c r="U285" s="128" t="n">
        <f aca="false" ca="false" dt2D="false" dtr="false" t="normal">COUNTIF(F285:Q285, "&gt;0")</f>
        <v>2</v>
      </c>
      <c r="V285" s="128" t="n">
        <f aca="false" ca="false" dt2D="false" dtr="false" t="normal">COUNTIF(R285:T285, "&gt;0")</f>
        <v>3</v>
      </c>
      <c r="W285" s="128" t="n">
        <f aca="false" ca="false" dt2D="false" dtr="false" t="normal">+U285+V285</f>
        <v>5</v>
      </c>
    </row>
    <row customHeight="true" ht="12.75" outlineLevel="0" r="286">
      <c r="A286" s="115" t="n">
        <f aca="false" ca="false" dt2D="false" dtr="false" t="normal">A285+1</f>
        <v>160</v>
      </c>
      <c r="B286" s="115" t="n">
        <f aca="false" ca="false" dt2D="false" dtr="false" t="normal">+B285+1</f>
        <v>60</v>
      </c>
      <c r="C286" s="116" t="s">
        <v>572</v>
      </c>
      <c r="D286" s="115" t="s">
        <v>604</v>
      </c>
      <c r="E286" s="124" t="n">
        <f aca="false" ca="true" dt2D="false" dtr="false" t="normal">SUBTOTAL(9, F286:T286)</f>
        <v>12007494.12</v>
      </c>
      <c r="F286" s="124" t="n">
        <v>7884417.66</v>
      </c>
      <c r="G286" s="124" t="n"/>
      <c r="H286" s="124" t="n">
        <v>3481891.27</v>
      </c>
      <c r="I286" s="124" t="n"/>
      <c r="J286" s="124" t="n"/>
      <c r="K286" s="124" t="n"/>
      <c r="L286" s="124" t="n">
        <v>0</v>
      </c>
      <c r="M286" s="124" t="n"/>
      <c r="N286" s="124" t="n"/>
      <c r="O286" s="124" t="n"/>
      <c r="P286" s="124" t="n"/>
      <c r="Q286" s="124" t="n"/>
      <c r="R286" s="124" t="n">
        <v>360224.82</v>
      </c>
      <c r="S286" s="124" t="n">
        <v>24000</v>
      </c>
      <c r="T286" s="124" t="n">
        <v>256960.37</v>
      </c>
      <c r="U286" s="128" t="n">
        <f aca="false" ca="false" dt2D="false" dtr="false" t="normal">COUNTIF(F286:Q286, "&gt;0")</f>
        <v>2</v>
      </c>
      <c r="V286" s="128" t="n">
        <f aca="false" ca="false" dt2D="false" dtr="false" t="normal">COUNTIF(R286:T286, "&gt;0")</f>
        <v>3</v>
      </c>
      <c r="W286" s="128" t="n">
        <f aca="false" ca="false" dt2D="false" dtr="false" t="normal">+U286+V286</f>
        <v>5</v>
      </c>
    </row>
    <row customHeight="true" ht="12.75" outlineLevel="0" r="287">
      <c r="A287" s="115" t="n">
        <f aca="false" ca="false" dt2D="false" dtr="false" t="normal">A286+1</f>
        <v>161</v>
      </c>
      <c r="B287" s="115" t="n">
        <f aca="false" ca="false" dt2D="false" dtr="false" t="normal">+B286+1</f>
        <v>61</v>
      </c>
      <c r="C287" s="116" t="s">
        <v>572</v>
      </c>
      <c r="D287" s="115" t="s">
        <v>713</v>
      </c>
      <c r="E287" s="124" t="n">
        <f aca="false" ca="true" dt2D="false" dtr="false" t="normal">SUBTOTAL(9, F287:T287)</f>
        <v>16255425.28</v>
      </c>
      <c r="F287" s="124" t="n"/>
      <c r="G287" s="124" t="n"/>
      <c r="H287" s="124" t="n"/>
      <c r="I287" s="124" t="n"/>
      <c r="J287" s="124" t="n"/>
      <c r="K287" s="124" t="n"/>
      <c r="L287" s="124" t="n">
        <v>0</v>
      </c>
      <c r="M287" s="124" t="n"/>
      <c r="N287" s="124" t="n">
        <v>15395896.42</v>
      </c>
      <c r="O287" s="124" t="n"/>
      <c r="P287" s="124" t="n"/>
      <c r="Q287" s="124" t="n"/>
      <c r="R287" s="124" t="n">
        <v>487662.76</v>
      </c>
      <c r="S287" s="124" t="n">
        <v>24000</v>
      </c>
      <c r="T287" s="124" t="n">
        <v>347866.1</v>
      </c>
      <c r="U287" s="128" t="n">
        <f aca="false" ca="false" dt2D="false" dtr="false" t="normal">COUNTIF(F287:Q287, "&gt;0")</f>
        <v>1</v>
      </c>
      <c r="V287" s="128" t="n">
        <f aca="false" ca="false" dt2D="false" dtr="false" t="normal">COUNTIF(R287:T287, "&gt;0")</f>
        <v>3</v>
      </c>
      <c r="W287" s="128" t="n">
        <f aca="false" ca="false" dt2D="false" dtr="false" t="normal">+U287+V287</f>
        <v>4</v>
      </c>
    </row>
    <row customHeight="true" ht="12.75" outlineLevel="0" r="288">
      <c r="A288" s="115" t="n">
        <f aca="false" ca="false" dt2D="false" dtr="false" t="normal">A287+1</f>
        <v>162</v>
      </c>
      <c r="B288" s="115" t="n">
        <f aca="false" ca="false" dt2D="false" dtr="false" t="normal">+B287+1</f>
        <v>62</v>
      </c>
      <c r="C288" s="116" t="s">
        <v>572</v>
      </c>
      <c r="D288" s="115" t="s">
        <v>614</v>
      </c>
      <c r="E288" s="124" t="n">
        <f aca="false" ca="true" dt2D="false" dtr="false" t="normal">SUBTOTAL(9, F288:T288)</f>
        <v>3935121.33</v>
      </c>
      <c r="F288" s="124" t="n"/>
      <c r="G288" s="124" t="n"/>
      <c r="H288" s="124" t="n"/>
      <c r="I288" s="124" t="n"/>
      <c r="J288" s="124" t="n"/>
      <c r="K288" s="124" t="n"/>
      <c r="L288" s="124" t="n">
        <v>0</v>
      </c>
      <c r="M288" s="124" t="n"/>
      <c r="N288" s="124" t="n"/>
      <c r="O288" s="124" t="n">
        <v>3708856.09</v>
      </c>
      <c r="P288" s="124" t="n"/>
      <c r="Q288" s="124" t="n"/>
      <c r="R288" s="124" t="n">
        <v>118053.64</v>
      </c>
      <c r="S288" s="124" t="n">
        <v>24000</v>
      </c>
      <c r="T288" s="124" t="n">
        <v>84211.6</v>
      </c>
      <c r="U288" s="128" t="n">
        <f aca="false" ca="false" dt2D="false" dtr="false" t="normal">COUNTIF(F288:Q288, "&gt;0")</f>
        <v>1</v>
      </c>
      <c r="V288" s="128" t="n">
        <f aca="false" ca="false" dt2D="false" dtr="false" t="normal">COUNTIF(R288:T288, "&gt;0")</f>
        <v>3</v>
      </c>
      <c r="W288" s="128" t="n">
        <f aca="false" ca="false" dt2D="false" dtr="false" t="normal">+U288+V288</f>
        <v>4</v>
      </c>
    </row>
    <row customHeight="true" ht="12.75" outlineLevel="0" r="289">
      <c r="A289" s="115" t="n">
        <f aca="false" ca="false" dt2D="false" dtr="false" t="normal">A288+1</f>
        <v>163</v>
      </c>
      <c r="B289" s="115" t="n">
        <f aca="false" ca="false" dt2D="false" dtr="false" t="normal">+B288+1</f>
        <v>63</v>
      </c>
      <c r="C289" s="116" t="s">
        <v>572</v>
      </c>
      <c r="D289" s="115" t="s">
        <v>616</v>
      </c>
      <c r="E289" s="124" t="n">
        <f aca="false" ca="true" dt2D="false" dtr="false" t="normal">SUBTOTAL(9, F289:T289)</f>
        <v>11495223.68</v>
      </c>
      <c r="F289" s="124" t="n"/>
      <c r="G289" s="124" t="n"/>
      <c r="H289" s="124" t="n"/>
      <c r="I289" s="124" t="n"/>
      <c r="J289" s="124" t="n"/>
      <c r="K289" s="124" t="n"/>
      <c r="L289" s="124" t="n">
        <v>0</v>
      </c>
      <c r="M289" s="124" t="n"/>
      <c r="N289" s="124" t="n">
        <v>10880369.18</v>
      </c>
      <c r="O289" s="124" t="n"/>
      <c r="P289" s="124" t="n"/>
      <c r="Q289" s="124" t="n"/>
      <c r="R289" s="124" t="n">
        <v>344856.71</v>
      </c>
      <c r="S289" s="124" t="n">
        <v>24000</v>
      </c>
      <c r="T289" s="124" t="n">
        <v>245997.79</v>
      </c>
      <c r="U289" s="128" t="n">
        <f aca="false" ca="false" dt2D="false" dtr="false" t="normal">COUNTIF(F289:Q289, "&gt;0")</f>
        <v>1</v>
      </c>
      <c r="V289" s="128" t="n">
        <f aca="false" ca="false" dt2D="false" dtr="false" t="normal">COUNTIF(R289:T289, "&gt;0")</f>
        <v>3</v>
      </c>
      <c r="W289" s="128" t="n">
        <f aca="false" ca="false" dt2D="false" dtr="false" t="normal">+U289+V289</f>
        <v>4</v>
      </c>
    </row>
    <row customHeight="true" ht="12.75" outlineLevel="0" r="290">
      <c r="A290" s="115" t="n">
        <f aca="false" ca="false" dt2D="false" dtr="false" t="normal">A289+1</f>
        <v>164</v>
      </c>
      <c r="B290" s="115" t="n">
        <f aca="false" ca="false" dt2D="false" dtr="false" t="normal">+B289+1</f>
        <v>64</v>
      </c>
      <c r="C290" s="116" t="s">
        <v>572</v>
      </c>
      <c r="D290" s="115" t="s">
        <v>718</v>
      </c>
      <c r="E290" s="124" t="n">
        <f aca="false" ca="true" dt2D="false" dtr="false" t="normal">SUBTOTAL(9, F290:T290)</f>
        <v>9332191.13</v>
      </c>
      <c r="F290" s="124" t="n"/>
      <c r="G290" s="124" t="n"/>
      <c r="H290" s="124" t="n"/>
      <c r="I290" s="124" t="n"/>
      <c r="J290" s="124" t="n"/>
      <c r="K290" s="124" t="n"/>
      <c r="L290" s="124" t="n">
        <v>0</v>
      </c>
      <c r="M290" s="124" t="n"/>
      <c r="N290" s="124" t="n">
        <v>8828516.51</v>
      </c>
      <c r="O290" s="124" t="n"/>
      <c r="P290" s="124" t="n"/>
      <c r="Q290" s="124" t="n"/>
      <c r="R290" s="124" t="n">
        <v>279965.73</v>
      </c>
      <c r="S290" s="124" t="n">
        <v>24000</v>
      </c>
      <c r="T290" s="124" t="n">
        <v>199708.89</v>
      </c>
      <c r="U290" s="128" t="n">
        <f aca="false" ca="false" dt2D="false" dtr="false" t="normal">COUNTIF(F290:Q290, "&gt;0")</f>
        <v>1</v>
      </c>
      <c r="V290" s="128" t="n">
        <f aca="false" ca="false" dt2D="false" dtr="false" t="normal">COUNTIF(R290:T290, "&gt;0")</f>
        <v>3</v>
      </c>
      <c r="W290" s="128" t="n">
        <f aca="false" ca="false" dt2D="false" dtr="false" t="normal">+U290+V290</f>
        <v>4</v>
      </c>
    </row>
    <row customHeight="true" ht="12.75" outlineLevel="0" r="291">
      <c r="A291" s="115" t="n">
        <f aca="false" ca="false" dt2D="false" dtr="false" t="normal">A290+1</f>
        <v>165</v>
      </c>
      <c r="B291" s="115" t="n">
        <f aca="false" ca="false" dt2D="false" dtr="false" t="normal">+B290+1</f>
        <v>65</v>
      </c>
      <c r="C291" s="116" t="s">
        <v>618</v>
      </c>
      <c r="D291" s="115" t="s">
        <v>621</v>
      </c>
      <c r="E291" s="124" t="n">
        <f aca="false" ca="true" dt2D="false" dtr="false" t="normal">SUBTOTAL(9, F291:T291)</f>
        <v>1069958.26</v>
      </c>
      <c r="F291" s="124" t="n">
        <v>990962.4</v>
      </c>
      <c r="G291" s="124" t="n"/>
      <c r="H291" s="124" t="n"/>
      <c r="I291" s="124" t="n"/>
      <c r="J291" s="124" t="n"/>
      <c r="K291" s="124" t="n"/>
      <c r="L291" s="124" t="n"/>
      <c r="M291" s="124" t="n"/>
      <c r="N291" s="124" t="n"/>
      <c r="O291" s="124" t="n"/>
      <c r="P291" s="124" t="n"/>
      <c r="Q291" s="124" t="n"/>
      <c r="R291" s="124" t="n">
        <v>32098.75</v>
      </c>
      <c r="S291" s="124" t="n">
        <v>24000</v>
      </c>
      <c r="T291" s="124" t="n">
        <v>22897.11</v>
      </c>
      <c r="U291" s="128" t="n">
        <f aca="false" ca="false" dt2D="false" dtr="false" t="normal">COUNTIF(F291:Q291, "&gt;0")</f>
        <v>1</v>
      </c>
      <c r="V291" s="128" t="n">
        <f aca="false" ca="false" dt2D="false" dtr="false" t="normal">COUNTIF(R291:T291, "&gt;0")</f>
        <v>3</v>
      </c>
      <c r="W291" s="128" t="n">
        <f aca="false" ca="false" dt2D="false" dtr="false" t="normal">+U291+V291</f>
        <v>4</v>
      </c>
    </row>
    <row customHeight="true" ht="12.75" outlineLevel="0" r="292">
      <c r="A292" s="115" t="n">
        <f aca="false" ca="false" dt2D="false" dtr="false" t="normal">A291+1</f>
        <v>166</v>
      </c>
      <c r="B292" s="115" t="n">
        <f aca="false" ca="false" dt2D="false" dtr="false" t="normal">+B291+1</f>
        <v>66</v>
      </c>
      <c r="C292" s="116" t="s">
        <v>618</v>
      </c>
      <c r="D292" s="115" t="s">
        <v>623</v>
      </c>
      <c r="E292" s="124" t="n">
        <f aca="false" ca="true" dt2D="false" dtr="false" t="normal">SUBTOTAL(9, F292:T292)</f>
        <v>1085838.9000000001</v>
      </c>
      <c r="F292" s="124" t="n">
        <v>1006026.78</v>
      </c>
      <c r="G292" s="124" t="n"/>
      <c r="H292" s="124" t="n"/>
      <c r="I292" s="124" t="n"/>
      <c r="J292" s="124" t="n"/>
      <c r="K292" s="124" t="n"/>
      <c r="L292" s="124" t="n"/>
      <c r="M292" s="124" t="n"/>
      <c r="N292" s="124" t="n"/>
      <c r="O292" s="124" t="n"/>
      <c r="P292" s="124" t="n"/>
      <c r="Q292" s="124" t="n"/>
      <c r="R292" s="124" t="n">
        <v>32575.17</v>
      </c>
      <c r="S292" s="124" t="n">
        <v>24000</v>
      </c>
      <c r="T292" s="124" t="n">
        <v>23236.95</v>
      </c>
      <c r="U292" s="128" t="n">
        <f aca="false" ca="false" dt2D="false" dtr="false" t="normal">COUNTIF(F292:Q292, "&gt;0")</f>
        <v>1</v>
      </c>
      <c r="V292" s="128" t="n">
        <f aca="false" ca="false" dt2D="false" dtr="false" t="normal">COUNTIF(R292:T292, "&gt;0")</f>
        <v>3</v>
      </c>
      <c r="W292" s="128" t="n">
        <f aca="false" ca="false" dt2D="false" dtr="false" t="normal">+U292+V292</f>
        <v>4</v>
      </c>
    </row>
    <row customHeight="true" ht="12.75" outlineLevel="0" r="293">
      <c r="A293" s="115" t="n">
        <f aca="false" ca="false" dt2D="false" dtr="false" t="normal">A292+1</f>
        <v>167</v>
      </c>
      <c r="B293" s="115" t="n">
        <f aca="false" ca="false" dt2D="false" dtr="false" t="normal">+B292+1</f>
        <v>67</v>
      </c>
      <c r="C293" s="116" t="s">
        <v>204</v>
      </c>
      <c r="D293" s="115" t="s">
        <v>723</v>
      </c>
      <c r="E293" s="124" t="n">
        <f aca="false" ca="false" dt2D="false" dtr="false" t="normal">SUM(F293:T293)</f>
        <v>4427959.27</v>
      </c>
      <c r="F293" s="124" t="n"/>
      <c r="G293" s="124" t="n">
        <v>3102647.93</v>
      </c>
      <c r="H293" s="124" t="n"/>
      <c r="I293" s="124" t="n">
        <v>1272629.16</v>
      </c>
      <c r="J293" s="124" t="n"/>
      <c r="K293" s="124" t="n"/>
      <c r="L293" s="124" t="n"/>
      <c r="M293" s="124" t="n"/>
      <c r="N293" s="124" t="n"/>
      <c r="O293" s="124" t="n"/>
      <c r="P293" s="124" t="n"/>
      <c r="Q293" s="124" t="n"/>
      <c r="R293" s="124" t="n">
        <v>28682.18</v>
      </c>
      <c r="S293" s="124" t="n">
        <v>24000</v>
      </c>
      <c r="T293" s="124" t="n"/>
      <c r="U293" s="128" t="n">
        <f aca="false" ca="false" dt2D="false" dtr="false" t="normal">COUNTIF(F293:Q293, "&gt;0")</f>
        <v>2</v>
      </c>
      <c r="V293" s="128" t="n">
        <f aca="false" ca="false" dt2D="false" dtr="false" t="normal">COUNTIF(R293:T293, "&gt;0")</f>
        <v>2</v>
      </c>
      <c r="W293" s="128" t="n">
        <f aca="false" ca="false" dt2D="false" dtr="false" t="normal">+U293+V293</f>
        <v>4</v>
      </c>
    </row>
    <row customHeight="true" ht="12.75" outlineLevel="0" r="294">
      <c r="A294" s="115" t="n">
        <f aca="false" ca="false" dt2D="false" dtr="false" t="normal">A293+1</f>
        <v>168</v>
      </c>
      <c r="B294" s="115" t="n">
        <f aca="false" ca="false" dt2D="false" dtr="false" t="normal">+B293+1</f>
        <v>68</v>
      </c>
      <c r="C294" s="116" t="s">
        <v>204</v>
      </c>
      <c r="D294" s="115" t="s">
        <v>624</v>
      </c>
      <c r="E294" s="124" t="n">
        <f aca="false" ca="true" dt2D="false" dtr="false" t="normal">SUBTOTAL(9, F294:T294)</f>
        <v>12609046.86</v>
      </c>
      <c r="F294" s="124" t="n">
        <v>9604822.86</v>
      </c>
      <c r="G294" s="124" t="n"/>
      <c r="H294" s="124" t="n">
        <v>3004224</v>
      </c>
      <c r="I294" s="124" t="n"/>
      <c r="J294" s="124" t="n"/>
      <c r="K294" s="124" t="n"/>
      <c r="L294" s="124" t="n"/>
      <c r="M294" s="124" t="n"/>
      <c r="N294" s="124" t="n"/>
      <c r="O294" s="124" t="n"/>
      <c r="P294" s="124" t="n"/>
      <c r="Q294" s="124" t="n"/>
      <c r="R294" s="124" t="n"/>
      <c r="S294" s="124" t="n"/>
      <c r="T294" s="124" t="n"/>
      <c r="U294" s="128" t="n">
        <f aca="false" ca="false" dt2D="false" dtr="false" t="normal">COUNTIF(F294:Q294, "&gt;0")</f>
        <v>2</v>
      </c>
      <c r="V294" s="128" t="n">
        <f aca="false" ca="false" dt2D="false" dtr="false" t="normal">COUNTIF(R294:T294, "&gt;0")</f>
        <v>0</v>
      </c>
      <c r="W294" s="128" t="n">
        <f aca="false" ca="false" dt2D="false" dtr="false" t="normal">+U294+V294</f>
        <v>2</v>
      </c>
    </row>
    <row customHeight="true" ht="12.75" outlineLevel="0" r="295">
      <c r="A295" s="115" t="n">
        <f aca="false" ca="false" dt2D="false" dtr="false" t="normal">A294+1</f>
        <v>169</v>
      </c>
      <c r="B295" s="115" t="n">
        <f aca="false" ca="false" dt2D="false" dtr="false" t="normal">+B294+1</f>
        <v>69</v>
      </c>
      <c r="C295" s="116" t="s">
        <v>204</v>
      </c>
      <c r="D295" s="115" t="s">
        <v>726</v>
      </c>
      <c r="E295" s="124" t="n">
        <f aca="false" ca="false" dt2D="false" dtr="false" t="normal">SUM(F295:T295)</f>
        <v>5798655.6</v>
      </c>
      <c r="F295" s="124" t="n"/>
      <c r="G295" s="124" t="n"/>
      <c r="H295" s="124" t="n">
        <v>2458006.8</v>
      </c>
      <c r="I295" s="124" t="n">
        <v>3340648.8</v>
      </c>
      <c r="J295" s="124" t="n"/>
      <c r="K295" s="124" t="n"/>
      <c r="L295" s="124" t="n"/>
      <c r="M295" s="124" t="n"/>
      <c r="N295" s="124" t="n"/>
      <c r="O295" s="124" t="n"/>
      <c r="P295" s="124" t="n"/>
      <c r="Q295" s="124" t="n"/>
      <c r="R295" s="124" t="n"/>
      <c r="S295" s="124" t="n"/>
      <c r="T295" s="124" t="n"/>
      <c r="U295" s="128" t="n">
        <f aca="false" ca="false" dt2D="false" dtr="false" t="normal">COUNTIF(F295:Q295, "&gt;0")</f>
        <v>2</v>
      </c>
      <c r="V295" s="128" t="n">
        <f aca="false" ca="false" dt2D="false" dtr="false" t="normal">COUNTIF(R295:T295, "&gt;0")</f>
        <v>0</v>
      </c>
      <c r="W295" s="128" t="n">
        <f aca="false" ca="false" dt2D="false" dtr="false" t="normal">+U295+V295</f>
        <v>2</v>
      </c>
    </row>
    <row customHeight="true" ht="12.75" outlineLevel="0" r="296">
      <c r="A296" s="115" t="n">
        <f aca="false" ca="false" dt2D="false" dtr="false" t="normal">A295+1</f>
        <v>170</v>
      </c>
      <c r="B296" s="115" t="n">
        <f aca="false" ca="false" dt2D="false" dtr="false" t="normal">+B295+1</f>
        <v>70</v>
      </c>
      <c r="C296" s="116" t="s">
        <v>204</v>
      </c>
      <c r="D296" s="115" t="s">
        <v>728</v>
      </c>
      <c r="E296" s="124" t="n">
        <f aca="false" ca="false" dt2D="false" dtr="false" t="normal">SUM(F296:T296)</f>
        <v>9801620.4</v>
      </c>
      <c r="F296" s="124" t="n"/>
      <c r="G296" s="124" t="n"/>
      <c r="H296" s="124" t="n"/>
      <c r="I296" s="124" t="n"/>
      <c r="J296" s="124" t="n"/>
      <c r="K296" s="124" t="n"/>
      <c r="L296" s="124" t="n"/>
      <c r="M296" s="124" t="n"/>
      <c r="N296" s="124" t="n"/>
      <c r="O296" s="124" t="n"/>
      <c r="P296" s="124" t="n"/>
      <c r="Q296" s="124" t="n">
        <v>9801620.4</v>
      </c>
      <c r="R296" s="124" t="n"/>
      <c r="S296" s="124" t="n"/>
      <c r="T296" s="124" t="n"/>
      <c r="U296" s="128" t="n">
        <f aca="false" ca="false" dt2D="false" dtr="false" t="normal">COUNTIF(F296:Q296, "&gt;0")</f>
        <v>1</v>
      </c>
      <c r="V296" s="128" t="n">
        <f aca="false" ca="false" dt2D="false" dtr="false" t="normal">COUNTIF(R296:T296, "&gt;0")</f>
        <v>0</v>
      </c>
      <c r="W296" s="128" t="n">
        <f aca="false" ca="false" dt2D="false" dtr="false" t="normal">+U296+V296</f>
        <v>1</v>
      </c>
    </row>
    <row customHeight="true" ht="12.75" outlineLevel="0" r="297">
      <c r="A297" s="115" t="n">
        <f aca="false" ca="false" dt2D="false" dtr="false" t="normal">A296+1</f>
        <v>171</v>
      </c>
      <c r="B297" s="115" t="n">
        <f aca="false" ca="false" dt2D="false" dtr="false" t="normal">+B296+1</f>
        <v>71</v>
      </c>
      <c r="C297" s="116" t="s">
        <v>204</v>
      </c>
      <c r="D297" s="115" t="s">
        <v>729</v>
      </c>
      <c r="E297" s="124" t="n">
        <f aca="false" ca="false" dt2D="false" dtr="false" t="normal">SUM(F297:T297)</f>
        <v>4920592.800000001</v>
      </c>
      <c r="F297" s="124" t="n"/>
      <c r="G297" s="124" t="n"/>
      <c r="H297" s="124" t="n">
        <v>2279821.2</v>
      </c>
      <c r="I297" s="124" t="n">
        <v>2640771.6</v>
      </c>
      <c r="J297" s="124" t="n"/>
      <c r="K297" s="124" t="n"/>
      <c r="L297" s="124" t="n"/>
      <c r="M297" s="124" t="n"/>
      <c r="N297" s="124" t="n"/>
      <c r="O297" s="124" t="n"/>
      <c r="P297" s="124" t="n"/>
      <c r="Q297" s="124" t="n"/>
      <c r="R297" s="124" t="n"/>
      <c r="S297" s="124" t="n"/>
      <c r="T297" s="124" t="n"/>
      <c r="U297" s="128" t="n">
        <f aca="false" ca="false" dt2D="false" dtr="false" t="normal">COUNTIF(F297:Q297, "&gt;0")</f>
        <v>2</v>
      </c>
      <c r="V297" s="128" t="n">
        <f aca="false" ca="false" dt2D="false" dtr="false" t="normal">COUNTIF(R297:T297, "&gt;0")</f>
        <v>0</v>
      </c>
      <c r="W297" s="128" t="n">
        <f aca="false" ca="false" dt2D="false" dtr="false" t="normal">+U297+V297</f>
        <v>2</v>
      </c>
    </row>
    <row customHeight="true" ht="12.75" outlineLevel="0" r="298">
      <c r="A298" s="115" t="n">
        <f aca="false" ca="false" dt2D="false" dtr="false" t="normal">A297+1</f>
        <v>172</v>
      </c>
      <c r="B298" s="115" t="n">
        <f aca="false" ca="false" dt2D="false" dtr="false" t="normal">+B297+1</f>
        <v>72</v>
      </c>
      <c r="C298" s="116" t="s">
        <v>204</v>
      </c>
      <c r="D298" s="115" t="s">
        <v>732</v>
      </c>
      <c r="E298" s="124" t="n">
        <f aca="false" ca="true" dt2D="false" dtr="false" t="normal">SUBTOTAL(9, F298:T298)</f>
        <v>12416230.08</v>
      </c>
      <c r="F298" s="124" t="n"/>
      <c r="G298" s="124" t="n"/>
      <c r="H298" s="124" t="n">
        <v>7047003.86</v>
      </c>
      <c r="I298" s="124" t="n">
        <v>4707032</v>
      </c>
      <c r="J298" s="124" t="n"/>
      <c r="K298" s="124" t="n"/>
      <c r="L298" s="124" t="n">
        <v>0</v>
      </c>
      <c r="M298" s="124" t="n"/>
      <c r="N298" s="124" t="n"/>
      <c r="O298" s="124" t="n"/>
      <c r="P298" s="124" t="n"/>
      <c r="Q298" s="124" t="n"/>
      <c r="R298" s="124" t="n">
        <v>372486.9</v>
      </c>
      <c r="S298" s="124" t="n">
        <v>24000</v>
      </c>
      <c r="T298" s="124" t="n">
        <v>265707.32</v>
      </c>
      <c r="U298" s="128" t="n">
        <f aca="false" ca="false" dt2D="false" dtr="false" t="normal">COUNTIF(F298:Q298, "&gt;0")</f>
        <v>2</v>
      </c>
      <c r="V298" s="128" t="n">
        <f aca="false" ca="false" dt2D="false" dtr="false" t="normal">COUNTIF(R298:T298, "&gt;0")</f>
        <v>3</v>
      </c>
      <c r="W298" s="128" t="n">
        <f aca="false" ca="false" dt2D="false" dtr="false" t="normal">+U298+V298</f>
        <v>5</v>
      </c>
    </row>
    <row customHeight="true" ht="12.75" outlineLevel="0" r="299">
      <c r="A299" s="115" t="n">
        <f aca="false" ca="false" dt2D="false" dtr="false" t="normal">A298+1</f>
        <v>173</v>
      </c>
      <c r="B299" s="115" t="n">
        <f aca="false" ca="false" dt2D="false" dtr="false" t="normal">+B298+1</f>
        <v>73</v>
      </c>
      <c r="C299" s="116" t="s">
        <v>204</v>
      </c>
      <c r="D299" s="115" t="s">
        <v>733</v>
      </c>
      <c r="E299" s="124" t="n">
        <f aca="false" ca="true" dt2D="false" dtr="false" t="normal">SUBTOTAL(9, F299:T299)</f>
        <v>10942776.239999998</v>
      </c>
      <c r="F299" s="124" t="n"/>
      <c r="G299" s="124" t="n"/>
      <c r="H299" s="124" t="n">
        <v>6209300.6</v>
      </c>
      <c r="I299" s="124" t="n">
        <v>4147016.94</v>
      </c>
      <c r="J299" s="124" t="n"/>
      <c r="K299" s="124" t="n"/>
      <c r="L299" s="124" t="n">
        <v>0</v>
      </c>
      <c r="M299" s="124" t="n"/>
      <c r="N299" s="124" t="n"/>
      <c r="O299" s="124" t="n"/>
      <c r="P299" s="124" t="n"/>
      <c r="Q299" s="124" t="n"/>
      <c r="R299" s="124" t="n">
        <v>328283.29</v>
      </c>
      <c r="S299" s="124" t="n">
        <v>24000</v>
      </c>
      <c r="T299" s="124" t="n">
        <v>234175.41</v>
      </c>
      <c r="U299" s="128" t="n">
        <f aca="false" ca="false" dt2D="false" dtr="false" t="normal">COUNTIF(F299:Q299, "&gt;0")</f>
        <v>2</v>
      </c>
      <c r="V299" s="128" t="n">
        <f aca="false" ca="false" dt2D="false" dtr="false" t="normal">COUNTIF(R299:T299, "&gt;0")</f>
        <v>3</v>
      </c>
      <c r="W299" s="128" t="n">
        <f aca="false" ca="false" dt2D="false" dtr="false" t="normal">+U299+V299</f>
        <v>5</v>
      </c>
    </row>
    <row customHeight="true" ht="12.75" outlineLevel="0" r="300">
      <c r="A300" s="115" t="n">
        <f aca="false" ca="false" dt2D="false" dtr="false" t="normal">A299+1</f>
        <v>174</v>
      </c>
      <c r="B300" s="115" t="n">
        <f aca="false" ca="false" dt2D="false" dtr="false" t="normal">+B299+1</f>
        <v>74</v>
      </c>
      <c r="C300" s="116" t="s">
        <v>204</v>
      </c>
      <c r="D300" s="203" t="s">
        <v>735</v>
      </c>
      <c r="E300" s="124" t="n">
        <f aca="false" ca="false" dt2D="false" dtr="false" t="normal">SUM(F300:T300)</f>
        <v>5452582.8</v>
      </c>
      <c r="F300" s="124" t="n"/>
      <c r="G300" s="124" t="n"/>
      <c r="H300" s="124" t="n">
        <v>2991556.8</v>
      </c>
      <c r="I300" s="124" t="n">
        <v>2461026</v>
      </c>
      <c r="J300" s="124" t="n"/>
      <c r="K300" s="124" t="n"/>
      <c r="L300" s="124" t="n"/>
      <c r="M300" s="124" t="n"/>
      <c r="N300" s="124" t="n"/>
      <c r="O300" s="124" t="n"/>
      <c r="P300" s="124" t="n"/>
      <c r="Q300" s="124" t="n"/>
      <c r="R300" s="124" t="n"/>
      <c r="S300" s="124" t="n"/>
      <c r="T300" s="124" t="n"/>
      <c r="U300" s="128" t="n">
        <f aca="false" ca="false" dt2D="false" dtr="false" t="normal">COUNTIF(F300:Q300, "&gt;0")</f>
        <v>2</v>
      </c>
      <c r="V300" s="128" t="n">
        <f aca="false" ca="false" dt2D="false" dtr="false" t="normal">COUNTIF(R300:T300, "&gt;0")</f>
        <v>0</v>
      </c>
      <c r="W300" s="128" t="n">
        <f aca="false" ca="false" dt2D="false" dtr="false" t="normal">+U300+V300</f>
        <v>2</v>
      </c>
    </row>
    <row customHeight="true" ht="12.75" outlineLevel="0" r="301">
      <c r="A301" s="115" t="n">
        <f aca="false" ca="false" dt2D="false" dtr="false" t="normal">A300+1</f>
        <v>175</v>
      </c>
      <c r="B301" s="115" t="n">
        <f aca="false" ca="false" dt2D="false" dtr="false" t="normal">+B300+1</f>
        <v>75</v>
      </c>
      <c r="C301" s="116" t="s">
        <v>204</v>
      </c>
      <c r="D301" s="115" t="s">
        <v>737</v>
      </c>
      <c r="E301" s="124" t="n">
        <f aca="false" ca="false" dt2D="false" dtr="false" t="normal">SUM(F301:T301)</f>
        <v>5498868</v>
      </c>
      <c r="F301" s="124" t="n"/>
      <c r="G301" s="124" t="n"/>
      <c r="H301" s="124" t="n">
        <v>3004224</v>
      </c>
      <c r="I301" s="124" t="n">
        <v>2494644</v>
      </c>
      <c r="J301" s="124" t="n"/>
      <c r="K301" s="124" t="n"/>
      <c r="L301" s="124" t="n"/>
      <c r="M301" s="124" t="n"/>
      <c r="N301" s="124" t="n"/>
      <c r="O301" s="124" t="n"/>
      <c r="P301" s="124" t="n"/>
      <c r="Q301" s="124" t="n"/>
      <c r="R301" s="124" t="n"/>
      <c r="S301" s="124" t="n"/>
      <c r="T301" s="124" t="n"/>
      <c r="U301" s="128" t="n">
        <f aca="false" ca="false" dt2D="false" dtr="false" t="normal">COUNTIF(F301:Q301, "&gt;0")</f>
        <v>2</v>
      </c>
      <c r="V301" s="128" t="n">
        <f aca="false" ca="false" dt2D="false" dtr="false" t="normal">COUNTIF(R301:T301, "&gt;0")</f>
        <v>0</v>
      </c>
      <c r="W301" s="128" t="n">
        <f aca="false" ca="false" dt2D="false" dtr="false" t="normal">+U301+V301</f>
        <v>2</v>
      </c>
    </row>
    <row customHeight="true" ht="12.75" outlineLevel="0" r="302">
      <c r="A302" s="115" t="n">
        <f aca="false" ca="false" dt2D="false" dtr="false" t="normal">A301+1</f>
        <v>176</v>
      </c>
      <c r="B302" s="115" t="n">
        <f aca="false" ca="false" dt2D="false" dtr="false" t="normal">+B301+1</f>
        <v>76</v>
      </c>
      <c r="C302" s="116" t="s">
        <v>204</v>
      </c>
      <c r="D302" s="115" t="s">
        <v>208</v>
      </c>
      <c r="E302" s="124" t="n">
        <f aca="false" ca="true" dt2D="false" dtr="false" t="normal">SUBTOTAL(9, F302:T302)</f>
        <v>5625606.540000001</v>
      </c>
      <c r="F302" s="124" t="n">
        <v>5312450.36</v>
      </c>
      <c r="G302" s="124" t="n"/>
      <c r="H302" s="124" t="n"/>
      <c r="I302" s="124" t="n"/>
      <c r="J302" s="124" t="n"/>
      <c r="K302" s="124" t="n"/>
      <c r="L302" s="124" t="n">
        <v>0</v>
      </c>
      <c r="M302" s="124" t="n"/>
      <c r="N302" s="124" t="n"/>
      <c r="O302" s="124" t="n"/>
      <c r="P302" s="124" t="n"/>
      <c r="Q302" s="124" t="n"/>
      <c r="R302" s="124" t="n">
        <v>168768.2</v>
      </c>
      <c r="S302" s="124" t="n">
        <v>24000</v>
      </c>
      <c r="T302" s="124" t="n">
        <v>120387.98</v>
      </c>
      <c r="U302" s="128" t="n">
        <f aca="false" ca="false" dt2D="false" dtr="false" t="normal">COUNTIF(F302:Q302, "&gt;0")</f>
        <v>1</v>
      </c>
      <c r="V302" s="128" t="n">
        <f aca="false" ca="false" dt2D="false" dtr="false" t="normal">COUNTIF(R302:T302, "&gt;0")</f>
        <v>3</v>
      </c>
      <c r="W302" s="128" t="n">
        <f aca="false" ca="false" dt2D="false" dtr="false" t="normal">+U302+V302</f>
        <v>4</v>
      </c>
    </row>
    <row customHeight="true" ht="12.75" outlineLevel="0" r="303">
      <c r="A303" s="115" t="n">
        <f aca="false" ca="false" dt2D="false" dtr="false" t="normal">A302+1</f>
        <v>177</v>
      </c>
      <c r="B303" s="115" t="n">
        <f aca="false" ca="false" dt2D="false" dtr="false" t="normal">+B302+1</f>
        <v>77</v>
      </c>
      <c r="C303" s="116" t="s">
        <v>204</v>
      </c>
      <c r="D303" s="115" t="s">
        <v>741</v>
      </c>
      <c r="E303" s="124" t="n">
        <f aca="false" ca="true" dt2D="false" dtr="false" t="normal">SUBTOTAL(9, F303:T303)</f>
        <v>9980783.35</v>
      </c>
      <c r="F303" s="124" t="n"/>
      <c r="G303" s="124" t="n"/>
      <c r="H303" s="124" t="n">
        <v>5662378.43</v>
      </c>
      <c r="I303" s="124" t="n">
        <v>3781392.66</v>
      </c>
      <c r="J303" s="124" t="n"/>
      <c r="K303" s="124" t="n"/>
      <c r="L303" s="124" t="n">
        <v>0</v>
      </c>
      <c r="M303" s="124" t="n"/>
      <c r="N303" s="124" t="n"/>
      <c r="O303" s="124" t="n"/>
      <c r="P303" s="124" t="n"/>
      <c r="Q303" s="124" t="n"/>
      <c r="R303" s="124" t="n">
        <v>299423.5</v>
      </c>
      <c r="S303" s="124" t="n">
        <v>24000</v>
      </c>
      <c r="T303" s="124" t="n">
        <v>213588.76</v>
      </c>
      <c r="U303" s="128" t="n">
        <f aca="false" ca="false" dt2D="false" dtr="false" t="normal">COUNTIF(F303:Q303, "&gt;0")</f>
        <v>2</v>
      </c>
      <c r="V303" s="128" t="n">
        <f aca="false" ca="false" dt2D="false" dtr="false" t="normal">COUNTIF(R303:T303, "&gt;0")</f>
        <v>3</v>
      </c>
      <c r="W303" s="128" t="n">
        <f aca="false" ca="false" dt2D="false" dtr="false" t="normal">+U303+V303</f>
        <v>5</v>
      </c>
    </row>
    <row customHeight="true" ht="12.75" outlineLevel="0" r="304">
      <c r="A304" s="115" t="n">
        <f aca="false" ca="false" dt2D="false" dtr="false" t="normal">A303+1</f>
        <v>178</v>
      </c>
      <c r="B304" s="115" t="n">
        <f aca="false" ca="false" dt2D="false" dtr="false" t="normal">+B303+1</f>
        <v>78</v>
      </c>
      <c r="C304" s="116" t="s">
        <v>204</v>
      </c>
      <c r="D304" s="115" t="s">
        <v>742</v>
      </c>
      <c r="E304" s="124" t="n">
        <f aca="false" ca="false" dt2D="false" dtr="false" t="normal">SUM(F304:T304)</f>
        <v>6006273.6</v>
      </c>
      <c r="F304" s="124" t="n"/>
      <c r="G304" s="124" t="n"/>
      <c r="H304" s="124" t="n">
        <v>3290140.8</v>
      </c>
      <c r="I304" s="124" t="n">
        <v>2716132.8</v>
      </c>
      <c r="J304" s="124" t="n"/>
      <c r="K304" s="124" t="n"/>
      <c r="L304" s="124" t="n"/>
      <c r="M304" s="124" t="n"/>
      <c r="N304" s="124" t="n"/>
      <c r="O304" s="124" t="n"/>
      <c r="P304" s="124" t="n"/>
      <c r="Q304" s="124" t="n"/>
      <c r="R304" s="124" t="n"/>
      <c r="S304" s="124" t="n"/>
      <c r="T304" s="124" t="n"/>
      <c r="U304" s="128" t="n">
        <f aca="false" ca="false" dt2D="false" dtr="false" t="normal">COUNTIF(F304:Q304, "&gt;0")</f>
        <v>2</v>
      </c>
      <c r="V304" s="128" t="n">
        <f aca="false" ca="false" dt2D="false" dtr="false" t="normal">COUNTIF(R304:T304, "&gt;0")</f>
        <v>0</v>
      </c>
      <c r="W304" s="128" t="n">
        <f aca="false" ca="false" dt2D="false" dtr="false" t="normal">+U304+V304</f>
        <v>2</v>
      </c>
    </row>
    <row customHeight="true" ht="12.75" outlineLevel="0" r="305">
      <c r="A305" s="115" t="n">
        <f aca="false" ca="false" dt2D="false" dtr="false" t="normal">A304+1</f>
        <v>179</v>
      </c>
      <c r="B305" s="115" t="n">
        <f aca="false" ca="false" dt2D="false" dtr="false" t="normal">+B304+1</f>
        <v>79</v>
      </c>
      <c r="C305" s="116" t="s">
        <v>204</v>
      </c>
      <c r="D305" s="115" t="s">
        <v>745</v>
      </c>
      <c r="E305" s="124" t="n">
        <f aca="false" ca="true" dt2D="false" dtr="false" t="normal">SUBTOTAL(9, F305:T305)</f>
        <v>11958832.94</v>
      </c>
      <c r="F305" s="124" t="n"/>
      <c r="G305" s="124" t="n"/>
      <c r="H305" s="124" t="n">
        <v>6786959.69</v>
      </c>
      <c r="I305" s="124" t="n">
        <v>4533189.24</v>
      </c>
      <c r="J305" s="124" t="n"/>
      <c r="K305" s="124" t="n"/>
      <c r="L305" s="124" t="n">
        <v>0</v>
      </c>
      <c r="M305" s="124" t="n"/>
      <c r="N305" s="124" t="n"/>
      <c r="O305" s="124" t="n"/>
      <c r="P305" s="124" t="n"/>
      <c r="Q305" s="124" t="n"/>
      <c r="R305" s="124" t="n">
        <v>358764.99</v>
      </c>
      <c r="S305" s="124" t="n">
        <v>24000</v>
      </c>
      <c r="T305" s="124" t="n">
        <v>255919.02</v>
      </c>
      <c r="U305" s="128" t="n">
        <f aca="false" ca="false" dt2D="false" dtr="false" t="normal">COUNTIF(F305:Q305, "&gt;0")</f>
        <v>2</v>
      </c>
      <c r="V305" s="128" t="n">
        <f aca="false" ca="false" dt2D="false" dtr="false" t="normal">COUNTIF(R305:T305, "&gt;0")</f>
        <v>3</v>
      </c>
      <c r="W305" s="128" t="n">
        <f aca="false" ca="false" dt2D="false" dtr="false" t="normal">+U305+V305</f>
        <v>5</v>
      </c>
    </row>
    <row customHeight="true" ht="12.75" outlineLevel="0" r="306">
      <c r="A306" s="115" t="n">
        <f aca="false" ca="false" dt2D="false" dtr="false" t="normal">A305+1</f>
        <v>180</v>
      </c>
      <c r="B306" s="115" t="n">
        <f aca="false" ca="false" dt2D="false" dtr="false" t="normal">+B305+1</f>
        <v>80</v>
      </c>
      <c r="C306" s="116" t="s">
        <v>204</v>
      </c>
      <c r="D306" s="115" t="s">
        <v>746</v>
      </c>
      <c r="E306" s="124" t="n">
        <f aca="false" ca="true" dt2D="false" dtr="false" t="normal">SUBTOTAL(9, F306:T306)</f>
        <v>8703002.17</v>
      </c>
      <c r="F306" s="124" t="n">
        <v>3733795.67</v>
      </c>
      <c r="G306" s="124" t="n">
        <v>2303075.87</v>
      </c>
      <c r="H306" s="124" t="n"/>
      <c r="I306" s="124" t="n">
        <v>976395.02</v>
      </c>
      <c r="J306" s="124" t="n"/>
      <c r="K306" s="124" t="n"/>
      <c r="L306" s="124" t="n">
        <v>0</v>
      </c>
      <c r="M306" s="124" t="n"/>
      <c r="N306" s="124" t="n"/>
      <c r="O306" s="124" t="n"/>
      <c r="P306" s="124" t="n">
        <v>1218401.3</v>
      </c>
      <c r="Q306" s="124" t="n"/>
      <c r="R306" s="124" t="n">
        <v>261090.06</v>
      </c>
      <c r="S306" s="124" t="n">
        <v>24000</v>
      </c>
      <c r="T306" s="124" t="n">
        <v>186244.25</v>
      </c>
      <c r="U306" s="128" t="n">
        <f aca="false" ca="false" dt2D="false" dtr="false" t="normal">COUNTIF(F306:Q306, "&gt;0")</f>
        <v>4</v>
      </c>
      <c r="V306" s="128" t="n">
        <f aca="false" ca="false" dt2D="false" dtr="false" t="normal">COUNTIF(R306:T306, "&gt;0")</f>
        <v>3</v>
      </c>
      <c r="W306" s="128" t="n">
        <f aca="false" ca="false" dt2D="false" dtr="false" t="normal">+U306+V306</f>
        <v>7</v>
      </c>
    </row>
    <row customHeight="true" ht="12.75" outlineLevel="0" r="307">
      <c r="A307" s="115" t="n">
        <f aca="false" ca="false" dt2D="false" dtr="false" t="normal">A306+1</f>
        <v>181</v>
      </c>
      <c r="B307" s="115" t="n">
        <f aca="false" ca="false" dt2D="false" dtr="false" t="normal">+B306+1</f>
        <v>81</v>
      </c>
      <c r="C307" s="116" t="s">
        <v>204</v>
      </c>
      <c r="D307" s="115" t="s">
        <v>628</v>
      </c>
      <c r="E307" s="124" t="n">
        <f aca="false" ca="true" dt2D="false" dtr="false" t="normal">SUBTOTAL(9, F307:T307)</f>
        <v>7064673.33</v>
      </c>
      <c r="F307" s="124" t="n"/>
      <c r="G307" s="124" t="n">
        <v>6677549.12</v>
      </c>
      <c r="H307" s="124" t="n"/>
      <c r="I307" s="124" t="n"/>
      <c r="J307" s="124" t="n"/>
      <c r="K307" s="124" t="n"/>
      <c r="L307" s="124" t="n">
        <v>0</v>
      </c>
      <c r="M307" s="124" t="n"/>
      <c r="N307" s="124" t="n"/>
      <c r="O307" s="124" t="n"/>
      <c r="P307" s="124" t="n"/>
      <c r="Q307" s="124" t="n"/>
      <c r="R307" s="124" t="n">
        <v>211940.2</v>
      </c>
      <c r="S307" s="124" t="n">
        <v>24000</v>
      </c>
      <c r="T307" s="124" t="n">
        <v>151184.01</v>
      </c>
      <c r="U307" s="128" t="n">
        <f aca="false" ca="false" dt2D="false" dtr="false" t="normal">COUNTIF(F307:Q307, "&gt;0")</f>
        <v>1</v>
      </c>
      <c r="V307" s="128" t="n">
        <f aca="false" ca="false" dt2D="false" dtr="false" t="normal">COUNTIF(R307:T307, "&gt;0")</f>
        <v>3</v>
      </c>
      <c r="W307" s="128" t="n">
        <f aca="false" ca="false" dt2D="false" dtr="false" t="normal">+U307+V307</f>
        <v>4</v>
      </c>
    </row>
    <row customHeight="true" ht="12.75" outlineLevel="0" r="308">
      <c r="A308" s="115" t="n">
        <f aca="false" ca="false" dt2D="false" dtr="false" t="normal">A307+1</f>
        <v>182</v>
      </c>
      <c r="B308" s="115" t="n">
        <f aca="false" ca="false" dt2D="false" dtr="false" t="normal">+B307+1</f>
        <v>82</v>
      </c>
      <c r="C308" s="116" t="s">
        <v>204</v>
      </c>
      <c r="D308" s="115" t="s">
        <v>629</v>
      </c>
      <c r="E308" s="124" t="n">
        <f aca="false" ca="true" dt2D="false" dtr="false" t="normal">SUBTOTAL(9, F308:T308)</f>
        <v>15724811.100000001</v>
      </c>
      <c r="F308" s="124" t="n"/>
      <c r="G308" s="124" t="n"/>
      <c r="H308" s="124" t="n"/>
      <c r="I308" s="124" t="n"/>
      <c r="J308" s="124" t="n"/>
      <c r="K308" s="124" t="n"/>
      <c r="L308" s="124" t="n">
        <v>0</v>
      </c>
      <c r="M308" s="124" t="n"/>
      <c r="N308" s="124" t="n"/>
      <c r="O308" s="124" t="n"/>
      <c r="P308" s="124" t="n">
        <v>14892555.81</v>
      </c>
      <c r="Q308" s="124" t="n"/>
      <c r="R308" s="124" t="n">
        <v>471744.33</v>
      </c>
      <c r="S308" s="124" t="n">
        <v>24000</v>
      </c>
      <c r="T308" s="124" t="n">
        <v>336510.96</v>
      </c>
      <c r="U308" s="128" t="n">
        <f aca="false" ca="false" dt2D="false" dtr="false" t="normal">COUNTIF(F308:Q308, "&gt;0")</f>
        <v>1</v>
      </c>
      <c r="V308" s="128" t="n">
        <f aca="false" ca="false" dt2D="false" dtr="false" t="normal">COUNTIF(R308:T308, "&gt;0")</f>
        <v>3</v>
      </c>
      <c r="W308" s="128" t="n">
        <f aca="false" ca="false" dt2D="false" dtr="false" t="normal">+U308+V308</f>
        <v>4</v>
      </c>
    </row>
    <row customHeight="true" ht="12.75" outlineLevel="0" r="309">
      <c r="A309" s="115" t="n">
        <f aca="false" ca="false" dt2D="false" dtr="false" t="normal">A308+1</f>
        <v>183</v>
      </c>
      <c r="B309" s="115" t="n">
        <f aca="false" ca="false" dt2D="false" dtr="false" t="normal">+B308+1</f>
        <v>83</v>
      </c>
      <c r="C309" s="116" t="s">
        <v>204</v>
      </c>
      <c r="D309" s="115" t="s">
        <v>631</v>
      </c>
      <c r="E309" s="124" t="n">
        <f aca="false" ca="true" dt2D="false" dtr="false" t="normal">SUBTOTAL(9, F309:T309)</f>
        <v>924678.8200000001</v>
      </c>
      <c r="F309" s="124" t="n">
        <v>0</v>
      </c>
      <c r="G309" s="124" t="n">
        <v>450540</v>
      </c>
      <c r="H309" s="124" t="n"/>
      <c r="I309" s="124" t="n">
        <v>430711.65</v>
      </c>
      <c r="J309" s="124" t="n"/>
      <c r="K309" s="124" t="n"/>
      <c r="L309" s="124" t="n"/>
      <c r="M309" s="124" t="n"/>
      <c r="N309" s="124" t="n"/>
      <c r="O309" s="124" t="n"/>
      <c r="P309" s="124" t="n"/>
      <c r="Q309" s="124" t="n"/>
      <c r="R309" s="124" t="n">
        <v>19427.17</v>
      </c>
      <c r="S309" s="124" t="n">
        <v>24000</v>
      </c>
      <c r="T309" s="124" t="n"/>
      <c r="U309" s="128" t="n">
        <f aca="false" ca="false" dt2D="false" dtr="false" t="normal">COUNTIF(F309:Q309, "&gt;0")</f>
        <v>2</v>
      </c>
      <c r="V309" s="128" t="n">
        <f aca="false" ca="false" dt2D="false" dtr="false" t="normal">COUNTIF(R309:T309, "&gt;0")</f>
        <v>2</v>
      </c>
      <c r="W309" s="128" t="n">
        <f aca="false" ca="false" dt2D="false" dtr="false" t="normal">+U309+V309</f>
        <v>4</v>
      </c>
    </row>
    <row customHeight="true" ht="12.75" outlineLevel="0" r="310">
      <c r="A310" s="115" t="n">
        <f aca="false" ca="false" dt2D="false" dtr="false" t="normal">A309+1</f>
        <v>184</v>
      </c>
      <c r="B310" s="115" t="n">
        <f aca="false" ca="false" dt2D="false" dtr="false" t="normal">+B309+1</f>
        <v>84</v>
      </c>
      <c r="C310" s="116" t="s">
        <v>537</v>
      </c>
      <c r="D310" s="115" t="s">
        <v>636</v>
      </c>
      <c r="E310" s="124" t="n">
        <f aca="false" ca="false" dt2D="false" dtr="false" t="normal">SUM(F310:T310)</f>
        <v>3021321.59</v>
      </c>
      <c r="F310" s="124" t="n"/>
      <c r="G310" s="124" t="n"/>
      <c r="H310" s="124" t="n"/>
      <c r="I310" s="124" t="n">
        <v>2972972.57</v>
      </c>
      <c r="J310" s="124" t="n"/>
      <c r="K310" s="124" t="n"/>
      <c r="L310" s="124" t="n"/>
      <c r="M310" s="124" t="n"/>
      <c r="N310" s="124" t="n"/>
      <c r="O310" s="124" t="n"/>
      <c r="P310" s="124" t="n"/>
      <c r="Q310" s="124" t="n"/>
      <c r="R310" s="124" t="n">
        <v>24349.02</v>
      </c>
      <c r="S310" s="124" t="n">
        <v>24000</v>
      </c>
      <c r="T310" s="124" t="n"/>
      <c r="U310" s="128" t="n">
        <f aca="false" ca="false" dt2D="false" dtr="false" t="normal">COUNTIF(F310:Q310, "&gt;0")</f>
        <v>1</v>
      </c>
      <c r="V310" s="128" t="n">
        <f aca="false" ca="false" dt2D="false" dtr="false" t="normal">COUNTIF(R310:T310, "&gt;0")</f>
        <v>2</v>
      </c>
      <c r="W310" s="128" t="n">
        <f aca="false" ca="false" dt2D="false" dtr="false" t="normal">+U310+V310</f>
        <v>3</v>
      </c>
    </row>
    <row customHeight="true" ht="12.75" outlineLevel="0" r="311">
      <c r="A311" s="115" t="n">
        <f aca="false" ca="false" dt2D="false" dtr="false" t="normal">A310+1</f>
        <v>185</v>
      </c>
      <c r="B311" s="115" t="n">
        <f aca="false" ca="false" dt2D="false" dtr="false" t="normal">+B310+1</f>
        <v>85</v>
      </c>
      <c r="C311" s="116" t="s">
        <v>537</v>
      </c>
      <c r="D311" s="115" t="s">
        <v>748</v>
      </c>
      <c r="E311" s="124" t="n">
        <f aca="false" ca="false" dt2D="false" dtr="false" t="normal">SUM(F311:T311)</f>
        <v>1825581.15</v>
      </c>
      <c r="F311" s="124" t="n"/>
      <c r="G311" s="124" t="n"/>
      <c r="H311" s="124" t="n"/>
      <c r="I311" s="124" t="n"/>
      <c r="J311" s="124" t="n"/>
      <c r="K311" s="124" t="n"/>
      <c r="L311" s="124" t="n"/>
      <c r="M311" s="124" t="n"/>
      <c r="N311" s="124" t="n"/>
      <c r="O311" s="124" t="n"/>
      <c r="P311" s="124" t="n"/>
      <c r="Q311" s="124" t="n">
        <v>1825581.15</v>
      </c>
      <c r="R311" s="124" t="n"/>
      <c r="S311" s="124" t="n"/>
      <c r="T311" s="124" t="n"/>
      <c r="U311" s="128" t="n">
        <f aca="false" ca="false" dt2D="false" dtr="false" t="normal">COUNTIF(F311:Q311, "&gt;0")</f>
        <v>1</v>
      </c>
      <c r="V311" s="128" t="n">
        <f aca="false" ca="false" dt2D="false" dtr="false" t="normal">COUNTIF(R311:T311, "&gt;0")</f>
        <v>0</v>
      </c>
      <c r="W311" s="128" t="n">
        <f aca="false" ca="false" dt2D="false" dtr="false" t="normal">+U311+V311</f>
        <v>1</v>
      </c>
    </row>
    <row customHeight="true" ht="12.75" outlineLevel="0" r="312">
      <c r="A312" s="115" t="n">
        <f aca="false" ca="false" dt2D="false" dtr="false" t="normal">A311+1</f>
        <v>186</v>
      </c>
      <c r="B312" s="115" t="n">
        <f aca="false" ca="false" dt2D="false" dtr="false" t="normal">+B311+1</f>
        <v>86</v>
      </c>
      <c r="C312" s="116" t="s">
        <v>537</v>
      </c>
      <c r="D312" s="115" t="s">
        <v>749</v>
      </c>
      <c r="E312" s="124" t="n">
        <f aca="false" ca="false" dt2D="false" dtr="false" t="normal">SUM(F312:T312)</f>
        <v>7027888.79</v>
      </c>
      <c r="F312" s="124" t="n">
        <v>6830143.32</v>
      </c>
      <c r="G312" s="124" t="n"/>
      <c r="H312" s="124" t="n"/>
      <c r="I312" s="124" t="n"/>
      <c r="J312" s="124" t="n"/>
      <c r="K312" s="124" t="n"/>
      <c r="L312" s="124" t="n"/>
      <c r="M312" s="124" t="n"/>
      <c r="N312" s="124" t="n"/>
      <c r="O312" s="124" t="n"/>
      <c r="P312" s="124" t="n"/>
      <c r="Q312" s="124" t="n"/>
      <c r="R312" s="124" t="n">
        <v>173745.47</v>
      </c>
      <c r="S312" s="124" t="n">
        <v>24000</v>
      </c>
      <c r="T312" s="124" t="n"/>
      <c r="U312" s="128" t="n">
        <f aca="false" ca="false" dt2D="false" dtr="false" t="normal">COUNTIF(F312:Q312, "&gt;0")</f>
        <v>1</v>
      </c>
      <c r="V312" s="128" t="n">
        <f aca="false" ca="false" dt2D="false" dtr="false" t="normal">COUNTIF(R312:T312, "&gt;0")</f>
        <v>2</v>
      </c>
      <c r="W312" s="128" t="n">
        <f aca="false" ca="false" dt2D="false" dtr="false" t="normal">+U312+V312</f>
        <v>3</v>
      </c>
    </row>
    <row customHeight="true" ht="12.75" outlineLevel="0" r="313">
      <c r="A313" s="115" t="n">
        <f aca="false" ca="false" dt2D="false" dtr="false" t="normal">A312+1</f>
        <v>187</v>
      </c>
      <c r="B313" s="115" t="s">
        <v>226</v>
      </c>
      <c r="C313" s="116" t="s">
        <v>537</v>
      </c>
      <c r="D313" s="115" t="s">
        <v>542</v>
      </c>
      <c r="E313" s="124" t="n">
        <f aca="false" ca="true" dt2D="false" dtr="false" t="normal">SUBTOTAL(9, F313:T313)</f>
        <v>7685587.86</v>
      </c>
      <c r="F313" s="124" t="n"/>
      <c r="G313" s="124" t="n"/>
      <c r="H313" s="124" t="n"/>
      <c r="I313" s="124" t="n">
        <v>798203.62</v>
      </c>
      <c r="J313" s="124" t="n"/>
      <c r="K313" s="124" t="n"/>
      <c r="L313" s="124" t="n">
        <v>0</v>
      </c>
      <c r="M313" s="124" t="n"/>
      <c r="N313" s="124" t="n"/>
      <c r="O313" s="124" t="n"/>
      <c r="P313" s="124" t="n"/>
      <c r="Q313" s="124" t="n">
        <v>6646570.42</v>
      </c>
      <c r="R313" s="124" t="n">
        <v>77762.87</v>
      </c>
      <c r="S313" s="124" t="n">
        <v>16000</v>
      </c>
      <c r="T313" s="124" t="n">
        <v>147050.95</v>
      </c>
      <c r="U313" s="128" t="n">
        <f aca="false" ca="false" dt2D="false" dtr="false" t="normal">COUNTIF(F313:Q313, "&gt;0")</f>
        <v>2</v>
      </c>
      <c r="V313" s="128" t="n">
        <f aca="false" ca="false" dt2D="false" dtr="false" t="normal">COUNTIF(R313:T313, "&gt;0")</f>
        <v>3</v>
      </c>
      <c r="W313" s="128" t="n">
        <f aca="false" ca="false" dt2D="false" dtr="false" t="normal">+U313+V313</f>
        <v>5</v>
      </c>
    </row>
    <row customHeight="true" ht="12.75" outlineLevel="0" r="314">
      <c r="A314" s="115" t="n">
        <f aca="false" ca="false" dt2D="false" dtr="false" t="normal">A313+1</f>
        <v>188</v>
      </c>
      <c r="B314" s="115" t="n">
        <f aca="false" ca="false" dt2D="false" dtr="false" t="normal">B312+1</f>
        <v>87</v>
      </c>
      <c r="C314" s="116" t="s">
        <v>60</v>
      </c>
      <c r="D314" s="116" t="s">
        <v>751</v>
      </c>
      <c r="E314" s="124" t="n">
        <f aca="false" ca="false" dt2D="false" dtr="false" t="normal">SUM(F314:T314)</f>
        <v>1658124.86</v>
      </c>
      <c r="F314" s="124" t="n"/>
      <c r="G314" s="124" t="n"/>
      <c r="H314" s="124" t="n">
        <v>1658124.86</v>
      </c>
      <c r="I314" s="124" t="n"/>
      <c r="J314" s="124" t="n"/>
      <c r="K314" s="124" t="n"/>
      <c r="L314" s="124" t="n"/>
      <c r="M314" s="124" t="n"/>
      <c r="N314" s="124" t="n"/>
      <c r="O314" s="124" t="n"/>
      <c r="P314" s="124" t="n"/>
      <c r="Q314" s="124" t="n"/>
      <c r="R314" s="124" t="n"/>
      <c r="S314" s="124" t="n"/>
      <c r="T314" s="124" t="n"/>
      <c r="U314" s="128" t="n">
        <f aca="false" ca="false" dt2D="false" dtr="false" t="normal">COUNTIF(F314:Q314, "&gt;0")</f>
        <v>1</v>
      </c>
      <c r="V314" s="128" t="n">
        <f aca="false" ca="false" dt2D="false" dtr="false" t="normal">COUNTIF(R314:T314, "&gt;0")</f>
        <v>0</v>
      </c>
      <c r="W314" s="128" t="n">
        <f aca="false" ca="false" dt2D="false" dtr="false" t="normal">+U314+V314</f>
        <v>1</v>
      </c>
    </row>
    <row customHeight="true" ht="12.75" outlineLevel="0" r="315">
      <c r="A315" s="115" t="n">
        <f aca="false" ca="false" dt2D="false" dtr="false" t="normal">A314+1</f>
        <v>189</v>
      </c>
      <c r="B315" s="115" t="n">
        <f aca="false" ca="false" dt2D="false" dtr="false" t="normal">B314+1</f>
        <v>88</v>
      </c>
      <c r="C315" s="116" t="s">
        <v>60</v>
      </c>
      <c r="D315" s="116" t="s">
        <v>63</v>
      </c>
      <c r="E315" s="124" t="n">
        <f aca="false" ca="true" dt2D="false" dtr="false" t="normal">SUBTOTAL(9, F315:T315)</f>
        <v>3802432.22</v>
      </c>
      <c r="F315" s="124" t="n"/>
      <c r="G315" s="124" t="n"/>
      <c r="H315" s="124" t="n"/>
      <c r="I315" s="124" t="n"/>
      <c r="J315" s="124" t="n"/>
      <c r="K315" s="124" t="n"/>
      <c r="L315" s="124" t="n">
        <v>0</v>
      </c>
      <c r="M315" s="124" t="n"/>
      <c r="N315" s="124" t="n"/>
      <c r="O315" s="124" t="n"/>
      <c r="P315" s="124" t="n"/>
      <c r="Q315" s="124" t="n">
        <v>3582987.2</v>
      </c>
      <c r="R315" s="124" t="n">
        <v>114072.97</v>
      </c>
      <c r="S315" s="124" t="n">
        <v>24000</v>
      </c>
      <c r="T315" s="124" t="n">
        <v>81372.05</v>
      </c>
      <c r="U315" s="128" t="n">
        <f aca="false" ca="false" dt2D="false" dtr="false" t="normal">COUNTIF(F315:Q315, "&gt;0")</f>
        <v>1</v>
      </c>
      <c r="V315" s="128" t="n">
        <f aca="false" ca="false" dt2D="false" dtr="false" t="normal">COUNTIF(R315:T315, "&gt;0")</f>
        <v>3</v>
      </c>
      <c r="W315" s="128" t="n">
        <f aca="false" ca="false" dt2D="false" dtr="false" t="normal">+U315+V315</f>
        <v>4</v>
      </c>
    </row>
    <row customHeight="true" ht="12.75" outlineLevel="0" r="316">
      <c r="A316" s="115" t="n">
        <f aca="false" ca="false" dt2D="false" dtr="false" t="normal">A315+1</f>
        <v>190</v>
      </c>
      <c r="B316" s="115" t="n">
        <f aca="false" ca="false" dt2D="false" dtr="false" t="normal">B315+1</f>
        <v>89</v>
      </c>
      <c r="C316" s="116" t="s">
        <v>60</v>
      </c>
      <c r="D316" s="116" t="s">
        <v>702</v>
      </c>
      <c r="E316" s="124" t="n">
        <f aca="false" ca="true" dt2D="false" dtr="false" t="normal">SUBTOTAL(9, F316:T316)</f>
        <v>3266498</v>
      </c>
      <c r="F316" s="124" t="n"/>
      <c r="G316" s="124" t="n">
        <v>3074600</v>
      </c>
      <c r="H316" s="124" t="n"/>
      <c r="I316" s="124" t="n"/>
      <c r="J316" s="124" t="n"/>
      <c r="K316" s="124" t="n"/>
      <c r="L316" s="124" t="n">
        <v>0</v>
      </c>
      <c r="M316" s="124" t="n"/>
      <c r="N316" s="124" t="n"/>
      <c r="O316" s="124" t="n"/>
      <c r="P316" s="124" t="n"/>
      <c r="Q316" s="124" t="n"/>
      <c r="R316" s="124" t="n">
        <v>97994.94</v>
      </c>
      <c r="S316" s="124" t="n">
        <v>24000</v>
      </c>
      <c r="T316" s="124" t="n">
        <v>69903.06</v>
      </c>
      <c r="U316" s="128" t="n">
        <f aca="false" ca="false" dt2D="false" dtr="false" t="normal">COUNTIF(F316:Q316, "&gt;0")</f>
        <v>1</v>
      </c>
      <c r="V316" s="128" t="n">
        <f aca="false" ca="false" dt2D="false" dtr="false" t="normal">COUNTIF(R316:T316, "&gt;0")</f>
        <v>3</v>
      </c>
      <c r="W316" s="128" t="n">
        <f aca="false" ca="false" dt2D="false" dtr="false" t="normal">+U316+V316</f>
        <v>4</v>
      </c>
    </row>
    <row customHeight="true" ht="12.75" outlineLevel="0" r="317">
      <c r="A317" s="115" t="n">
        <f aca="false" ca="false" dt2D="false" dtr="false" t="normal">A316+1</f>
        <v>191</v>
      </c>
      <c r="B317" s="115" t="n">
        <f aca="false" ca="false" dt2D="false" dtr="false" t="normal">B316+1</f>
        <v>90</v>
      </c>
      <c r="C317" s="116" t="s">
        <v>60</v>
      </c>
      <c r="D317" s="116" t="s">
        <v>703</v>
      </c>
      <c r="E317" s="124" t="n">
        <f aca="false" ca="true" dt2D="false" dtr="false" t="normal">SUBTOTAL(9, F317:T317)</f>
        <v>3282141.24</v>
      </c>
      <c r="F317" s="124" t="n"/>
      <c r="G317" s="124" t="n">
        <v>3089439.18</v>
      </c>
      <c r="H317" s="124" t="n"/>
      <c r="I317" s="124" t="n"/>
      <c r="J317" s="124" t="n"/>
      <c r="K317" s="124" t="n"/>
      <c r="L317" s="124" t="n">
        <v>0</v>
      </c>
      <c r="M317" s="124" t="n"/>
      <c r="N317" s="124" t="n"/>
      <c r="O317" s="124" t="n"/>
      <c r="P317" s="124" t="n"/>
      <c r="Q317" s="124" t="n"/>
      <c r="R317" s="124" t="n">
        <v>98464.24</v>
      </c>
      <c r="S317" s="124" t="n">
        <v>24000</v>
      </c>
      <c r="T317" s="124" t="n">
        <v>70237.82</v>
      </c>
      <c r="U317" s="128" t="n">
        <f aca="false" ca="false" dt2D="false" dtr="false" t="normal">COUNTIF(F317:Q317, "&gt;0")</f>
        <v>1</v>
      </c>
      <c r="V317" s="128" t="n">
        <f aca="false" ca="false" dt2D="false" dtr="false" t="normal">COUNTIF(R317:T317, "&gt;0")</f>
        <v>3</v>
      </c>
      <c r="W317" s="128" t="n">
        <f aca="false" ca="false" dt2D="false" dtr="false" t="normal">+U317+V317</f>
        <v>4</v>
      </c>
    </row>
    <row customHeight="true" ht="12.75" outlineLevel="0" r="318">
      <c r="A318" s="115" t="n">
        <f aca="false" ca="false" dt2D="false" dtr="false" t="normal">A317+1</f>
        <v>192</v>
      </c>
      <c r="B318" s="115" t="n">
        <f aca="false" ca="false" dt2D="false" dtr="false" t="normal">B317+1</f>
        <v>91</v>
      </c>
      <c r="C318" s="116" t="s">
        <v>709</v>
      </c>
      <c r="D318" s="115" t="s">
        <v>1067</v>
      </c>
      <c r="E318" s="124" t="n">
        <f aca="false" ca="true" dt2D="false" dtr="false" t="normal">SUBTOTAL(9, F318:T318)</f>
        <v>10776938.870000001</v>
      </c>
      <c r="F318" s="124" t="n"/>
      <c r="G318" s="124" t="n"/>
      <c r="H318" s="124" t="n"/>
      <c r="I318" s="124" t="n"/>
      <c r="J318" s="124" t="n"/>
      <c r="K318" s="124" t="n"/>
      <c r="L318" s="124" t="n">
        <v>0</v>
      </c>
      <c r="M318" s="124" t="n"/>
      <c r="N318" s="124" t="n">
        <v>10199004.21</v>
      </c>
      <c r="O318" s="124" t="n"/>
      <c r="P318" s="124" t="n"/>
      <c r="Q318" s="124" t="n"/>
      <c r="R318" s="124" t="n">
        <v>323308.17</v>
      </c>
      <c r="S318" s="124" t="n">
        <v>24000</v>
      </c>
      <c r="T318" s="124" t="n">
        <v>230626.49</v>
      </c>
      <c r="U318" s="128" t="n">
        <f aca="false" ca="false" dt2D="false" dtr="false" t="normal">COUNTIF(F318:Q318, "&gt;0")</f>
        <v>1</v>
      </c>
      <c r="V318" s="128" t="n">
        <f aca="false" ca="false" dt2D="false" dtr="false" t="normal">COUNTIF(R318:T318, "&gt;0")</f>
        <v>3</v>
      </c>
      <c r="W318" s="128" t="n">
        <f aca="false" ca="false" dt2D="false" dtr="false" t="normal">+U318+V318</f>
        <v>4</v>
      </c>
    </row>
    <row customHeight="true" ht="12.75" outlineLevel="0" r="319">
      <c r="A319" s="115" t="n">
        <f aca="false" ca="false" dt2D="false" dtr="false" t="normal">A318+1</f>
        <v>193</v>
      </c>
      <c r="B319" s="115" t="n">
        <f aca="false" ca="false" dt2D="false" dtr="false" t="normal">B318+1</f>
        <v>92</v>
      </c>
      <c r="C319" s="116" t="s">
        <v>709</v>
      </c>
      <c r="D319" s="115" t="s">
        <v>1068</v>
      </c>
      <c r="E319" s="124" t="n">
        <f aca="false" ca="true" dt2D="false" dtr="false" t="normal">SUBTOTAL(9, F319:T319)</f>
        <v>5341835.1899999995</v>
      </c>
      <c r="F319" s="124" t="n"/>
      <c r="G319" s="124" t="n"/>
      <c r="H319" s="124" t="n"/>
      <c r="I319" s="124" t="n"/>
      <c r="J319" s="124" t="n"/>
      <c r="K319" s="124" t="n"/>
      <c r="L319" s="124" t="n">
        <v>0</v>
      </c>
      <c r="M319" s="124" t="n"/>
      <c r="N319" s="124" t="n"/>
      <c r="O319" s="124" t="n"/>
      <c r="P319" s="124" t="n"/>
      <c r="Q319" s="124" t="n">
        <v>5043264.86</v>
      </c>
      <c r="R319" s="124" t="n">
        <v>160255.06</v>
      </c>
      <c r="S319" s="124" t="n">
        <v>24000</v>
      </c>
      <c r="T319" s="124" t="n">
        <v>114315.27</v>
      </c>
      <c r="U319" s="128" t="n">
        <f aca="false" ca="false" dt2D="false" dtr="false" t="normal">COUNTIF(F319:Q319, "&gt;0")</f>
        <v>1</v>
      </c>
      <c r="V319" s="128" t="n">
        <f aca="false" ca="false" dt2D="false" dtr="false" t="normal">COUNTIF(R319:T319, "&gt;0")</f>
        <v>3</v>
      </c>
      <c r="W319" s="128" t="n">
        <f aca="false" ca="false" dt2D="false" dtr="false" t="normal">+U319+V319</f>
        <v>4</v>
      </c>
    </row>
    <row customHeight="true" ht="12.75" outlineLevel="0" r="320">
      <c r="A320" s="115" t="n">
        <f aca="false" ca="false" dt2D="false" dtr="false" t="normal">A319+1</f>
        <v>194</v>
      </c>
      <c r="B320" s="115" t="n">
        <f aca="false" ca="false" dt2D="false" dtr="false" t="normal">B319+1</f>
        <v>93</v>
      </c>
      <c r="C320" s="116" t="s">
        <v>709</v>
      </c>
      <c r="D320" s="115" t="s">
        <v>1069</v>
      </c>
      <c r="E320" s="124" t="n">
        <f aca="false" ca="true" dt2D="false" dtr="false" t="normal">SUBTOTAL(9, F320:T320)</f>
        <v>4272203.390000001</v>
      </c>
      <c r="F320" s="124" t="n">
        <v>4028612.14</v>
      </c>
      <c r="G320" s="124" t="n"/>
      <c r="H320" s="124" t="n"/>
      <c r="I320" s="124" t="n"/>
      <c r="J320" s="124" t="n"/>
      <c r="K320" s="124" t="n"/>
      <c r="L320" s="124" t="n">
        <v>0</v>
      </c>
      <c r="M320" s="124" t="n"/>
      <c r="N320" s="124" t="n"/>
      <c r="O320" s="124" t="n"/>
      <c r="P320" s="124" t="n"/>
      <c r="Q320" s="124" t="n"/>
      <c r="R320" s="124" t="n">
        <v>128166.1</v>
      </c>
      <c r="S320" s="124" t="n">
        <v>24000</v>
      </c>
      <c r="T320" s="124" t="n">
        <v>91425.15</v>
      </c>
      <c r="U320" s="128" t="n">
        <f aca="false" ca="false" dt2D="false" dtr="false" t="normal">COUNTIF(F320:Q320, "&gt;0")</f>
        <v>1</v>
      </c>
      <c r="V320" s="128" t="n">
        <f aca="false" ca="false" dt2D="false" dtr="false" t="normal">COUNTIF(R320:T320, "&gt;0")</f>
        <v>3</v>
      </c>
      <c r="W320" s="128" t="n">
        <f aca="false" ca="false" dt2D="false" dtr="false" t="normal">+U320+V320</f>
        <v>4</v>
      </c>
    </row>
    <row customHeight="true" ht="12.75" outlineLevel="0" r="321">
      <c r="A321" s="115" t="n">
        <f aca="false" ca="false" dt2D="false" dtr="false" t="normal">A320+1</f>
        <v>195</v>
      </c>
      <c r="B321" s="115" t="n">
        <f aca="false" ca="false" dt2D="false" dtr="false" t="normal">B320+1</f>
        <v>94</v>
      </c>
      <c r="C321" s="116" t="s">
        <v>709</v>
      </c>
      <c r="D321" s="115" t="s">
        <v>1070</v>
      </c>
      <c r="E321" s="124" t="n">
        <f aca="false" ca="true" dt2D="false" dtr="false" t="normal">SUBTOTAL(9, F321:T321)</f>
        <v>3115528.1199999996</v>
      </c>
      <c r="F321" s="124" t="n">
        <v>2931389.98</v>
      </c>
      <c r="G321" s="124" t="n"/>
      <c r="H321" s="124" t="n"/>
      <c r="I321" s="124" t="n"/>
      <c r="J321" s="124" t="n"/>
      <c r="K321" s="124" t="n"/>
      <c r="L321" s="124" t="n">
        <v>0</v>
      </c>
      <c r="M321" s="124" t="n"/>
      <c r="N321" s="124" t="n"/>
      <c r="O321" s="124" t="n"/>
      <c r="P321" s="124" t="n"/>
      <c r="Q321" s="124" t="n"/>
      <c r="R321" s="124" t="n">
        <v>93465.84</v>
      </c>
      <c r="S321" s="124" t="n">
        <v>24000</v>
      </c>
      <c r="T321" s="124" t="n">
        <v>66672.3</v>
      </c>
      <c r="U321" s="128" t="n">
        <f aca="false" ca="false" dt2D="false" dtr="false" t="normal">COUNTIF(F321:Q321, "&gt;0")</f>
        <v>1</v>
      </c>
      <c r="V321" s="128" t="n">
        <f aca="false" ca="false" dt2D="false" dtr="false" t="normal">COUNTIF(R321:T321, "&gt;0")</f>
        <v>3</v>
      </c>
      <c r="W321" s="128" t="n">
        <f aca="false" ca="false" dt2D="false" dtr="false" t="normal">+U321+V321</f>
        <v>4</v>
      </c>
    </row>
    <row customHeight="true" ht="12.75" outlineLevel="0" r="322">
      <c r="A322" s="115" t="n">
        <f aca="false" ca="false" dt2D="false" dtr="false" t="normal">A321+1</f>
        <v>196</v>
      </c>
      <c r="B322" s="115" t="n">
        <f aca="false" ca="false" dt2D="false" dtr="false" t="normal">B321+1</f>
        <v>95</v>
      </c>
      <c r="C322" s="116" t="s">
        <v>64</v>
      </c>
      <c r="D322" s="115" t="s">
        <v>716</v>
      </c>
      <c r="E322" s="124" t="n">
        <f aca="false" ca="true" dt2D="false" dtr="false" t="normal">SUBTOTAL(9, F322:T322)</f>
        <v>12498059.38</v>
      </c>
      <c r="F322" s="124" t="n"/>
      <c r="G322" s="124" t="n"/>
      <c r="H322" s="124" t="n"/>
      <c r="I322" s="124" t="n"/>
      <c r="J322" s="124" t="n"/>
      <c r="K322" s="124" t="n"/>
      <c r="L322" s="124" t="n">
        <v>0</v>
      </c>
      <c r="M322" s="124" t="n"/>
      <c r="N322" s="124" t="n">
        <v>11831659.13</v>
      </c>
      <c r="O322" s="124" t="n"/>
      <c r="P322" s="124" t="n"/>
      <c r="Q322" s="124" t="n"/>
      <c r="R322" s="124" t="n">
        <v>374941.78</v>
      </c>
      <c r="S322" s="124" t="n">
        <v>24000</v>
      </c>
      <c r="T322" s="124" t="n">
        <v>267458.47</v>
      </c>
      <c r="U322" s="128" t="n">
        <f aca="false" ca="false" dt2D="false" dtr="false" t="normal">COUNTIF(F322:Q322, "&gt;0")</f>
        <v>1</v>
      </c>
      <c r="V322" s="128" t="n">
        <f aca="false" ca="false" dt2D="false" dtr="false" t="normal">COUNTIF(R322:T322, "&gt;0")</f>
        <v>3</v>
      </c>
      <c r="W322" s="128" t="n">
        <f aca="false" ca="false" dt2D="false" dtr="false" t="normal">+U322+V322</f>
        <v>4</v>
      </c>
    </row>
    <row customHeight="true" ht="12.75" outlineLevel="0" r="323">
      <c r="A323" s="115" t="n">
        <f aca="false" ca="false" dt2D="false" dtr="false" t="normal">A322+1</f>
        <v>197</v>
      </c>
      <c r="B323" s="115" t="n">
        <f aca="false" ca="false" dt2D="false" dtr="false" t="normal">B322+1</f>
        <v>96</v>
      </c>
      <c r="C323" s="116" t="s">
        <v>64</v>
      </c>
      <c r="D323" s="116" t="s">
        <v>758</v>
      </c>
      <c r="E323" s="124" t="n">
        <f aca="false" ca="false" dt2D="false" dtr="false" t="normal">SUM(F323:T323)</f>
        <v>1933399.02</v>
      </c>
      <c r="F323" s="124" t="n"/>
      <c r="G323" s="124" t="n"/>
      <c r="H323" s="124" t="n">
        <v>1933399.02</v>
      </c>
      <c r="I323" s="124" t="n"/>
      <c r="J323" s="124" t="n"/>
      <c r="K323" s="124" t="n"/>
      <c r="L323" s="124" t="n"/>
      <c r="M323" s="124" t="n"/>
      <c r="N323" s="124" t="n"/>
      <c r="O323" s="124" t="n"/>
      <c r="P323" s="124" t="n"/>
      <c r="Q323" s="124" t="n"/>
      <c r="R323" s="124" t="n"/>
      <c r="S323" s="124" t="n"/>
      <c r="T323" s="124" t="n"/>
      <c r="U323" s="128" t="n">
        <f aca="false" ca="false" dt2D="false" dtr="false" t="normal">COUNTIF(F323:Q323, "&gt;0")</f>
        <v>1</v>
      </c>
      <c r="V323" s="128" t="n">
        <f aca="false" ca="false" dt2D="false" dtr="false" t="normal">COUNTIF(R323:T323, "&gt;0")</f>
        <v>0</v>
      </c>
      <c r="W323" s="128" t="n">
        <f aca="false" ca="false" dt2D="false" dtr="false" t="normal">+U323+V323</f>
        <v>1</v>
      </c>
    </row>
    <row customHeight="true" ht="12.75" outlineLevel="0" r="324">
      <c r="A324" s="115" t="n">
        <f aca="false" ca="false" dt2D="false" dtr="false" t="normal">A323+1</f>
        <v>198</v>
      </c>
      <c r="B324" s="115" t="n">
        <f aca="false" ca="false" dt2D="false" dtr="false" t="normal">B323+1</f>
        <v>97</v>
      </c>
      <c r="C324" s="116" t="s">
        <v>64</v>
      </c>
      <c r="D324" s="115" t="s">
        <v>717</v>
      </c>
      <c r="E324" s="124" t="n">
        <f aca="false" ca="true" dt2D="false" dtr="false" t="normal">SUBTOTAL(9, F324:T324)</f>
        <v>13921029.18</v>
      </c>
      <c r="F324" s="124" t="n"/>
      <c r="G324" s="124" t="n"/>
      <c r="H324" s="124" t="n"/>
      <c r="I324" s="124" t="n"/>
      <c r="J324" s="124" t="n"/>
      <c r="K324" s="124" t="n"/>
      <c r="L324" s="124" t="n">
        <v>0</v>
      </c>
      <c r="M324" s="124" t="n"/>
      <c r="N324" s="124" t="n">
        <v>13181488.28</v>
      </c>
      <c r="O324" s="124" t="n"/>
      <c r="P324" s="124" t="n"/>
      <c r="Q324" s="124" t="n"/>
      <c r="R324" s="124" t="n">
        <v>417630.88</v>
      </c>
      <c r="S324" s="124" t="n">
        <v>24000</v>
      </c>
      <c r="T324" s="124" t="n">
        <v>297910.02</v>
      </c>
      <c r="U324" s="128" t="n">
        <f aca="false" ca="false" dt2D="false" dtr="false" t="normal">COUNTIF(F324:Q324, "&gt;0")</f>
        <v>1</v>
      </c>
      <c r="V324" s="128" t="n">
        <f aca="false" ca="false" dt2D="false" dtr="false" t="normal">COUNTIF(R324:T324, "&gt;0")</f>
        <v>3</v>
      </c>
      <c r="W324" s="128" t="n">
        <f aca="false" ca="false" dt2D="false" dtr="false" t="normal">+U324+V324</f>
        <v>4</v>
      </c>
    </row>
    <row customHeight="true" ht="12.75" outlineLevel="0" r="325">
      <c r="A325" s="115" t="n">
        <f aca="false" ca="false" dt2D="false" dtr="false" t="normal">A324+1</f>
        <v>199</v>
      </c>
      <c r="B325" s="115" t="n">
        <f aca="false" ca="false" dt2D="false" dtr="false" t="normal">B324+1</f>
        <v>98</v>
      </c>
      <c r="C325" s="116" t="s">
        <v>64</v>
      </c>
      <c r="D325" s="116" t="s">
        <v>761</v>
      </c>
      <c r="E325" s="124" t="n">
        <f aca="false" ca="false" dt2D="false" dtr="false" t="normal">SUM(F325:T325)</f>
        <v>3147383.68</v>
      </c>
      <c r="F325" s="124" t="n">
        <v>0</v>
      </c>
      <c r="G325" s="124" t="n">
        <v>0</v>
      </c>
      <c r="H325" s="124" t="n">
        <v>0</v>
      </c>
      <c r="I325" s="124" t="n">
        <v>0</v>
      </c>
      <c r="J325" s="124" t="n">
        <v>0</v>
      </c>
      <c r="K325" s="124" t="n"/>
      <c r="L325" s="124" t="n"/>
      <c r="M325" s="124" t="n">
        <v>0</v>
      </c>
      <c r="N325" s="124" t="n">
        <v>0</v>
      </c>
      <c r="O325" s="124" t="n"/>
      <c r="P325" s="124" t="n">
        <v>3110879.85</v>
      </c>
      <c r="Q325" s="124" t="n"/>
      <c r="R325" s="124" t="n"/>
      <c r="S325" s="124" t="n"/>
      <c r="T325" s="124" t="n">
        <v>36503.83</v>
      </c>
      <c r="U325" s="128" t="n">
        <f aca="false" ca="false" dt2D="false" dtr="false" t="normal">COUNTIF(F325:Q325, "&gt;0")</f>
        <v>1</v>
      </c>
      <c r="V325" s="128" t="n">
        <f aca="false" ca="false" dt2D="false" dtr="false" t="normal">COUNTIF(R325:T325, "&gt;0")</f>
        <v>1</v>
      </c>
      <c r="W325" s="128" t="n">
        <f aca="false" ca="false" dt2D="false" dtr="false" t="normal">+U325+V325</f>
        <v>2</v>
      </c>
    </row>
    <row customHeight="true" ht="12.75" outlineLevel="0" r="326">
      <c r="A326" s="115" t="n">
        <f aca="false" ca="false" dt2D="false" dtr="false" t="normal">A325+1</f>
        <v>200</v>
      </c>
      <c r="B326" s="115" t="n">
        <f aca="false" ca="false" dt2D="false" dtr="false" t="normal">B325+1</f>
        <v>99</v>
      </c>
      <c r="C326" s="116" t="s">
        <v>64</v>
      </c>
      <c r="D326" s="115" t="s">
        <v>720</v>
      </c>
      <c r="E326" s="124" t="n">
        <f aca="false" ca="true" dt2D="false" dtr="false" t="normal">SUBTOTAL(9, F326:T326)</f>
        <v>13940531.129999999</v>
      </c>
      <c r="F326" s="124" t="n"/>
      <c r="G326" s="124" t="n"/>
      <c r="H326" s="124" t="n"/>
      <c r="I326" s="124" t="n"/>
      <c r="J326" s="124" t="n"/>
      <c r="K326" s="124" t="n"/>
      <c r="L326" s="124" t="n">
        <v>0</v>
      </c>
      <c r="M326" s="124" t="n"/>
      <c r="N326" s="124" t="n">
        <v>13199987.83</v>
      </c>
      <c r="O326" s="124" t="n"/>
      <c r="P326" s="124" t="n"/>
      <c r="Q326" s="124" t="n"/>
      <c r="R326" s="124" t="n">
        <v>418215.93</v>
      </c>
      <c r="S326" s="124" t="n">
        <v>24000</v>
      </c>
      <c r="T326" s="124" t="n">
        <v>298327.37</v>
      </c>
      <c r="U326" s="128" t="n">
        <f aca="false" ca="false" dt2D="false" dtr="false" t="normal">COUNTIF(F326:Q326, "&gt;0")</f>
        <v>1</v>
      </c>
      <c r="V326" s="128" t="n">
        <f aca="false" ca="false" dt2D="false" dtr="false" t="normal">COUNTIF(R326:T326, "&gt;0")</f>
        <v>3</v>
      </c>
      <c r="W326" s="128" t="n">
        <f aca="false" ca="false" dt2D="false" dtr="false" t="normal">+U326+V326</f>
        <v>4</v>
      </c>
    </row>
    <row customHeight="true" ht="12.75" outlineLevel="0" r="327">
      <c r="A327" s="115" t="n">
        <f aca="false" ca="false" dt2D="false" dtr="false" t="normal">A326+1</f>
        <v>201</v>
      </c>
      <c r="B327" s="115" t="n">
        <f aca="false" ca="false" dt2D="false" dtr="false" t="normal">B326+1</f>
        <v>100</v>
      </c>
      <c r="C327" s="116" t="s">
        <v>64</v>
      </c>
      <c r="D327" s="115" t="s">
        <v>721</v>
      </c>
      <c r="E327" s="124" t="n">
        <f aca="false" ca="true" dt2D="false" dtr="false" t="normal">SUBTOTAL(9, F327:T327)</f>
        <v>5894809.989999999</v>
      </c>
      <c r="F327" s="124" t="n">
        <v>5567816.76</v>
      </c>
      <c r="G327" s="124" t="n"/>
      <c r="H327" s="124" t="n"/>
      <c r="I327" s="124" t="n"/>
      <c r="J327" s="124" t="n"/>
      <c r="K327" s="124" t="n"/>
      <c r="L327" s="124" t="n">
        <v>0</v>
      </c>
      <c r="M327" s="124" t="n"/>
      <c r="N327" s="124" t="n"/>
      <c r="O327" s="124" t="n"/>
      <c r="P327" s="124" t="n"/>
      <c r="Q327" s="124" t="n"/>
      <c r="R327" s="124" t="n">
        <v>176844.3</v>
      </c>
      <c r="S327" s="124" t="n">
        <v>24000</v>
      </c>
      <c r="T327" s="124" t="n">
        <v>126148.93</v>
      </c>
      <c r="U327" s="128" t="n">
        <f aca="false" ca="false" dt2D="false" dtr="false" t="normal">COUNTIF(F327:Q327, "&gt;0")</f>
        <v>1</v>
      </c>
      <c r="V327" s="128" t="n">
        <f aca="false" ca="false" dt2D="false" dtr="false" t="normal">COUNTIF(R327:T327, "&gt;0")</f>
        <v>3</v>
      </c>
      <c r="W327" s="128" t="n">
        <f aca="false" ca="false" dt2D="false" dtr="false" t="normal">+U327+V327</f>
        <v>4</v>
      </c>
    </row>
    <row customHeight="true" ht="12.75" outlineLevel="0" r="328">
      <c r="A328" s="115" t="n">
        <f aca="false" ca="false" dt2D="false" dtr="false" t="normal">A327+1</f>
        <v>202</v>
      </c>
      <c r="B328" s="115" t="n">
        <f aca="false" ca="false" dt2D="false" dtr="false" t="normal">B327+1</f>
        <v>101</v>
      </c>
      <c r="C328" s="116" t="s">
        <v>64</v>
      </c>
      <c r="D328" s="116" t="s">
        <v>65</v>
      </c>
      <c r="E328" s="124" t="n">
        <f aca="false" ca="true" dt2D="false" dtr="false" t="normal">SUBTOTAL(9, F328:T328)</f>
        <v>11673633.71</v>
      </c>
      <c r="F328" s="124" t="n"/>
      <c r="G328" s="124" t="n"/>
      <c r="H328" s="124" t="n"/>
      <c r="I328" s="124" t="n"/>
      <c r="J328" s="124" t="n"/>
      <c r="K328" s="124" t="n"/>
      <c r="L328" s="124" t="n"/>
      <c r="M328" s="124" t="n"/>
      <c r="N328" s="124" t="n"/>
      <c r="O328" s="124" t="n"/>
      <c r="P328" s="124" t="n"/>
      <c r="Q328" s="124" t="n">
        <v>11673633.71</v>
      </c>
      <c r="R328" s="124" t="n"/>
      <c r="S328" s="124" t="n"/>
      <c r="T328" s="124" t="n"/>
      <c r="U328" s="128" t="n">
        <f aca="false" ca="false" dt2D="false" dtr="false" t="normal">COUNTIF(F328:Q328, "&gt;0")</f>
        <v>1</v>
      </c>
      <c r="V328" s="128" t="n">
        <f aca="false" ca="false" dt2D="false" dtr="false" t="normal">COUNTIF(R328:T328, "&gt;0")</f>
        <v>0</v>
      </c>
      <c r="W328" s="128" t="n">
        <f aca="false" ca="false" dt2D="false" dtr="false" t="normal">+U328+V328</f>
        <v>1</v>
      </c>
      <c r="X328" s="0" t="s">
        <v>1071</v>
      </c>
    </row>
    <row customHeight="true" ht="12.75" outlineLevel="0" r="329">
      <c r="A329" s="115" t="n">
        <f aca="false" ca="false" dt2D="false" dtr="false" t="normal">A328+1</f>
        <v>203</v>
      </c>
      <c r="B329" s="115" t="n">
        <f aca="false" ca="false" dt2D="false" dtr="false" t="normal">B328+1</f>
        <v>102</v>
      </c>
      <c r="C329" s="116" t="s">
        <v>64</v>
      </c>
      <c r="D329" s="115" t="s">
        <v>722</v>
      </c>
      <c r="E329" s="124" t="n">
        <f aca="false" ca="true" dt2D="false" dtr="false" t="normal">SUBTOTAL(9, F329:T329)</f>
        <v>348062.03</v>
      </c>
      <c r="F329" s="124" t="n"/>
      <c r="G329" s="124" t="n"/>
      <c r="H329" s="124" t="n"/>
      <c r="I329" s="124" t="n">
        <v>306171.64</v>
      </c>
      <c r="J329" s="124" t="n"/>
      <c r="K329" s="124" t="n"/>
      <c r="L329" s="124" t="n">
        <v>0</v>
      </c>
      <c r="M329" s="124" t="n"/>
      <c r="N329" s="124" t="n"/>
      <c r="O329" s="124" t="n"/>
      <c r="P329" s="124" t="n"/>
      <c r="Q329" s="124" t="n"/>
      <c r="R329" s="124" t="n">
        <v>10441.86</v>
      </c>
      <c r="S329" s="124" t="n">
        <v>24000</v>
      </c>
      <c r="T329" s="124" t="n">
        <v>7448.53</v>
      </c>
      <c r="U329" s="128" t="n">
        <f aca="false" ca="false" dt2D="false" dtr="false" t="normal">COUNTIF(F329:Q329, "&gt;0")</f>
        <v>1</v>
      </c>
      <c r="V329" s="128" t="n">
        <f aca="false" ca="false" dt2D="false" dtr="false" t="normal">COUNTIF(R329:T329, "&gt;0")</f>
        <v>3</v>
      </c>
      <c r="W329" s="128" t="n">
        <f aca="false" ca="false" dt2D="false" dtr="false" t="normal">+U329+V329</f>
        <v>4</v>
      </c>
    </row>
    <row customHeight="true" ht="12.75" outlineLevel="0" r="330">
      <c r="A330" s="115" t="n">
        <f aca="false" ca="false" dt2D="false" dtr="false" t="normal">A329+1</f>
        <v>204</v>
      </c>
      <c r="B330" s="115" t="n">
        <f aca="false" ca="false" dt2D="false" dtr="false" t="normal">B329+1</f>
        <v>103</v>
      </c>
      <c r="C330" s="116" t="s">
        <v>64</v>
      </c>
      <c r="D330" s="115" t="s">
        <v>769</v>
      </c>
      <c r="E330" s="124" t="n">
        <f aca="false" ca="true" dt2D="false" dtr="false" t="normal">SUBTOTAL(9, F330:T330)</f>
        <v>5655494.040000001</v>
      </c>
      <c r="F330" s="124" t="n">
        <v>3822075.65</v>
      </c>
      <c r="G330" s="124" t="n"/>
      <c r="H330" s="124" t="n"/>
      <c r="I330" s="124" t="n">
        <v>1518726</v>
      </c>
      <c r="J330" s="124" t="n"/>
      <c r="K330" s="124" t="n"/>
      <c r="L330" s="124" t="n">
        <v>0</v>
      </c>
      <c r="M330" s="124" t="n"/>
      <c r="N330" s="124" t="n"/>
      <c r="O330" s="124" t="n"/>
      <c r="P330" s="124" t="n"/>
      <c r="Q330" s="124" t="n"/>
      <c r="R330" s="124" t="n">
        <v>169664.82</v>
      </c>
      <c r="S330" s="124" t="n">
        <v>24000</v>
      </c>
      <c r="T330" s="124" t="n">
        <v>121027.57</v>
      </c>
      <c r="U330" s="128" t="n">
        <f aca="false" ca="false" dt2D="false" dtr="false" t="normal">COUNTIF(F330:Q330, "&gt;0")</f>
        <v>2</v>
      </c>
      <c r="V330" s="128" t="n">
        <f aca="false" ca="false" dt2D="false" dtr="false" t="normal">COUNTIF(R330:T330, "&gt;0")</f>
        <v>3</v>
      </c>
      <c r="W330" s="128" t="n">
        <f aca="false" ca="false" dt2D="false" dtr="false" t="normal">+U330+V330</f>
        <v>5</v>
      </c>
    </row>
    <row customHeight="true" ht="11.25" outlineLevel="0" r="331">
      <c r="A331" s="115" t="n">
        <f aca="false" ca="false" dt2D="false" dtr="false" t="normal">A330+1</f>
        <v>205</v>
      </c>
      <c r="B331" s="115" t="n">
        <f aca="false" ca="false" dt2D="false" dtr="false" t="normal">B330+1</f>
        <v>104</v>
      </c>
      <c r="C331" s="116" t="s">
        <v>64</v>
      </c>
      <c r="D331" s="115" t="s">
        <v>770</v>
      </c>
      <c r="E331" s="124" t="n">
        <f aca="false" ca="true" dt2D="false" dtr="false" t="normal">SUBTOTAL(9, F331:T331)</f>
        <v>415459.28</v>
      </c>
      <c r="F331" s="124" t="n"/>
      <c r="G331" s="124" t="n"/>
      <c r="H331" s="124" t="n"/>
      <c r="I331" s="124" t="n">
        <v>370104.67</v>
      </c>
      <c r="J331" s="124" t="n"/>
      <c r="K331" s="124" t="n"/>
      <c r="L331" s="124" t="n">
        <v>0</v>
      </c>
      <c r="M331" s="124" t="n"/>
      <c r="N331" s="124" t="n"/>
      <c r="O331" s="124" t="n"/>
      <c r="P331" s="124" t="n"/>
      <c r="Q331" s="124" t="n"/>
      <c r="R331" s="124" t="n">
        <v>12463.78</v>
      </c>
      <c r="S331" s="124" t="n">
        <v>24000</v>
      </c>
      <c r="T331" s="124" t="n">
        <v>8890.83</v>
      </c>
      <c r="U331" s="128" t="n">
        <f aca="false" ca="false" dt2D="false" dtr="false" t="normal">COUNTIF(F331:Q331, "&gt;0")</f>
        <v>1</v>
      </c>
      <c r="V331" s="128" t="n">
        <f aca="false" ca="false" dt2D="false" dtr="false" t="normal">COUNTIF(R331:T331, "&gt;0")</f>
        <v>3</v>
      </c>
      <c r="W331" s="128" t="n">
        <f aca="false" ca="false" dt2D="false" dtr="false" t="normal">+U331+V331</f>
        <v>4</v>
      </c>
    </row>
    <row customHeight="true" ht="12.75" outlineLevel="0" r="332">
      <c r="A332" s="115" t="n">
        <f aca="false" ca="false" dt2D="false" dtr="false" t="normal">A331+1</f>
        <v>206</v>
      </c>
      <c r="B332" s="115" t="n">
        <f aca="false" ca="false" dt2D="false" dtr="false" t="normal">B331+1</f>
        <v>105</v>
      </c>
      <c r="C332" s="116" t="s">
        <v>64</v>
      </c>
      <c r="D332" s="115" t="s">
        <v>727</v>
      </c>
      <c r="E332" s="124" t="n">
        <f aca="false" ca="true" dt2D="false" dtr="false" t="normal">SUBTOTAL(9, F332:T332)</f>
        <v>5873013.61</v>
      </c>
      <c r="F332" s="124" t="n">
        <v>5547140.71</v>
      </c>
      <c r="G332" s="124" t="n"/>
      <c r="H332" s="124" t="n"/>
      <c r="I332" s="124" t="n"/>
      <c r="J332" s="124" t="n"/>
      <c r="K332" s="124" t="n"/>
      <c r="L332" s="124" t="n">
        <v>0</v>
      </c>
      <c r="M332" s="124" t="n"/>
      <c r="N332" s="124" t="n"/>
      <c r="O332" s="124" t="n"/>
      <c r="P332" s="124" t="n"/>
      <c r="Q332" s="124" t="n"/>
      <c r="R332" s="124" t="n">
        <v>176190.41</v>
      </c>
      <c r="S332" s="124" t="n">
        <v>24000</v>
      </c>
      <c r="T332" s="124" t="n">
        <v>125682.49</v>
      </c>
      <c r="U332" s="128" t="n">
        <f aca="false" ca="false" dt2D="false" dtr="false" t="normal">COUNTIF(F332:Q332, "&gt;0")</f>
        <v>1</v>
      </c>
      <c r="V332" s="128" t="n">
        <f aca="false" ca="false" dt2D="false" dtr="false" t="normal">COUNTIF(R332:T332, "&gt;0")</f>
        <v>3</v>
      </c>
      <c r="W332" s="128" t="n">
        <f aca="false" ca="false" dt2D="false" dtr="false" t="normal">+U332+V332</f>
        <v>4</v>
      </c>
    </row>
    <row customHeight="true" ht="12.75" outlineLevel="0" r="333">
      <c r="A333" s="115" t="n">
        <f aca="false" ca="false" dt2D="false" dtr="false" t="normal">A332+1</f>
        <v>207</v>
      </c>
      <c r="B333" s="115" t="s">
        <v>226</v>
      </c>
      <c r="C333" s="116" t="s">
        <v>66</v>
      </c>
      <c r="D333" s="115" t="s">
        <v>365</v>
      </c>
      <c r="E333" s="124" t="n">
        <f aca="false" ca="true" dt2D="false" dtr="false" t="normal">SUBTOTAL(9, F333:T333)</f>
        <v>6597906.65</v>
      </c>
      <c r="F333" s="124" t="n"/>
      <c r="G333" s="124" t="n">
        <v>4371482.23</v>
      </c>
      <c r="H333" s="124" t="n"/>
      <c r="I333" s="151" t="n">
        <v>2023877.62</v>
      </c>
      <c r="J333" s="124" t="n"/>
      <c r="K333" s="124" t="n"/>
      <c r="L333" s="124" t="n"/>
      <c r="M333" s="124" t="n"/>
      <c r="N333" s="124" t="n"/>
      <c r="O333" s="124" t="n"/>
      <c r="P333" s="124" t="n"/>
      <c r="Q333" s="124" t="n"/>
      <c r="R333" s="124" t="n">
        <v>178546.8</v>
      </c>
      <c r="S333" s="124" t="n">
        <v>24000</v>
      </c>
      <c r="T333" s="124" t="n"/>
      <c r="U333" s="128" t="n">
        <f aca="false" ca="false" dt2D="false" dtr="false" t="normal">COUNTIF(F333:Q333, "&gt;0")</f>
        <v>2</v>
      </c>
      <c r="V333" s="128" t="n">
        <f aca="false" ca="false" dt2D="false" dtr="false" t="normal">COUNTIF(R333:T333, "&gt;0")</f>
        <v>2</v>
      </c>
      <c r="W333" s="128" t="n">
        <f aca="false" ca="false" dt2D="false" dtr="false" t="normal">+U333+V333</f>
        <v>4</v>
      </c>
    </row>
    <row customHeight="true" ht="12.75" outlineLevel="0" r="334">
      <c r="A334" s="115" t="n">
        <f aca="false" ca="false" dt2D="false" dtr="false" t="normal">A333+1</f>
        <v>208</v>
      </c>
      <c r="B334" s="115" t="n">
        <f aca="false" ca="false" dt2D="false" dtr="false" t="normal">B332+1</f>
        <v>106</v>
      </c>
      <c r="C334" s="116" t="s">
        <v>66</v>
      </c>
      <c r="D334" s="115" t="s">
        <v>645</v>
      </c>
      <c r="E334" s="124" t="n">
        <f aca="false" ca="true" dt2D="false" dtr="false" t="normal">SUBTOTAL(9, F334:T334)</f>
        <v>6291641.180000001</v>
      </c>
      <c r="F334" s="124" t="n"/>
      <c r="G334" s="124" t="n"/>
      <c r="H334" s="124" t="n"/>
      <c r="I334" s="124" t="n"/>
      <c r="J334" s="124" t="n"/>
      <c r="K334" s="124" t="n"/>
      <c r="L334" s="124" t="n">
        <v>0</v>
      </c>
      <c r="M334" s="124" t="n"/>
      <c r="N334" s="124" t="n"/>
      <c r="O334" s="124" t="n">
        <v>5944250.82</v>
      </c>
      <c r="P334" s="124" t="n"/>
      <c r="Q334" s="124" t="n"/>
      <c r="R334" s="124" t="n">
        <v>188749.24</v>
      </c>
      <c r="S334" s="124" t="n">
        <v>24000</v>
      </c>
      <c r="T334" s="124" t="n">
        <v>134641.12</v>
      </c>
      <c r="U334" s="128" t="n">
        <f aca="false" ca="false" dt2D="false" dtr="false" t="normal">COUNTIF(F334:Q334, "&gt;0")</f>
        <v>1</v>
      </c>
      <c r="V334" s="128" t="n">
        <f aca="false" ca="false" dt2D="false" dtr="false" t="normal">COUNTIF(R334:T334, "&gt;0")</f>
        <v>3</v>
      </c>
      <c r="W334" s="128" t="n">
        <f aca="false" ca="false" dt2D="false" dtr="false" t="normal">+U334+V334</f>
        <v>4</v>
      </c>
    </row>
    <row customHeight="true" ht="12.75" outlineLevel="0" r="335">
      <c r="A335" s="115" t="n">
        <f aca="false" ca="false" dt2D="false" dtr="false" t="normal">A334+1</f>
        <v>209</v>
      </c>
      <c r="B335" s="115" t="n">
        <f aca="false" ca="false" dt2D="false" dtr="false" t="normal">+B334+1</f>
        <v>107</v>
      </c>
      <c r="C335" s="116" t="s">
        <v>66</v>
      </c>
      <c r="D335" s="115" t="s">
        <v>650</v>
      </c>
      <c r="E335" s="124" t="n">
        <f aca="false" ca="true" dt2D="false" dtr="false" t="normal">SUBTOTAL(9, F335:T335)</f>
        <v>3755388.5300000003</v>
      </c>
      <c r="F335" s="124" t="n"/>
      <c r="G335" s="124" t="n"/>
      <c r="H335" s="124" t="n"/>
      <c r="I335" s="124" t="n"/>
      <c r="J335" s="124" t="n"/>
      <c r="K335" s="124" t="n"/>
      <c r="L335" s="124" t="n">
        <v>0</v>
      </c>
      <c r="M335" s="124" t="n"/>
      <c r="N335" s="124" t="n"/>
      <c r="O335" s="124" t="n">
        <v>3538361.56</v>
      </c>
      <c r="P335" s="124" t="n"/>
      <c r="Q335" s="124" t="n"/>
      <c r="R335" s="124" t="n">
        <v>112661.66</v>
      </c>
      <c r="S335" s="124" t="n">
        <v>24000</v>
      </c>
      <c r="T335" s="124" t="n">
        <v>80365.31</v>
      </c>
      <c r="U335" s="128" t="n">
        <f aca="false" ca="false" dt2D="false" dtr="false" t="normal">COUNTIF(F335:Q335, "&gt;0")</f>
        <v>1</v>
      </c>
      <c r="V335" s="128" t="n">
        <f aca="false" ca="false" dt2D="false" dtr="false" t="normal">COUNTIF(R335:T335, "&gt;0")</f>
        <v>3</v>
      </c>
      <c r="W335" s="128" t="n">
        <f aca="false" ca="false" dt2D="false" dtr="false" t="normal">+U335+V335</f>
        <v>4</v>
      </c>
    </row>
    <row customHeight="true" ht="12.75" outlineLevel="0" r="336">
      <c r="A336" s="115" t="n">
        <f aca="false" ca="false" dt2D="false" dtr="false" t="normal">A335+1</f>
        <v>210</v>
      </c>
      <c r="B336" s="115" t="n">
        <f aca="false" ca="false" dt2D="false" dtr="false" t="normal">+B335+1</f>
        <v>108</v>
      </c>
      <c r="C336" s="116" t="s">
        <v>66</v>
      </c>
      <c r="D336" s="115" t="s">
        <v>772</v>
      </c>
      <c r="E336" s="124" t="n">
        <f aca="false" ca="true" dt2D="false" dtr="false" t="normal">SUBTOTAL(9, F336:T336)</f>
        <v>7216629.850000001</v>
      </c>
      <c r="F336" s="124" t="n"/>
      <c r="G336" s="124" t="n"/>
      <c r="H336" s="124" t="n"/>
      <c r="I336" s="124" t="n"/>
      <c r="J336" s="124" t="n"/>
      <c r="K336" s="124" t="n"/>
      <c r="L336" s="124" t="n">
        <v>0</v>
      </c>
      <c r="M336" s="124" t="n"/>
      <c r="N336" s="124" t="n"/>
      <c r="O336" s="124" t="n">
        <v>6821695.07</v>
      </c>
      <c r="P336" s="124" t="n"/>
      <c r="Q336" s="124" t="n"/>
      <c r="R336" s="124" t="n">
        <v>216498.9</v>
      </c>
      <c r="S336" s="124" t="n">
        <v>24000</v>
      </c>
      <c r="T336" s="124" t="n">
        <v>154435.88</v>
      </c>
      <c r="U336" s="128" t="n">
        <f aca="false" ca="false" dt2D="false" dtr="false" t="normal">COUNTIF(F336:Q336, "&gt;0")</f>
        <v>1</v>
      </c>
      <c r="V336" s="128" t="n">
        <f aca="false" ca="false" dt2D="false" dtr="false" t="normal">COUNTIF(R336:T336, "&gt;0")</f>
        <v>3</v>
      </c>
      <c r="W336" s="128" t="n">
        <f aca="false" ca="false" dt2D="false" dtr="false" t="normal">+U336+V336</f>
        <v>4</v>
      </c>
    </row>
    <row customHeight="true" ht="12.75" outlineLevel="0" r="337">
      <c r="A337" s="115" t="n">
        <f aca="false" ca="false" dt2D="false" dtr="false" t="normal">A336+1</f>
        <v>211</v>
      </c>
      <c r="B337" s="115" t="n">
        <f aca="false" ca="false" dt2D="false" dtr="false" t="normal">+B336+1</f>
        <v>109</v>
      </c>
      <c r="C337" s="116" t="s">
        <v>66</v>
      </c>
      <c r="D337" s="115" t="s">
        <v>773</v>
      </c>
      <c r="E337" s="124" t="n">
        <f aca="false" ca="false" dt2D="false" dtr="false" t="normal">SUM(F337:T337)</f>
        <v>5885017.75</v>
      </c>
      <c r="F337" s="124" t="n"/>
      <c r="G337" s="124" t="n"/>
      <c r="H337" s="124" t="n">
        <v>2187791.9</v>
      </c>
      <c r="I337" s="124" t="n"/>
      <c r="J337" s="124" t="n"/>
      <c r="K337" s="124" t="n"/>
      <c r="L337" s="124" t="n"/>
      <c r="M337" s="124" t="n"/>
      <c r="N337" s="124" t="n">
        <v>3501376.22</v>
      </c>
      <c r="O337" s="124" t="n"/>
      <c r="P337" s="124" t="n"/>
      <c r="Q337" s="124" t="n"/>
      <c r="R337" s="124" t="n">
        <v>147849.63</v>
      </c>
      <c r="S337" s="124" t="n">
        <v>48000</v>
      </c>
      <c r="T337" s="124" t="n"/>
      <c r="U337" s="128" t="n">
        <f aca="false" ca="false" dt2D="false" dtr="false" t="normal">COUNTIF(F337:Q337, "&gt;0")</f>
        <v>2</v>
      </c>
      <c r="V337" s="128" t="n">
        <f aca="false" ca="false" dt2D="false" dtr="false" t="normal">COUNTIF(R337:T337, "&gt;0")</f>
        <v>2</v>
      </c>
      <c r="W337" s="128" t="n">
        <f aca="false" ca="false" dt2D="false" dtr="false" t="normal">+U337+V337</f>
        <v>4</v>
      </c>
    </row>
    <row customHeight="true" ht="12.75" outlineLevel="0" r="338">
      <c r="A338" s="115" t="n">
        <f aca="false" ca="false" dt2D="false" dtr="false" t="normal">A337+1</f>
        <v>212</v>
      </c>
      <c r="B338" s="115" t="n">
        <f aca="false" ca="false" dt2D="false" dtr="false" t="normal">+B337+1</f>
        <v>110</v>
      </c>
      <c r="C338" s="116" t="s">
        <v>66</v>
      </c>
      <c r="D338" s="115" t="s">
        <v>774</v>
      </c>
      <c r="E338" s="124" t="n">
        <f aca="false" ca="true" dt2D="false" dtr="false" t="normal">SUBTOTAL(9, F338:T338)</f>
        <v>3794011.5500000003</v>
      </c>
      <c r="F338" s="124" t="n"/>
      <c r="G338" s="124" t="n"/>
      <c r="H338" s="124" t="n"/>
      <c r="I338" s="124" t="n"/>
      <c r="J338" s="124" t="n"/>
      <c r="K338" s="124" t="n"/>
      <c r="L338" s="124" t="n">
        <v>0</v>
      </c>
      <c r="M338" s="124" t="n"/>
      <c r="N338" s="124" t="n">
        <v>3574999.35</v>
      </c>
      <c r="O338" s="124" t="n"/>
      <c r="P338" s="124" t="n"/>
      <c r="Q338" s="124" t="n"/>
      <c r="R338" s="124" t="n">
        <v>113820.35</v>
      </c>
      <c r="S338" s="124" t="n">
        <v>24000</v>
      </c>
      <c r="T338" s="124" t="n">
        <v>81191.85</v>
      </c>
      <c r="U338" s="128" t="n">
        <f aca="false" ca="false" dt2D="false" dtr="false" t="normal">COUNTIF(F338:Q338, "&gt;0")</f>
        <v>1</v>
      </c>
      <c r="V338" s="128" t="n">
        <f aca="false" ca="false" dt2D="false" dtr="false" t="normal">COUNTIF(R338:T338, "&gt;0")</f>
        <v>3</v>
      </c>
      <c r="W338" s="128" t="n">
        <f aca="false" ca="false" dt2D="false" dtr="false" t="normal">+U338+V338</f>
        <v>4</v>
      </c>
    </row>
    <row customHeight="true" ht="12.75" outlineLevel="0" r="339">
      <c r="A339" s="115" t="n">
        <f aca="false" ca="false" dt2D="false" dtr="false" t="normal">A338+1</f>
        <v>213</v>
      </c>
      <c r="B339" s="115" t="n">
        <f aca="false" ca="false" dt2D="false" dtr="false" t="normal">+B338+1</f>
        <v>111</v>
      </c>
      <c r="C339" s="116" t="s">
        <v>66</v>
      </c>
      <c r="D339" s="115" t="s">
        <v>776</v>
      </c>
      <c r="E339" s="124" t="n">
        <f aca="false" ca="true" dt2D="false" dtr="false" t="normal">SUBTOTAL(9, F339:T339)</f>
        <v>13693223.65</v>
      </c>
      <c r="F339" s="124" t="n">
        <v>7437261.57</v>
      </c>
      <c r="G339" s="124" t="n"/>
      <c r="H339" s="124" t="n">
        <v>2241587.77</v>
      </c>
      <c r="I339" s="124" t="n"/>
      <c r="J339" s="124" t="n"/>
      <c r="K339" s="124" t="n"/>
      <c r="L339" s="124" t="n">
        <v>0</v>
      </c>
      <c r="M339" s="124" t="n"/>
      <c r="N339" s="124" t="n">
        <v>3286542.61</v>
      </c>
      <c r="O339" s="124" t="n"/>
      <c r="P339" s="124" t="n"/>
      <c r="Q339" s="124" t="n"/>
      <c r="R339" s="124" t="n">
        <v>410796.71</v>
      </c>
      <c r="S339" s="124" t="n">
        <v>24000</v>
      </c>
      <c r="T339" s="124" t="n">
        <v>293034.99</v>
      </c>
      <c r="U339" s="128" t="n">
        <f aca="false" ca="false" dt2D="false" dtr="false" t="normal">COUNTIF(F339:Q339, "&gt;0")</f>
        <v>3</v>
      </c>
      <c r="V339" s="128" t="n">
        <f aca="false" ca="false" dt2D="false" dtr="false" t="normal">COUNTIF(R339:T339, "&gt;0")</f>
        <v>3</v>
      </c>
      <c r="W339" s="128" t="n">
        <f aca="false" ca="false" dt2D="false" dtr="false" t="normal">+U339+V339</f>
        <v>6</v>
      </c>
    </row>
    <row customHeight="true" ht="12" outlineLevel="0" r="340">
      <c r="A340" s="115" t="n">
        <f aca="false" ca="false" dt2D="false" dtr="false" t="normal">A339+1</f>
        <v>214</v>
      </c>
      <c r="B340" s="115" t="n">
        <f aca="false" ca="false" dt2D="false" dtr="false" t="normal">+B339+1</f>
        <v>112</v>
      </c>
      <c r="C340" s="116" t="s">
        <v>66</v>
      </c>
      <c r="D340" s="115" t="s">
        <v>778</v>
      </c>
      <c r="E340" s="124" t="n">
        <f aca="false" ca="true" dt2D="false" dtr="false" t="normal">SUBTOTAL(9, F340:T340)</f>
        <v>9352207.38</v>
      </c>
      <c r="F340" s="124" t="n"/>
      <c r="G340" s="124" t="n"/>
      <c r="H340" s="124" t="n">
        <v>8847503.92</v>
      </c>
      <c r="I340" s="124" t="n"/>
      <c r="J340" s="124" t="n"/>
      <c r="K340" s="124" t="n"/>
      <c r="L340" s="124" t="n">
        <v>0</v>
      </c>
      <c r="M340" s="124" t="n"/>
      <c r="N340" s="124" t="n"/>
      <c r="O340" s="124" t="n"/>
      <c r="P340" s="124" t="n"/>
      <c r="Q340" s="124" t="n"/>
      <c r="R340" s="124" t="n">
        <v>280566.22</v>
      </c>
      <c r="S340" s="124" t="n">
        <v>24000</v>
      </c>
      <c r="T340" s="124" t="n">
        <v>200137.24</v>
      </c>
      <c r="U340" s="128" t="n">
        <f aca="false" ca="false" dt2D="false" dtr="false" t="normal">COUNTIF(F340:Q340, "&gt;0")</f>
        <v>1</v>
      </c>
      <c r="V340" s="128" t="n">
        <f aca="false" ca="false" dt2D="false" dtr="false" t="normal">COUNTIF(R340:T340, "&gt;0")</f>
        <v>3</v>
      </c>
      <c r="W340" s="128" t="n">
        <f aca="false" ca="false" dt2D="false" dtr="false" t="normal">+U340+V340</f>
        <v>4</v>
      </c>
    </row>
    <row customHeight="true" ht="12" outlineLevel="0" r="341">
      <c r="A341" s="115" t="n">
        <f aca="false" ca="false" dt2D="false" dtr="false" t="normal">A340+1</f>
        <v>215</v>
      </c>
      <c r="B341" s="115" t="n">
        <f aca="false" ca="false" dt2D="false" dtr="false" t="normal">+B340+1</f>
        <v>113</v>
      </c>
      <c r="C341" s="116" t="s">
        <v>66</v>
      </c>
      <c r="D341" s="115" t="s">
        <v>780</v>
      </c>
      <c r="E341" s="124" t="n">
        <f aca="false" ca="true" dt2D="false" dtr="false" t="normal">SUBTOTAL(9, F341:T341)</f>
        <v>4920967.640000001</v>
      </c>
      <c r="F341" s="124" t="n"/>
      <c r="G341" s="124" t="n"/>
      <c r="H341" s="124" t="n">
        <v>4644029.9</v>
      </c>
      <c r="I341" s="124" t="n"/>
      <c r="J341" s="124" t="n"/>
      <c r="K341" s="124" t="n"/>
      <c r="L341" s="124" t="n">
        <v>0</v>
      </c>
      <c r="M341" s="124" t="n"/>
      <c r="N341" s="124" t="n"/>
      <c r="O341" s="124" t="n"/>
      <c r="P341" s="124" t="n"/>
      <c r="Q341" s="124" t="n"/>
      <c r="R341" s="124" t="n">
        <v>147629.03</v>
      </c>
      <c r="S341" s="124" t="n">
        <v>24000</v>
      </c>
      <c r="T341" s="124" t="n">
        <v>105308.71</v>
      </c>
      <c r="U341" s="128" t="n">
        <f aca="false" ca="false" dt2D="false" dtr="false" t="normal">COUNTIF(F341:Q341, "&gt;0")</f>
        <v>1</v>
      </c>
      <c r="V341" s="128" t="n">
        <f aca="false" ca="false" dt2D="false" dtr="false" t="normal">COUNTIF(R341:T341, "&gt;0")</f>
        <v>3</v>
      </c>
      <c r="W341" s="128" t="n">
        <f aca="false" ca="false" dt2D="false" dtr="false" t="normal">+U341+V341</f>
        <v>4</v>
      </c>
    </row>
    <row customHeight="true" ht="12.75" outlineLevel="0" r="342">
      <c r="A342" s="115" t="n">
        <f aca="false" ca="false" dt2D="false" dtr="false" t="normal">A341+1</f>
        <v>216</v>
      </c>
      <c r="B342" s="115" t="n">
        <f aca="false" ca="false" dt2D="false" dtr="false" t="normal">+B341+1</f>
        <v>114</v>
      </c>
      <c r="C342" s="116" t="s">
        <v>66</v>
      </c>
      <c r="D342" s="115" t="s">
        <v>782</v>
      </c>
      <c r="E342" s="124" t="n">
        <f aca="false" ca="true" dt2D="false" dtr="false" t="normal">SUBTOTAL(9, F342:T342)</f>
        <v>4514897.749999999</v>
      </c>
      <c r="F342" s="124" t="n"/>
      <c r="G342" s="124" t="n"/>
      <c r="H342" s="124" t="n">
        <v>2565941.18</v>
      </c>
      <c r="I342" s="124" t="n">
        <v>1692890.83</v>
      </c>
      <c r="J342" s="124" t="n"/>
      <c r="K342" s="124" t="n"/>
      <c r="L342" s="124" t="n">
        <v>0</v>
      </c>
      <c r="M342" s="124" t="n"/>
      <c r="N342" s="124" t="n"/>
      <c r="O342" s="124" t="n"/>
      <c r="P342" s="124" t="n"/>
      <c r="Q342" s="124" t="n"/>
      <c r="R342" s="124" t="n">
        <v>135446.93</v>
      </c>
      <c r="S342" s="124" t="n">
        <v>24000</v>
      </c>
      <c r="T342" s="124" t="n">
        <v>96618.81</v>
      </c>
      <c r="U342" s="128" t="n">
        <f aca="false" ca="false" dt2D="false" dtr="false" t="normal">COUNTIF(F342:Q342, "&gt;0")</f>
        <v>2</v>
      </c>
      <c r="V342" s="128" t="n">
        <f aca="false" ca="false" dt2D="false" dtr="false" t="normal">COUNTIF(R342:T342, "&gt;0")</f>
        <v>3</v>
      </c>
      <c r="W342" s="128" t="n">
        <f aca="false" ca="false" dt2D="false" dtr="false" t="normal">+U342+V342</f>
        <v>5</v>
      </c>
    </row>
    <row customHeight="true" ht="12.75" outlineLevel="0" r="343">
      <c r="A343" s="115" t="n">
        <f aca="false" ca="false" dt2D="false" dtr="false" t="normal">A342+1</f>
        <v>217</v>
      </c>
      <c r="B343" s="115" t="s">
        <v>226</v>
      </c>
      <c r="C343" s="116" t="s">
        <v>66</v>
      </c>
      <c r="D343" s="115" t="s">
        <v>383</v>
      </c>
      <c r="E343" s="124" t="n">
        <f aca="false" ca="true" dt2D="false" dtr="false" t="normal">SUBTOTAL(9, F343:T343)</f>
        <v>18454893.369999997</v>
      </c>
      <c r="F343" s="124" t="n"/>
      <c r="G343" s="124" t="n"/>
      <c r="H343" s="124" t="n">
        <v>0</v>
      </c>
      <c r="I343" s="151" t="n">
        <v>5400315.79</v>
      </c>
      <c r="J343" s="124" t="n"/>
      <c r="K343" s="124" t="n"/>
      <c r="L343" s="124" t="n"/>
      <c r="M343" s="124" t="n"/>
      <c r="N343" s="124" t="n">
        <v>12568150.18</v>
      </c>
      <c r="O343" s="124" t="n"/>
      <c r="P343" s="124" t="n"/>
      <c r="Q343" s="124" t="n"/>
      <c r="R343" s="124" t="n">
        <v>462427.4</v>
      </c>
      <c r="S343" s="124" t="n">
        <v>24000</v>
      </c>
      <c r="T343" s="124" t="n"/>
      <c r="U343" s="128" t="n">
        <f aca="false" ca="false" dt2D="false" dtr="false" t="normal">COUNTIF(F343:Q343, "&gt;0")</f>
        <v>2</v>
      </c>
      <c r="V343" s="128" t="n">
        <f aca="false" ca="false" dt2D="false" dtr="false" t="normal">COUNTIF(R343:T343, "&gt;0")</f>
        <v>2</v>
      </c>
      <c r="W343" s="128" t="n">
        <f aca="false" ca="false" dt2D="false" dtr="false" t="normal">+U343+V343</f>
        <v>4</v>
      </c>
    </row>
    <row customHeight="true" ht="12.75" outlineLevel="0" r="344">
      <c r="A344" s="115" t="n">
        <f aca="false" ca="false" dt2D="false" dtr="false" t="normal">A343+1</f>
        <v>218</v>
      </c>
      <c r="B344" s="115" t="n">
        <f aca="false" ca="false" dt2D="false" dtr="false" t="normal">+B342+1</f>
        <v>115</v>
      </c>
      <c r="C344" s="116" t="s">
        <v>66</v>
      </c>
      <c r="D344" s="115" t="s">
        <v>784</v>
      </c>
      <c r="E344" s="124" t="n">
        <f aca="false" ca="true" dt2D="false" dtr="false" t="normal">SUBTOTAL(9, F344:T344)</f>
        <v>33746757.29</v>
      </c>
      <c r="F344" s="124" t="n">
        <v>16745003.75</v>
      </c>
      <c r="G344" s="124" t="n">
        <v>6846605.84</v>
      </c>
      <c r="H344" s="124" t="n">
        <v>5055320.25</v>
      </c>
      <c r="I344" s="124" t="n">
        <v>3341244.12</v>
      </c>
      <c r="J344" s="124" t="n"/>
      <c r="K344" s="124" t="n"/>
      <c r="L344" s="124" t="n">
        <v>0</v>
      </c>
      <c r="M344" s="124" t="n"/>
      <c r="N344" s="124" t="n"/>
      <c r="O344" s="124" t="n"/>
      <c r="P344" s="124" t="n"/>
      <c r="Q344" s="124" t="n"/>
      <c r="R344" s="124" t="n">
        <v>1012402.72</v>
      </c>
      <c r="S344" s="124" t="n">
        <v>24000</v>
      </c>
      <c r="T344" s="124" t="n">
        <v>722180.61</v>
      </c>
      <c r="U344" s="128" t="n">
        <f aca="false" ca="false" dt2D="false" dtr="false" t="normal">COUNTIF(F344:Q344, "&gt;0")</f>
        <v>4</v>
      </c>
      <c r="V344" s="128" t="n">
        <f aca="false" ca="false" dt2D="false" dtr="false" t="normal">COUNTIF(R344:T344, "&gt;0")</f>
        <v>3</v>
      </c>
      <c r="W344" s="128" t="n">
        <f aca="false" ca="false" dt2D="false" dtr="false" t="normal">+U344+V344</f>
        <v>7</v>
      </c>
    </row>
    <row customHeight="true" ht="12.75" outlineLevel="0" r="345">
      <c r="A345" s="115" t="n">
        <f aca="false" ca="false" dt2D="false" dtr="false" t="normal">A344+1</f>
        <v>219</v>
      </c>
      <c r="B345" s="115" t="n">
        <f aca="false" ca="false" dt2D="false" dtr="false" t="normal">+B344+1</f>
        <v>116</v>
      </c>
      <c r="C345" s="116" t="s">
        <v>66</v>
      </c>
      <c r="D345" s="115" t="s">
        <v>787</v>
      </c>
      <c r="E345" s="124" t="n">
        <f aca="false" ca="true" dt2D="false" dtr="false" t="normal">SUBTOTAL(9, F345:T345)</f>
        <v>17643005.049999997</v>
      </c>
      <c r="F345" s="124" t="n">
        <v>8751524.21</v>
      </c>
      <c r="G345" s="124" t="n">
        <v>3576583.01</v>
      </c>
      <c r="H345" s="124" t="n">
        <v>2640088.27</v>
      </c>
      <c r="I345" s="124" t="n">
        <v>1743959.1</v>
      </c>
      <c r="J345" s="124" t="n"/>
      <c r="K345" s="124" t="n"/>
      <c r="L345" s="124" t="n">
        <v>0</v>
      </c>
      <c r="M345" s="124" t="n"/>
      <c r="N345" s="124" t="n"/>
      <c r="O345" s="124" t="n"/>
      <c r="P345" s="124" t="n"/>
      <c r="Q345" s="124" t="n"/>
      <c r="R345" s="124" t="n">
        <v>529290.15</v>
      </c>
      <c r="S345" s="124" t="n">
        <v>24000</v>
      </c>
      <c r="T345" s="124" t="n">
        <v>377560.31</v>
      </c>
      <c r="U345" s="128" t="n">
        <f aca="false" ca="false" dt2D="false" dtr="false" t="normal">COUNTIF(F345:Q345, "&gt;0")</f>
        <v>4</v>
      </c>
      <c r="V345" s="128" t="n">
        <f aca="false" ca="false" dt2D="false" dtr="false" t="normal">COUNTIF(R345:T345, "&gt;0")</f>
        <v>3</v>
      </c>
      <c r="W345" s="128" t="n">
        <f aca="false" ca="false" dt2D="false" dtr="false" t="normal">+U345+V345</f>
        <v>7</v>
      </c>
    </row>
    <row customHeight="true" ht="12.75" outlineLevel="0" r="346">
      <c r="A346" s="115" t="n">
        <f aca="false" ca="false" dt2D="false" dtr="false" t="normal">A345+1</f>
        <v>220</v>
      </c>
      <c r="B346" s="115" t="n">
        <f aca="false" ca="false" dt2D="false" dtr="false" t="normal">+B345+1</f>
        <v>117</v>
      </c>
      <c r="C346" s="116" t="s">
        <v>66</v>
      </c>
      <c r="D346" s="115" t="s">
        <v>788</v>
      </c>
      <c r="E346" s="124" t="n">
        <f aca="false" ca="false" dt2D="false" dtr="false" t="normal">SUM(F346:T346)</f>
        <v>5868814.88</v>
      </c>
      <c r="F346" s="124" t="n"/>
      <c r="G346" s="124" t="n"/>
      <c r="H346" s="124" t="n">
        <v>5868814.88</v>
      </c>
      <c r="I346" s="124" t="n"/>
      <c r="J346" s="124" t="n"/>
      <c r="K346" s="124" t="n"/>
      <c r="L346" s="124" t="n"/>
      <c r="M346" s="124" t="n">
        <v>0</v>
      </c>
      <c r="N346" s="124" t="n">
        <v>0</v>
      </c>
      <c r="O346" s="124" t="n">
        <v>0</v>
      </c>
      <c r="P346" s="124" t="n">
        <v>0</v>
      </c>
      <c r="Q346" s="124" t="n">
        <v>0</v>
      </c>
      <c r="R346" s="124" t="n"/>
      <c r="S346" s="124" t="n"/>
      <c r="T346" s="124" t="n"/>
      <c r="U346" s="128" t="n">
        <f aca="false" ca="false" dt2D="false" dtr="false" t="normal">COUNTIF(F346:Q346, "&gt;0")</f>
        <v>1</v>
      </c>
      <c r="V346" s="128" t="n">
        <f aca="false" ca="false" dt2D="false" dtr="false" t="normal">COUNTIF(R346:T346, "&gt;0")</f>
        <v>0</v>
      </c>
      <c r="W346" s="128" t="n">
        <f aca="false" ca="false" dt2D="false" dtr="false" t="normal">+U346+V346</f>
        <v>1</v>
      </c>
    </row>
    <row customHeight="true" ht="12.75" outlineLevel="0" r="347">
      <c r="A347" s="115" t="n">
        <f aca="false" ca="false" dt2D="false" dtr="false" t="normal">A346+1</f>
        <v>221</v>
      </c>
      <c r="B347" s="115" t="n">
        <f aca="false" ca="false" dt2D="false" dtr="false" t="normal">+B346+1</f>
        <v>118</v>
      </c>
      <c r="C347" s="116" t="s">
        <v>66</v>
      </c>
      <c r="D347" s="115" t="s">
        <v>789</v>
      </c>
      <c r="E347" s="124" t="n">
        <f aca="false" ca="true" dt2D="false" dtr="false" t="normal">SUBTOTAL(9, F347:T347)</f>
        <v>9191184.739999998</v>
      </c>
      <c r="F347" s="124" t="n"/>
      <c r="G347" s="124" t="n">
        <v>3572073.17</v>
      </c>
      <c r="H347" s="124" t="n"/>
      <c r="I347" s="124" t="n">
        <v>1738686.98</v>
      </c>
      <c r="J347" s="124" t="n"/>
      <c r="K347" s="124" t="n"/>
      <c r="L347" s="124" t="n">
        <v>0</v>
      </c>
      <c r="M347" s="124" t="n">
        <v>3382764.1</v>
      </c>
      <c r="N347" s="124" t="n"/>
      <c r="O347" s="124" t="n"/>
      <c r="P347" s="124" t="n"/>
      <c r="Q347" s="124" t="n"/>
      <c r="R347" s="124" t="n">
        <v>276455.54</v>
      </c>
      <c r="S347" s="124" t="n">
        <v>24000</v>
      </c>
      <c r="T347" s="124" t="n">
        <v>197204.95</v>
      </c>
      <c r="U347" s="128" t="n">
        <f aca="false" ca="false" dt2D="false" dtr="false" t="normal">COUNTIF(F347:Q347, "&gt;0")</f>
        <v>3</v>
      </c>
      <c r="V347" s="128" t="n">
        <f aca="false" ca="false" dt2D="false" dtr="false" t="normal">COUNTIF(R347:T347, "&gt;0")</f>
        <v>3</v>
      </c>
      <c r="W347" s="128" t="n">
        <f aca="false" ca="false" dt2D="false" dtr="false" t="normal">+U347+V347</f>
        <v>6</v>
      </c>
    </row>
    <row customHeight="true" ht="12" outlineLevel="0" r="348">
      <c r="A348" s="115" t="n">
        <f aca="false" ca="false" dt2D="false" dtr="false" t="normal">A347+1</f>
        <v>222</v>
      </c>
      <c r="B348" s="115" t="n">
        <f aca="false" ca="false" dt2D="false" dtr="false" t="normal">+B347+1</f>
        <v>119</v>
      </c>
      <c r="C348" s="116" t="s">
        <v>66</v>
      </c>
      <c r="D348" s="115" t="s">
        <v>790</v>
      </c>
      <c r="E348" s="124" t="n">
        <f aca="false" ca="true" dt2D="false" dtr="false" t="normal">SUBTOTAL(9, F348:T348)</f>
        <v>2609045.89</v>
      </c>
      <c r="F348" s="124" t="n"/>
      <c r="G348" s="124" t="n"/>
      <c r="H348" s="124" t="n">
        <v>2450940.93</v>
      </c>
      <c r="I348" s="124" t="n"/>
      <c r="J348" s="124" t="n"/>
      <c r="K348" s="124" t="n"/>
      <c r="L348" s="124" t="n">
        <v>0</v>
      </c>
      <c r="M348" s="124" t="n"/>
      <c r="N348" s="124" t="n"/>
      <c r="O348" s="124" t="n"/>
      <c r="P348" s="124" t="n"/>
      <c r="Q348" s="124" t="n"/>
      <c r="R348" s="124" t="n">
        <v>78271.38</v>
      </c>
      <c r="S348" s="124" t="n">
        <v>24000</v>
      </c>
      <c r="T348" s="124" t="n">
        <v>55833.58</v>
      </c>
      <c r="U348" s="128" t="n">
        <f aca="false" ca="false" dt2D="false" dtr="false" t="normal">COUNTIF(F348:Q348, "&gt;0")</f>
        <v>1</v>
      </c>
      <c r="V348" s="128" t="n">
        <f aca="false" ca="false" dt2D="false" dtr="false" t="normal">COUNTIF(R348:T348, "&gt;0")</f>
        <v>3</v>
      </c>
      <c r="W348" s="128" t="n">
        <f aca="false" ca="false" dt2D="false" dtr="false" t="normal">+U348+V348</f>
        <v>4</v>
      </c>
    </row>
    <row customHeight="true" ht="12.75" outlineLevel="0" r="349">
      <c r="A349" s="115" t="n">
        <f aca="false" ca="false" dt2D="false" dtr="false" t="normal">A348+1</f>
        <v>223</v>
      </c>
      <c r="B349" s="115" t="n">
        <f aca="false" ca="false" dt2D="false" dtr="false" t="normal">+B348+1</f>
        <v>120</v>
      </c>
      <c r="C349" s="116" t="s">
        <v>66</v>
      </c>
      <c r="D349" s="115" t="s">
        <v>791</v>
      </c>
      <c r="E349" s="124" t="n">
        <f aca="false" ca="true" dt2D="false" dtr="false" t="normal">SUBTOTAL(9, F349:T349)</f>
        <v>11240661.95</v>
      </c>
      <c r="F349" s="124" t="n"/>
      <c r="G349" s="124" t="n"/>
      <c r="H349" s="124" t="n">
        <v>10638891.92</v>
      </c>
      <c r="I349" s="124" t="n"/>
      <c r="J349" s="124" t="n"/>
      <c r="K349" s="124" t="n"/>
      <c r="L349" s="124" t="n">
        <v>0</v>
      </c>
      <c r="M349" s="124" t="n"/>
      <c r="N349" s="124" t="n"/>
      <c r="O349" s="124" t="n"/>
      <c r="P349" s="124" t="n"/>
      <c r="Q349" s="124" t="n"/>
      <c r="R349" s="124" t="n">
        <v>337219.86</v>
      </c>
      <c r="S349" s="124" t="n">
        <v>24000</v>
      </c>
      <c r="T349" s="124" t="n">
        <v>240550.17</v>
      </c>
      <c r="U349" s="128" t="n">
        <f aca="false" ca="false" dt2D="false" dtr="false" t="normal">COUNTIF(F349:Q349, "&gt;0")</f>
        <v>1</v>
      </c>
      <c r="V349" s="128" t="n">
        <f aca="false" ca="false" dt2D="false" dtr="false" t="normal">COUNTIF(R349:T349, "&gt;0")</f>
        <v>3</v>
      </c>
      <c r="W349" s="128" t="n">
        <f aca="false" ca="false" dt2D="false" dtr="false" t="normal">+U349+V349</f>
        <v>4</v>
      </c>
    </row>
    <row customHeight="true" ht="12.75" outlineLevel="0" r="350">
      <c r="A350" s="115" t="n">
        <f aca="false" ca="false" dt2D="false" dtr="false" t="normal">A349+1</f>
        <v>224</v>
      </c>
      <c r="B350" s="115" t="n">
        <f aca="false" ca="false" dt2D="false" dtr="false" t="normal">+B349+1</f>
        <v>121</v>
      </c>
      <c r="C350" s="116" t="s">
        <v>66</v>
      </c>
      <c r="D350" s="115" t="s">
        <v>792</v>
      </c>
      <c r="E350" s="124" t="n">
        <f aca="false" ca="true" dt2D="false" dtr="false" t="normal">SUBTOTAL(9, F350:T350)</f>
        <v>13345284.9</v>
      </c>
      <c r="F350" s="124" t="n"/>
      <c r="G350" s="124" t="n">
        <v>3306354.96</v>
      </c>
      <c r="H350" s="124" t="n"/>
      <c r="I350" s="124" t="n"/>
      <c r="J350" s="124" t="n"/>
      <c r="K350" s="124" t="n"/>
      <c r="L350" s="124" t="n">
        <v>0</v>
      </c>
      <c r="M350" s="124" t="n"/>
      <c r="N350" s="124" t="n">
        <v>3577083.47</v>
      </c>
      <c r="O350" s="124" t="n">
        <v>5751898.82</v>
      </c>
      <c r="P350" s="124" t="n"/>
      <c r="Q350" s="124" t="n"/>
      <c r="R350" s="124" t="n">
        <v>400358.55</v>
      </c>
      <c r="S350" s="124" t="n">
        <v>24000</v>
      </c>
      <c r="T350" s="124" t="n">
        <v>285589.1</v>
      </c>
      <c r="U350" s="128" t="n">
        <f aca="false" ca="false" dt2D="false" dtr="false" t="normal">COUNTIF(F350:Q350, "&gt;0")</f>
        <v>3</v>
      </c>
      <c r="V350" s="128" t="n">
        <f aca="false" ca="false" dt2D="false" dtr="false" t="normal">COUNTIF(R350:T350, "&gt;0")</f>
        <v>3</v>
      </c>
      <c r="W350" s="128" t="n">
        <f aca="false" ca="false" dt2D="false" dtr="false" t="normal">+U350+V350</f>
        <v>6</v>
      </c>
    </row>
    <row customHeight="true" ht="13.5" outlineLevel="0" r="351">
      <c r="A351" s="115" t="n">
        <f aca="false" ca="false" dt2D="false" dtr="false" t="normal">A350+1</f>
        <v>225</v>
      </c>
      <c r="B351" s="115" t="n">
        <f aca="false" ca="false" dt2D="false" dtr="false" t="normal">+B350+1</f>
        <v>122</v>
      </c>
      <c r="C351" s="116" t="s">
        <v>66</v>
      </c>
      <c r="D351" s="115" t="s">
        <v>794</v>
      </c>
      <c r="E351" s="124" t="n">
        <f aca="false" ca="true" dt2D="false" dtr="false" t="normal">SUBTOTAL(9, F351:T351)</f>
        <v>2393720.32</v>
      </c>
      <c r="F351" s="124" t="n"/>
      <c r="G351" s="124" t="n"/>
      <c r="H351" s="124" t="n">
        <v>2246683.1</v>
      </c>
      <c r="I351" s="124" t="n"/>
      <c r="J351" s="124" t="n"/>
      <c r="K351" s="124" t="n"/>
      <c r="L351" s="124" t="n">
        <v>0</v>
      </c>
      <c r="M351" s="124" t="n"/>
      <c r="N351" s="124" t="n"/>
      <c r="O351" s="124" t="n"/>
      <c r="P351" s="124" t="n"/>
      <c r="Q351" s="124" t="n"/>
      <c r="R351" s="124" t="n">
        <v>71811.61</v>
      </c>
      <c r="S351" s="124" t="n">
        <v>24000</v>
      </c>
      <c r="T351" s="124" t="n">
        <v>51225.61</v>
      </c>
      <c r="U351" s="128" t="n">
        <f aca="false" ca="false" dt2D="false" dtr="false" t="normal">COUNTIF(F351:Q351, "&gt;0")</f>
        <v>1</v>
      </c>
      <c r="V351" s="128" t="n">
        <f aca="false" ca="false" dt2D="false" dtr="false" t="normal">COUNTIF(R351:T351, "&gt;0")</f>
        <v>3</v>
      </c>
      <c r="W351" s="128" t="n">
        <f aca="false" ca="false" dt2D="false" dtr="false" t="normal">+U351+V351</f>
        <v>4</v>
      </c>
    </row>
    <row customHeight="true" ht="12" outlineLevel="0" r="352">
      <c r="A352" s="115" t="n">
        <f aca="false" ca="false" dt2D="false" dtr="false" t="normal">A351+1</f>
        <v>226</v>
      </c>
      <c r="B352" s="115" t="n">
        <f aca="false" ca="false" dt2D="false" dtr="false" t="normal">+B351+1</f>
        <v>123</v>
      </c>
      <c r="C352" s="116" t="s">
        <v>66</v>
      </c>
      <c r="D352" s="115" t="s">
        <v>796</v>
      </c>
      <c r="E352" s="124" t="n">
        <f aca="false" ca="true" dt2D="false" dtr="false" t="normal">SUBTOTAL(9, F352:T352)</f>
        <v>8237237.23</v>
      </c>
      <c r="F352" s="124" t="n"/>
      <c r="G352" s="124" t="n"/>
      <c r="H352" s="124" t="n"/>
      <c r="I352" s="124" t="n"/>
      <c r="J352" s="124" t="n"/>
      <c r="K352" s="124" t="n"/>
      <c r="L352" s="124" t="n">
        <v>0</v>
      </c>
      <c r="M352" s="124" t="n"/>
      <c r="N352" s="124" t="n">
        <v>7789843.23</v>
      </c>
      <c r="O352" s="124" t="n"/>
      <c r="P352" s="124" t="n"/>
      <c r="Q352" s="124" t="n"/>
      <c r="R352" s="124" t="n">
        <v>247117.12</v>
      </c>
      <c r="S352" s="124" t="n">
        <v>24000</v>
      </c>
      <c r="T352" s="124" t="n">
        <v>176276.88</v>
      </c>
      <c r="U352" s="128" t="n">
        <f aca="false" ca="false" dt2D="false" dtr="false" t="normal">COUNTIF(F352:Q352, "&gt;0")</f>
        <v>1</v>
      </c>
      <c r="V352" s="128" t="n">
        <f aca="false" ca="false" dt2D="false" dtr="false" t="normal">COUNTIF(R352:T352, "&gt;0")</f>
        <v>3</v>
      </c>
      <c r="W352" s="128" t="n">
        <f aca="false" ca="false" dt2D="false" dtr="false" t="normal">+U352+V352</f>
        <v>4</v>
      </c>
    </row>
    <row customHeight="true" ht="12.75" outlineLevel="0" r="353">
      <c r="A353" s="115" t="n">
        <f aca="false" ca="false" dt2D="false" dtr="false" t="normal">A352+1</f>
        <v>227</v>
      </c>
      <c r="B353" s="115" t="n">
        <f aca="false" ca="false" dt2D="false" dtr="false" t="normal">+B352+1</f>
        <v>124</v>
      </c>
      <c r="C353" s="116" t="s">
        <v>66</v>
      </c>
      <c r="D353" s="115" t="s">
        <v>798</v>
      </c>
      <c r="E353" s="124" t="n">
        <f aca="false" ca="true" dt2D="false" dtr="false" t="normal">SUBTOTAL(9, F353:T353)</f>
        <v>7890313.76</v>
      </c>
      <c r="F353" s="124" t="n"/>
      <c r="G353" s="124" t="n"/>
      <c r="H353" s="124" t="n"/>
      <c r="I353" s="124" t="n"/>
      <c r="J353" s="124" t="n"/>
      <c r="K353" s="124" t="n"/>
      <c r="L353" s="124" t="n">
        <v>0</v>
      </c>
      <c r="M353" s="124" t="n"/>
      <c r="N353" s="124" t="n">
        <v>7460751.64</v>
      </c>
      <c r="O353" s="124" t="n"/>
      <c r="P353" s="124" t="n"/>
      <c r="Q353" s="124" t="n"/>
      <c r="R353" s="124" t="n">
        <v>236709.41</v>
      </c>
      <c r="S353" s="124" t="n">
        <v>24000</v>
      </c>
      <c r="T353" s="124" t="n">
        <v>168852.71</v>
      </c>
      <c r="U353" s="128" t="n">
        <f aca="false" ca="false" dt2D="false" dtr="false" t="normal">COUNTIF(F353:Q353, "&gt;0")</f>
        <v>1</v>
      </c>
      <c r="V353" s="128" t="n">
        <f aca="false" ca="false" dt2D="false" dtr="false" t="normal">COUNTIF(R353:T353, "&gt;0")</f>
        <v>3</v>
      </c>
      <c r="W353" s="128" t="n">
        <f aca="false" ca="false" dt2D="false" dtr="false" t="normal">+U353+V353</f>
        <v>4</v>
      </c>
    </row>
    <row customHeight="true" ht="12.75" outlineLevel="0" r="354">
      <c r="A354" s="115" t="n">
        <f aca="false" ca="false" dt2D="false" dtr="false" t="normal">A353+1</f>
        <v>228</v>
      </c>
      <c r="B354" s="115" t="n">
        <f aca="false" ca="false" dt2D="false" dtr="false" t="normal">+B353+1</f>
        <v>125</v>
      </c>
      <c r="C354" s="116" t="s">
        <v>66</v>
      </c>
      <c r="D354" s="115" t="s">
        <v>801</v>
      </c>
      <c r="E354" s="124" t="n">
        <f aca="false" ca="true" dt2D="false" dtr="false" t="normal">SUBTOTAL(9, F354:T354)</f>
        <v>3446295.12</v>
      </c>
      <c r="F354" s="124" t="n"/>
      <c r="G354" s="124" t="n"/>
      <c r="H354" s="124" t="n"/>
      <c r="I354" s="124" t="n"/>
      <c r="J354" s="124" t="n"/>
      <c r="K354" s="124" t="n"/>
      <c r="L354" s="124" t="n">
        <v>0</v>
      </c>
      <c r="M354" s="124" t="n"/>
      <c r="N354" s="124" t="n">
        <v>3245155.55</v>
      </c>
      <c r="O354" s="124" t="n"/>
      <c r="P354" s="124" t="n"/>
      <c r="Q354" s="124" t="n"/>
      <c r="R354" s="124" t="n">
        <v>103388.85</v>
      </c>
      <c r="S354" s="124" t="n">
        <v>24000</v>
      </c>
      <c r="T354" s="124" t="n">
        <v>73750.72</v>
      </c>
      <c r="U354" s="128" t="n">
        <f aca="false" ca="false" dt2D="false" dtr="false" t="normal">COUNTIF(F354:Q354, "&gt;0")</f>
        <v>1</v>
      </c>
      <c r="V354" s="128" t="n">
        <f aca="false" ca="false" dt2D="false" dtr="false" t="normal">COUNTIF(R354:T354, "&gt;0")</f>
        <v>3</v>
      </c>
      <c r="W354" s="128" t="n">
        <f aca="false" ca="false" dt2D="false" dtr="false" t="normal">+U354+V354</f>
        <v>4</v>
      </c>
    </row>
    <row customHeight="true" ht="12.75" outlineLevel="0" r="355">
      <c r="A355" s="115" t="n">
        <f aca="false" ca="false" dt2D="false" dtr="false" t="normal">A354+1</f>
        <v>229</v>
      </c>
      <c r="B355" s="115" t="n">
        <f aca="false" ca="false" dt2D="false" dtr="false" t="normal">+B354+1</f>
        <v>126</v>
      </c>
      <c r="C355" s="116" t="s">
        <v>66</v>
      </c>
      <c r="D355" s="115" t="s">
        <v>803</v>
      </c>
      <c r="E355" s="124" t="n">
        <f aca="false" ca="true" dt2D="false" dtr="false" t="normal">SUBTOTAL(9, F355:T355)</f>
        <v>20643917.16</v>
      </c>
      <c r="F355" s="124" t="n">
        <v>8856515.86</v>
      </c>
      <c r="G355" s="124" t="n"/>
      <c r="H355" s="124" t="n">
        <v>0</v>
      </c>
      <c r="I355" s="124" t="n">
        <v>4101658.63</v>
      </c>
      <c r="J355" s="124" t="n"/>
      <c r="K355" s="124" t="n"/>
      <c r="L355" s="124" t="n"/>
      <c r="M355" s="124" t="n"/>
      <c r="N355" s="124" t="n"/>
      <c r="O355" s="124" t="n">
        <v>7341623.32</v>
      </c>
      <c r="P355" s="124" t="n"/>
      <c r="Q355" s="124" t="n"/>
      <c r="R355" s="124" t="n">
        <v>320119.35</v>
      </c>
      <c r="S355" s="124" t="n">
        <v>24000</v>
      </c>
      <c r="T355" s="124" t="n"/>
      <c r="U355" s="128" t="n">
        <f aca="false" ca="false" dt2D="false" dtr="false" t="normal">COUNTIF(F355:Q355, "&gt;0")</f>
        <v>3</v>
      </c>
      <c r="V355" s="128" t="n">
        <f aca="false" ca="false" dt2D="false" dtr="false" t="normal">COUNTIF(R355:T355, "&gt;0")</f>
        <v>2</v>
      </c>
      <c r="W355" s="128" t="n">
        <f aca="false" ca="false" dt2D="false" dtr="false" t="normal">+U355+V355</f>
        <v>5</v>
      </c>
    </row>
    <row customHeight="true" ht="12" outlineLevel="0" r="356">
      <c r="A356" s="115" t="n">
        <f aca="false" ca="false" dt2D="false" dtr="false" t="normal">A355+1</f>
        <v>230</v>
      </c>
      <c r="B356" s="115" t="n">
        <f aca="false" ca="false" dt2D="false" dtr="false" t="normal">+B355+1</f>
        <v>127</v>
      </c>
      <c r="C356" s="116" t="s">
        <v>66</v>
      </c>
      <c r="D356" s="115" t="s">
        <v>665</v>
      </c>
      <c r="E356" s="124" t="n">
        <f aca="false" ca="true" dt2D="false" dtr="false" t="normal">SUBTOTAL(9, F356:T356)</f>
        <v>16500668.560000002</v>
      </c>
      <c r="F356" s="124" t="n">
        <v>9074061.21</v>
      </c>
      <c r="G356" s="124" t="n"/>
      <c r="H356" s="124" t="n"/>
      <c r="I356" s="124" t="n"/>
      <c r="J356" s="124" t="n"/>
      <c r="K356" s="124" t="n"/>
      <c r="L356" s="124" t="n">
        <v>0</v>
      </c>
      <c r="M356" s="124" t="n"/>
      <c r="N356" s="124" t="n"/>
      <c r="O356" s="124" t="n">
        <v>6554472.98</v>
      </c>
      <c r="P356" s="124" t="n"/>
      <c r="Q356" s="124" t="n"/>
      <c r="R356" s="124" t="n">
        <v>495020.06</v>
      </c>
      <c r="S356" s="124" t="n">
        <v>24000</v>
      </c>
      <c r="T356" s="124" t="n">
        <v>353114.31</v>
      </c>
      <c r="U356" s="128" t="n">
        <f aca="false" ca="false" dt2D="false" dtr="false" t="normal">COUNTIF(F356:Q356, "&gt;0")</f>
        <v>2</v>
      </c>
      <c r="V356" s="128" t="n">
        <f aca="false" ca="false" dt2D="false" dtr="false" t="normal">COUNTIF(R356:T356, "&gt;0")</f>
        <v>3</v>
      </c>
      <c r="W356" s="128" t="n">
        <f aca="false" ca="false" dt2D="false" dtr="false" t="normal">+U356+V356</f>
        <v>5</v>
      </c>
    </row>
    <row customHeight="true" ht="12.75" outlineLevel="0" r="357">
      <c r="A357" s="115" t="n">
        <f aca="false" ca="false" dt2D="false" dtr="false" t="normal">A356+1</f>
        <v>231</v>
      </c>
      <c r="B357" s="115" t="n">
        <f aca="false" ca="false" dt2D="false" dtr="false" t="normal">+B356+1</f>
        <v>128</v>
      </c>
      <c r="C357" s="116" t="s">
        <v>66</v>
      </c>
      <c r="D357" s="115" t="s">
        <v>806</v>
      </c>
      <c r="E357" s="124" t="n">
        <f aca="false" ca="true" dt2D="false" dtr="false" t="normal">SUBTOTAL(9, F357:T357)</f>
        <v>17626523.1</v>
      </c>
      <c r="F357" s="124" t="n">
        <v>9694010.84</v>
      </c>
      <c r="G357" s="124" t="n"/>
      <c r="H357" s="124" t="n"/>
      <c r="I357" s="124" t="n"/>
      <c r="J357" s="124" t="n"/>
      <c r="K357" s="124" t="n"/>
      <c r="L357" s="124" t="n">
        <v>0</v>
      </c>
      <c r="M357" s="124" t="n"/>
      <c r="N357" s="124" t="n"/>
      <c r="O357" s="124" t="n">
        <v>7002508.98</v>
      </c>
      <c r="P357" s="124" t="n"/>
      <c r="Q357" s="124" t="n"/>
      <c r="R357" s="124" t="n">
        <v>528795.69</v>
      </c>
      <c r="S357" s="124" t="n">
        <v>24000</v>
      </c>
      <c r="T357" s="124" t="n">
        <v>377207.59</v>
      </c>
      <c r="U357" s="128" t="n">
        <f aca="false" ca="false" dt2D="false" dtr="false" t="normal">COUNTIF(F357:Q357, "&gt;0")</f>
        <v>2</v>
      </c>
      <c r="V357" s="128" t="n">
        <f aca="false" ca="false" dt2D="false" dtr="false" t="normal">COUNTIF(R357:T357, "&gt;0")</f>
        <v>3</v>
      </c>
      <c r="W357" s="128" t="n">
        <f aca="false" ca="false" dt2D="false" dtr="false" t="normal">+U357+V357</f>
        <v>5</v>
      </c>
    </row>
    <row customHeight="true" ht="12.75" outlineLevel="0" r="358">
      <c r="A358" s="115" t="n">
        <f aca="false" ca="false" dt2D="false" dtr="false" t="normal">A357+1</f>
        <v>232</v>
      </c>
      <c r="B358" s="115" t="n">
        <f aca="false" ca="false" dt2D="false" dtr="false" t="normal">+B357+1</f>
        <v>129</v>
      </c>
      <c r="C358" s="116" t="s">
        <v>66</v>
      </c>
      <c r="D358" s="116" t="s">
        <v>67</v>
      </c>
      <c r="E358" s="124" t="n">
        <f aca="false" ca="true" dt2D="false" dtr="false" t="normal">SUBTOTAL(9, F358:T358)</f>
        <v>2414605.0599999996</v>
      </c>
      <c r="F358" s="124" t="n"/>
      <c r="G358" s="124" t="n"/>
      <c r="H358" s="124" t="n">
        <v>2266494.36</v>
      </c>
      <c r="I358" s="124" t="n"/>
      <c r="J358" s="124" t="n"/>
      <c r="K358" s="124" t="n"/>
      <c r="L358" s="124" t="n">
        <v>0</v>
      </c>
      <c r="M358" s="124" t="n"/>
      <c r="N358" s="124" t="n"/>
      <c r="O358" s="124" t="n"/>
      <c r="P358" s="124" t="n"/>
      <c r="Q358" s="124" t="n"/>
      <c r="R358" s="124" t="n">
        <v>72438.15</v>
      </c>
      <c r="S358" s="124" t="n">
        <v>24000</v>
      </c>
      <c r="T358" s="124" t="n">
        <v>51672.55</v>
      </c>
      <c r="U358" s="128" t="n">
        <f aca="false" ca="false" dt2D="false" dtr="false" t="normal">COUNTIF(F358:Q358, "&gt;0")</f>
        <v>1</v>
      </c>
      <c r="V358" s="128" t="n">
        <f aca="false" ca="false" dt2D="false" dtr="false" t="normal">COUNTIF(R358:T358, "&gt;0")</f>
        <v>3</v>
      </c>
      <c r="W358" s="128" t="n">
        <f aca="false" ca="false" dt2D="false" dtr="false" t="normal">+U358+V358</f>
        <v>4</v>
      </c>
    </row>
    <row customHeight="true" ht="12.75" outlineLevel="0" r="359">
      <c r="A359" s="115" t="n">
        <f aca="false" ca="false" dt2D="false" dtr="false" t="normal">A358+1</f>
        <v>233</v>
      </c>
      <c r="B359" s="115" t="n">
        <f aca="false" ca="false" dt2D="false" dtr="false" t="normal">+B358+1</f>
        <v>130</v>
      </c>
      <c r="C359" s="116" t="s">
        <v>66</v>
      </c>
      <c r="D359" s="115" t="s">
        <v>809</v>
      </c>
      <c r="E359" s="124" t="n">
        <f aca="false" ca="true" dt2D="false" dtr="false" t="normal">SUBTOTAL(9, F359:T359)</f>
        <v>4328047.1</v>
      </c>
      <c r="F359" s="124" t="n"/>
      <c r="G359" s="124" t="n"/>
      <c r="H359" s="124" t="n"/>
      <c r="I359" s="124" t="n"/>
      <c r="J359" s="124" t="n"/>
      <c r="K359" s="124" t="n"/>
      <c r="L359" s="124" t="n">
        <v>0</v>
      </c>
      <c r="M359" s="124" t="n"/>
      <c r="N359" s="124" t="n">
        <v>4081585.48</v>
      </c>
      <c r="O359" s="124" t="n"/>
      <c r="P359" s="124" t="n"/>
      <c r="Q359" s="124" t="n"/>
      <c r="R359" s="124" t="n">
        <v>129841.41</v>
      </c>
      <c r="S359" s="124" t="n">
        <v>24000</v>
      </c>
      <c r="T359" s="124" t="n">
        <v>92620.21</v>
      </c>
      <c r="U359" s="128" t="n">
        <f aca="false" ca="false" dt2D="false" dtr="false" t="normal">COUNTIF(F359:Q359, "&gt;0")</f>
        <v>1</v>
      </c>
      <c r="V359" s="128" t="n">
        <f aca="false" ca="false" dt2D="false" dtr="false" t="normal">COUNTIF(R359:T359, "&gt;0")</f>
        <v>3</v>
      </c>
      <c r="W359" s="128" t="n">
        <f aca="false" ca="false" dt2D="false" dtr="false" t="normal">+U359+V359</f>
        <v>4</v>
      </c>
    </row>
    <row customHeight="true" ht="12.75" outlineLevel="0" r="360">
      <c r="A360" s="115" t="n">
        <f aca="false" ca="false" dt2D="false" dtr="false" t="normal">A359+1</f>
        <v>234</v>
      </c>
      <c r="B360" s="115" t="n">
        <f aca="false" ca="false" dt2D="false" dtr="false" t="normal">+B359+1</f>
        <v>131</v>
      </c>
      <c r="C360" s="116" t="s">
        <v>66</v>
      </c>
      <c r="D360" s="116" t="s">
        <v>74</v>
      </c>
      <c r="E360" s="124" t="n">
        <f aca="false" ca="true" dt2D="false" dtr="false" t="normal">SUBTOTAL(9, F360:T360)</f>
        <v>23859725.990000002</v>
      </c>
      <c r="F360" s="124" t="n"/>
      <c r="G360" s="124" t="n"/>
      <c r="H360" s="124" t="n">
        <v>5630231.69</v>
      </c>
      <c r="I360" s="124" t="n">
        <v>3720777.67</v>
      </c>
      <c r="J360" s="124" t="n"/>
      <c r="K360" s="124" t="n"/>
      <c r="L360" s="124" t="n">
        <v>0</v>
      </c>
      <c r="M360" s="124" t="n"/>
      <c r="N360" s="124" t="n"/>
      <c r="O360" s="124" t="n">
        <v>13258326.71</v>
      </c>
      <c r="P360" s="124" t="n"/>
      <c r="Q360" s="124" t="n"/>
      <c r="R360" s="124" t="n">
        <v>715791.78</v>
      </c>
      <c r="S360" s="124" t="n">
        <v>24000</v>
      </c>
      <c r="T360" s="124" t="n">
        <v>510598.14</v>
      </c>
      <c r="U360" s="128" t="n">
        <f aca="false" ca="false" dt2D="false" dtr="false" t="normal">COUNTIF(F360:Q360, "&gt;0")</f>
        <v>3</v>
      </c>
      <c r="V360" s="128" t="n">
        <f aca="false" ca="false" dt2D="false" dtr="false" t="normal">COUNTIF(R360:T360, "&gt;0")</f>
        <v>3</v>
      </c>
      <c r="W360" s="128" t="n">
        <f aca="false" ca="false" dt2D="false" dtr="false" t="normal">+U360+V360</f>
        <v>6</v>
      </c>
    </row>
    <row customHeight="true" ht="12.75" outlineLevel="0" r="361">
      <c r="A361" s="115" t="n">
        <f aca="false" ca="false" dt2D="false" dtr="false" t="normal">A360+1</f>
        <v>235</v>
      </c>
      <c r="B361" s="115" t="n">
        <f aca="false" ca="false" dt2D="false" dtr="false" t="normal">+B360+1</f>
        <v>132</v>
      </c>
      <c r="C361" s="116" t="s">
        <v>66</v>
      </c>
      <c r="D361" s="115" t="s">
        <v>669</v>
      </c>
      <c r="E361" s="124" t="n">
        <f aca="false" ca="true" dt2D="false" dtr="false" t="normal">SUBTOTAL(9, F361:T361)</f>
        <v>74264173.64</v>
      </c>
      <c r="F361" s="124" t="n">
        <v>38458455.21</v>
      </c>
      <c r="G361" s="124" t="n">
        <v>15732826.43</v>
      </c>
      <c r="H361" s="124" t="n">
        <v>11620232.49</v>
      </c>
      <c r="I361" s="124" t="n">
        <v>7684902.95</v>
      </c>
      <c r="J361" s="124" t="n"/>
      <c r="K361" s="124" t="n"/>
      <c r="L361" s="124" t="n">
        <v>0</v>
      </c>
      <c r="M361" s="124" t="n"/>
      <c r="N361" s="124" t="n"/>
      <c r="O361" s="124" t="n"/>
      <c r="P361" s="124" t="n"/>
      <c r="Q361" s="124" t="n"/>
      <c r="R361" s="124" t="n">
        <v>434099.16</v>
      </c>
      <c r="S361" s="124" t="n">
        <v>24000</v>
      </c>
      <c r="T361" s="124" t="n">
        <v>309657.4</v>
      </c>
      <c r="U361" s="128" t="n">
        <f aca="false" ca="false" dt2D="false" dtr="false" t="normal">COUNTIF(F361:Q361, "&gt;0")</f>
        <v>4</v>
      </c>
      <c r="V361" s="128" t="n">
        <f aca="false" ca="false" dt2D="false" dtr="false" t="normal">COUNTIF(R361:T361, "&gt;0")</f>
        <v>3</v>
      </c>
      <c r="W361" s="128" t="n">
        <f aca="false" ca="false" dt2D="false" dtr="false" t="normal">+U361+V361</f>
        <v>7</v>
      </c>
    </row>
    <row customHeight="true" ht="12.75" outlineLevel="0" r="362">
      <c r="A362" s="115" t="n">
        <f aca="false" ca="false" dt2D="false" dtr="false" t="normal">A361+1</f>
        <v>236</v>
      </c>
      <c r="B362" s="115" t="n">
        <f aca="false" ca="false" dt2D="false" dtr="false" t="normal">+B361+1</f>
        <v>133</v>
      </c>
      <c r="C362" s="116" t="s">
        <v>66</v>
      </c>
      <c r="D362" s="115" t="s">
        <v>813</v>
      </c>
      <c r="E362" s="124" t="n">
        <f aca="false" ca="true" dt2D="false" dtr="false" t="normal">SUBTOTAL(9, F362:T362)</f>
        <v>5084794.100000001</v>
      </c>
      <c r="F362" s="151" t="n"/>
      <c r="G362" s="124" t="n"/>
      <c r="H362" s="124" t="n">
        <v>0</v>
      </c>
      <c r="I362" s="124" t="n"/>
      <c r="J362" s="124" t="n"/>
      <c r="K362" s="124" t="n"/>
      <c r="L362" s="124" t="n"/>
      <c r="M362" s="124" t="n"/>
      <c r="N362" s="124" t="n">
        <v>4957936.16</v>
      </c>
      <c r="O362" s="124" t="n"/>
      <c r="P362" s="124" t="n"/>
      <c r="Q362" s="124" t="n"/>
      <c r="R362" s="124" t="n">
        <v>102857.94</v>
      </c>
      <c r="S362" s="124" t="n">
        <v>24000</v>
      </c>
      <c r="T362" s="124" t="n"/>
      <c r="U362" s="128" t="n">
        <f aca="false" ca="false" dt2D="false" dtr="false" t="normal">COUNTIF(F362:Q362, "&gt;0")</f>
        <v>1</v>
      </c>
      <c r="V362" s="128" t="n">
        <f aca="false" ca="false" dt2D="false" dtr="false" t="normal">COUNTIF(R362:T362, "&gt;0")</f>
        <v>2</v>
      </c>
      <c r="W362" s="128" t="n">
        <f aca="false" ca="false" dt2D="false" dtr="false" t="normal">+U362+V362</f>
        <v>3</v>
      </c>
    </row>
    <row customHeight="true" ht="12.75" outlineLevel="0" r="363">
      <c r="A363" s="115" t="n">
        <f aca="false" ca="false" dt2D="false" dtr="false" t="normal">A362+1</f>
        <v>237</v>
      </c>
      <c r="B363" s="115" t="n">
        <f aca="false" ca="false" dt2D="false" dtr="false" t="normal">+B362+1</f>
        <v>134</v>
      </c>
      <c r="C363" s="116" t="s">
        <v>66</v>
      </c>
      <c r="D363" s="115" t="s">
        <v>815</v>
      </c>
      <c r="E363" s="124" t="n">
        <f aca="false" ca="true" dt2D="false" dtr="false" t="normal">SUBTOTAL(9, F363:T363)</f>
        <v>17017940.66</v>
      </c>
      <c r="F363" s="124" t="n"/>
      <c r="G363" s="124" t="n"/>
      <c r="H363" s="124" t="n"/>
      <c r="I363" s="124" t="n"/>
      <c r="J363" s="124" t="n"/>
      <c r="K363" s="124" t="n"/>
      <c r="L363" s="124" t="n">
        <v>0</v>
      </c>
      <c r="M363" s="124" t="n"/>
      <c r="N363" s="124" t="n">
        <v>16119218.51</v>
      </c>
      <c r="O363" s="124" t="n"/>
      <c r="P363" s="124" t="n"/>
      <c r="Q363" s="124" t="n"/>
      <c r="R363" s="124" t="n">
        <v>510538.22</v>
      </c>
      <c r="S363" s="124" t="n">
        <v>24000</v>
      </c>
      <c r="T363" s="124" t="n">
        <v>364183.93</v>
      </c>
      <c r="U363" s="128" t="n">
        <f aca="false" ca="false" dt2D="false" dtr="false" t="normal">COUNTIF(F363:Q363, "&gt;0")</f>
        <v>1</v>
      </c>
      <c r="V363" s="128" t="n">
        <f aca="false" ca="false" dt2D="false" dtr="false" t="normal">COUNTIF(R363:T363, "&gt;0")</f>
        <v>3</v>
      </c>
      <c r="W363" s="128" t="n">
        <f aca="false" ca="false" dt2D="false" dtr="false" t="normal">+U363+V363</f>
        <v>4</v>
      </c>
    </row>
    <row customHeight="true" ht="12.75" outlineLevel="0" r="364">
      <c r="A364" s="115" t="n">
        <f aca="false" ca="false" dt2D="false" dtr="false" t="normal">A363+1</f>
        <v>238</v>
      </c>
      <c r="B364" s="115" t="n">
        <f aca="false" ca="false" dt2D="false" dtr="false" t="normal">+B363+1</f>
        <v>135</v>
      </c>
      <c r="C364" s="116" t="s">
        <v>66</v>
      </c>
      <c r="D364" s="115" t="s">
        <v>817</v>
      </c>
      <c r="E364" s="124" t="n">
        <f aca="false" ca="true" dt2D="false" dtr="false" t="normal">SUBTOTAL(9, F364:T364)</f>
        <v>12113009.41</v>
      </c>
      <c r="F364" s="124" t="n"/>
      <c r="G364" s="124" t="n"/>
      <c r="H364" s="124" t="n"/>
      <c r="I364" s="124" t="n"/>
      <c r="J364" s="124" t="n"/>
      <c r="K364" s="124" t="n"/>
      <c r="L364" s="124" t="n">
        <v>0</v>
      </c>
      <c r="M364" s="124" t="n"/>
      <c r="N364" s="124" t="n">
        <v>11466400.73</v>
      </c>
      <c r="O364" s="124" t="n"/>
      <c r="P364" s="124" t="n"/>
      <c r="Q364" s="124" t="n"/>
      <c r="R364" s="124" t="n">
        <v>363390.28</v>
      </c>
      <c r="S364" s="124" t="n">
        <v>24000</v>
      </c>
      <c r="T364" s="124" t="n">
        <v>259218.4</v>
      </c>
      <c r="U364" s="128" t="n">
        <f aca="false" ca="false" dt2D="false" dtr="false" t="normal">COUNTIF(F364:Q364, "&gt;0")</f>
        <v>1</v>
      </c>
      <c r="V364" s="128" t="n">
        <f aca="false" ca="false" dt2D="false" dtr="false" t="normal">COUNTIF(R364:T364, "&gt;0")</f>
        <v>3</v>
      </c>
      <c r="W364" s="128" t="n">
        <f aca="false" ca="false" dt2D="false" dtr="false" t="normal">+U364+V364</f>
        <v>4</v>
      </c>
    </row>
    <row customHeight="true" ht="12.75" outlineLevel="0" r="365">
      <c r="A365" s="115" t="n">
        <f aca="false" ca="false" dt2D="false" dtr="false" t="normal">A364+1</f>
        <v>239</v>
      </c>
      <c r="B365" s="115" t="s">
        <v>226</v>
      </c>
      <c r="C365" s="116" t="s">
        <v>66</v>
      </c>
      <c r="D365" s="115" t="s">
        <v>414</v>
      </c>
      <c r="E365" s="124" t="n">
        <f aca="false" ca="false" dt2D="false" dtr="false" t="normal">SUM(F365:T365)</f>
        <v>5952910.87</v>
      </c>
      <c r="F365" s="124" t="n"/>
      <c r="G365" s="124" t="n"/>
      <c r="H365" s="124" t="n">
        <v>5856805.74</v>
      </c>
      <c r="I365" s="124" t="n"/>
      <c r="J365" s="124" t="n"/>
      <c r="K365" s="124" t="n"/>
      <c r="L365" s="124" t="n"/>
      <c r="M365" s="124" t="n"/>
      <c r="N365" s="124" t="n"/>
      <c r="O365" s="124" t="n"/>
      <c r="P365" s="124" t="n"/>
      <c r="Q365" s="124" t="n"/>
      <c r="R365" s="124" t="n">
        <v>72105.13</v>
      </c>
      <c r="S365" s="124" t="n">
        <v>24000</v>
      </c>
      <c r="T365" s="124" t="n"/>
      <c r="U365" s="128" t="n">
        <f aca="false" ca="false" dt2D="false" dtr="false" t="normal">COUNTIF(F365:Q365, "&gt;0")</f>
        <v>1</v>
      </c>
      <c r="V365" s="128" t="n">
        <f aca="false" ca="false" dt2D="false" dtr="false" t="normal">COUNTIF(R365:T365, "&gt;0")</f>
        <v>2</v>
      </c>
      <c r="W365" s="128" t="n">
        <f aca="false" ca="false" dt2D="false" dtr="false" t="normal">+U365+V365</f>
        <v>3</v>
      </c>
    </row>
    <row customHeight="true" ht="12.75" outlineLevel="0" r="366">
      <c r="A366" s="115" t="n">
        <f aca="false" ca="false" dt2D="false" dtr="false" t="normal">A365+1</f>
        <v>240</v>
      </c>
      <c r="B366" s="115" t="n">
        <f aca="false" ca="false" dt2D="false" dtr="false" t="normal">B364+1</f>
        <v>136</v>
      </c>
      <c r="C366" s="116" t="s">
        <v>66</v>
      </c>
      <c r="D366" s="115" t="s">
        <v>820</v>
      </c>
      <c r="E366" s="124" t="n">
        <f aca="false" ca="true" dt2D="false" dtr="false" t="normal">SUBTOTAL(9, F366:T366)</f>
        <v>9013117.81</v>
      </c>
      <c r="F366" s="124" t="n"/>
      <c r="G366" s="124" t="n"/>
      <c r="H366" s="124" t="n">
        <v>2537966.94</v>
      </c>
      <c r="I366" s="124" t="n"/>
      <c r="J366" s="124" t="n"/>
      <c r="K366" s="124" t="n"/>
      <c r="L366" s="124" t="n">
        <v>0</v>
      </c>
      <c r="M366" s="124" t="n"/>
      <c r="N366" s="124" t="n"/>
      <c r="O366" s="124" t="n">
        <v>5987876.62</v>
      </c>
      <c r="P366" s="124" t="n"/>
      <c r="Q366" s="124" t="n"/>
      <c r="R366" s="124" t="n">
        <v>270393.53</v>
      </c>
      <c r="S366" s="124" t="n">
        <v>24000</v>
      </c>
      <c r="T366" s="124" t="n">
        <v>192880.72</v>
      </c>
      <c r="U366" s="128" t="n">
        <f aca="false" ca="false" dt2D="false" dtr="false" t="normal">COUNTIF(F366:Q366, "&gt;0")</f>
        <v>2</v>
      </c>
      <c r="V366" s="128" t="n">
        <f aca="false" ca="false" dt2D="false" dtr="false" t="normal">COUNTIF(R366:T366, "&gt;0")</f>
        <v>3</v>
      </c>
      <c r="W366" s="128" t="n">
        <f aca="false" ca="false" dt2D="false" dtr="false" t="normal">+U366+V366</f>
        <v>5</v>
      </c>
    </row>
    <row customHeight="true" ht="12.75" outlineLevel="0" r="367">
      <c r="A367" s="115" t="n">
        <f aca="false" ca="false" dt2D="false" dtr="false" t="normal">A366+1</f>
        <v>241</v>
      </c>
      <c r="B367" s="115" t="s">
        <v>226</v>
      </c>
      <c r="C367" s="116" t="s">
        <v>66</v>
      </c>
      <c r="D367" s="115" t="s">
        <v>417</v>
      </c>
      <c r="E367" s="124" t="n">
        <f aca="false" ca="false" dt2D="false" dtr="false" t="normal">SUM(F367:T367)</f>
        <v>8605979.19</v>
      </c>
      <c r="F367" s="124" t="n"/>
      <c r="G367" s="124" t="n"/>
      <c r="H367" s="124" t="n">
        <v>8513138.9</v>
      </c>
      <c r="I367" s="124" t="n"/>
      <c r="J367" s="124" t="n"/>
      <c r="K367" s="124" t="n"/>
      <c r="L367" s="124" t="n"/>
      <c r="M367" s="124" t="n"/>
      <c r="N367" s="124" t="n"/>
      <c r="O367" s="124" t="n"/>
      <c r="P367" s="124" t="n"/>
      <c r="Q367" s="124" t="n"/>
      <c r="R367" s="124" t="n">
        <v>68840.29</v>
      </c>
      <c r="S367" s="124" t="n">
        <v>24000</v>
      </c>
      <c r="T367" s="124" t="n"/>
      <c r="U367" s="128" t="n">
        <f aca="false" ca="false" dt2D="false" dtr="false" t="normal">COUNTIF(F367:Q367, "&gt;0")</f>
        <v>1</v>
      </c>
      <c r="V367" s="128" t="n">
        <f aca="false" ca="false" dt2D="false" dtr="false" t="normal">COUNTIF(R367:T367, "&gt;0")</f>
        <v>2</v>
      </c>
      <c r="W367" s="128" t="n">
        <f aca="false" ca="false" dt2D="false" dtr="false" t="normal">+U367+V367</f>
        <v>3</v>
      </c>
    </row>
    <row customHeight="true" ht="12.75" outlineLevel="0" r="368">
      <c r="A368" s="115" t="n">
        <f aca="false" ca="false" dt2D="false" dtr="false" t="normal">A367+1</f>
        <v>242</v>
      </c>
      <c r="B368" s="115" t="n">
        <f aca="false" ca="false" dt2D="false" dtr="false" t="normal">B366+1</f>
        <v>137</v>
      </c>
      <c r="C368" s="116" t="s">
        <v>66</v>
      </c>
      <c r="D368" s="115" t="s">
        <v>822</v>
      </c>
      <c r="E368" s="124" t="n">
        <f aca="false" ca="true" dt2D="false" dtr="false" t="normal">SUBTOTAL(9, F368:T368)</f>
        <v>6259005.350000001</v>
      </c>
      <c r="F368" s="124" t="n"/>
      <c r="G368" s="124" t="n"/>
      <c r="H368" s="124" t="n"/>
      <c r="I368" s="124" t="n"/>
      <c r="J368" s="124" t="n"/>
      <c r="K368" s="124" t="n"/>
      <c r="L368" s="124" t="n">
        <v>0</v>
      </c>
      <c r="M368" s="124" t="n"/>
      <c r="N368" s="124" t="n"/>
      <c r="O368" s="124" t="n">
        <v>5913292.48</v>
      </c>
      <c r="P368" s="124" t="n"/>
      <c r="Q368" s="124" t="n"/>
      <c r="R368" s="124" t="n">
        <v>187770.16</v>
      </c>
      <c r="S368" s="124" t="n">
        <v>24000</v>
      </c>
      <c r="T368" s="124" t="n">
        <v>133942.71</v>
      </c>
      <c r="U368" s="128" t="n">
        <f aca="false" ca="false" dt2D="false" dtr="false" t="normal">COUNTIF(F368:Q368, "&gt;0")</f>
        <v>1</v>
      </c>
      <c r="V368" s="128" t="n">
        <f aca="false" ca="false" dt2D="false" dtr="false" t="normal">COUNTIF(R368:T368, "&gt;0")</f>
        <v>3</v>
      </c>
      <c r="W368" s="128" t="n">
        <f aca="false" ca="false" dt2D="false" dtr="false" t="normal">+U368+V368</f>
        <v>4</v>
      </c>
    </row>
    <row customHeight="true" ht="12.75" outlineLevel="0" r="369">
      <c r="A369" s="115" t="n">
        <f aca="false" ca="false" dt2D="false" dtr="false" t="normal">A368+1</f>
        <v>243</v>
      </c>
      <c r="B369" s="115" t="n">
        <f aca="false" ca="false" dt2D="false" dtr="false" t="normal">+B368+1</f>
        <v>138</v>
      </c>
      <c r="C369" s="116" t="s">
        <v>66</v>
      </c>
      <c r="D369" s="115" t="s">
        <v>78</v>
      </c>
      <c r="E369" s="124" t="n">
        <f aca="false" ca="true" dt2D="false" dtr="false" t="normal">SUBTOTAL(9, F369:T369)</f>
        <v>2713469.61</v>
      </c>
      <c r="F369" s="124" t="n"/>
      <c r="G369" s="124" t="n"/>
      <c r="H369" s="124" t="n">
        <v>2549997.27</v>
      </c>
      <c r="I369" s="124" t="n"/>
      <c r="J369" s="124" t="n"/>
      <c r="K369" s="124" t="n"/>
      <c r="L369" s="124" t="n">
        <v>0</v>
      </c>
      <c r="M369" s="124" t="n"/>
      <c r="N369" s="124" t="n"/>
      <c r="O369" s="124" t="n"/>
      <c r="P369" s="124" t="n"/>
      <c r="Q369" s="124" t="n"/>
      <c r="R369" s="124" t="n">
        <v>81404.09</v>
      </c>
      <c r="S369" s="124" t="n">
        <v>24000</v>
      </c>
      <c r="T369" s="124" t="n">
        <v>58068.25</v>
      </c>
      <c r="U369" s="128" t="n">
        <f aca="false" ca="false" dt2D="false" dtr="false" t="normal">COUNTIF(F369:Q369, "&gt;0")</f>
        <v>1</v>
      </c>
      <c r="V369" s="128" t="n">
        <f aca="false" ca="false" dt2D="false" dtr="false" t="normal">COUNTIF(R369:T369, "&gt;0")</f>
        <v>3</v>
      </c>
      <c r="W369" s="128" t="n">
        <f aca="false" ca="false" dt2D="false" dtr="false" t="normal">+U369+V369</f>
        <v>4</v>
      </c>
    </row>
    <row customHeight="true" ht="12.75" outlineLevel="0" r="370">
      <c r="A370" s="115" t="n">
        <f aca="false" ca="false" dt2D="false" dtr="false" t="normal">A369+1</f>
        <v>244</v>
      </c>
      <c r="B370" s="115" t="n">
        <f aca="false" ca="false" dt2D="false" dtr="false" t="normal">+B369+1</f>
        <v>139</v>
      </c>
      <c r="C370" s="116" t="s">
        <v>66</v>
      </c>
      <c r="D370" s="115" t="s">
        <v>825</v>
      </c>
      <c r="E370" s="124" t="n">
        <f aca="false" ca="true" dt2D="false" dtr="false" t="normal">SUBTOTAL(9, F370:T370)</f>
        <v>10483838.330000002</v>
      </c>
      <c r="F370" s="124" t="n"/>
      <c r="G370" s="124" t="n"/>
      <c r="H370" s="124" t="n">
        <v>3949777.22</v>
      </c>
      <c r="I370" s="124" t="n"/>
      <c r="J370" s="124" t="n"/>
      <c r="K370" s="124" t="n"/>
      <c r="L370" s="124" t="n">
        <v>0</v>
      </c>
      <c r="M370" s="124" t="n"/>
      <c r="N370" s="124" t="n"/>
      <c r="O370" s="124" t="n">
        <v>5971191.82</v>
      </c>
      <c r="P370" s="124" t="n"/>
      <c r="Q370" s="124" t="n"/>
      <c r="R370" s="124" t="n">
        <v>314515.15</v>
      </c>
      <c r="S370" s="124" t="n">
        <v>24000</v>
      </c>
      <c r="T370" s="124" t="n">
        <v>224354.14</v>
      </c>
      <c r="U370" s="128" t="n">
        <f aca="false" ca="false" dt2D="false" dtr="false" t="normal">COUNTIF(F370:Q370, "&gt;0")</f>
        <v>2</v>
      </c>
      <c r="V370" s="128" t="n">
        <f aca="false" ca="false" dt2D="false" dtr="false" t="normal">COUNTIF(R370:T370, "&gt;0")</f>
        <v>3</v>
      </c>
      <c r="W370" s="128" t="n">
        <f aca="false" ca="false" dt2D="false" dtr="false" t="normal">+U370+V370</f>
        <v>5</v>
      </c>
    </row>
    <row customHeight="true" ht="12.75" outlineLevel="0" r="371">
      <c r="A371" s="115" t="n">
        <f aca="false" ca="false" dt2D="false" dtr="false" t="normal">A370+1</f>
        <v>245</v>
      </c>
      <c r="B371" s="115" t="n">
        <f aca="false" ca="false" dt2D="false" dtr="false" t="normal">+B370+1</f>
        <v>140</v>
      </c>
      <c r="C371" s="116" t="s">
        <v>66</v>
      </c>
      <c r="D371" s="115" t="s">
        <v>678</v>
      </c>
      <c r="E371" s="124" t="n">
        <f aca="false" ca="false" dt2D="false" dtr="false" t="normal">SUM(F371:T371)</f>
        <v>17322738.03</v>
      </c>
      <c r="F371" s="124" t="n">
        <v>11373379.88</v>
      </c>
      <c r="G371" s="124" t="n">
        <v>2350578.19</v>
      </c>
      <c r="H371" s="124" t="n"/>
      <c r="I371" s="124" t="n">
        <v>3598779.96</v>
      </c>
      <c r="J371" s="124" t="n"/>
      <c r="K371" s="124" t="n"/>
      <c r="L371" s="124" t="n"/>
      <c r="M371" s="124" t="n"/>
      <c r="N371" s="124" t="n"/>
      <c r="O371" s="124" t="n"/>
      <c r="P371" s="124" t="n"/>
      <c r="Q371" s="124" t="n"/>
      <c r="R371" s="124" t="n"/>
      <c r="S371" s="124" t="n"/>
      <c r="T371" s="124" t="n"/>
      <c r="U371" s="128" t="n">
        <f aca="false" ca="false" dt2D="false" dtr="false" t="normal">COUNTIF(F371:Q371, "&gt;0")</f>
        <v>3</v>
      </c>
      <c r="V371" s="128" t="n">
        <f aca="false" ca="false" dt2D="false" dtr="false" t="normal">COUNTIF(R371:T371, "&gt;0")</f>
        <v>0</v>
      </c>
      <c r="W371" s="128" t="n">
        <f aca="false" ca="false" dt2D="false" dtr="false" t="normal">+U371+V371</f>
        <v>3</v>
      </c>
    </row>
    <row customHeight="true" ht="12.75" outlineLevel="0" r="372">
      <c r="A372" s="115" t="n">
        <f aca="false" ca="false" dt2D="false" dtr="false" t="normal">A371+1</f>
        <v>246</v>
      </c>
      <c r="B372" s="115" t="n">
        <f aca="false" ca="false" dt2D="false" dtr="false" t="normal">+B371+1</f>
        <v>141</v>
      </c>
      <c r="C372" s="116" t="s">
        <v>66</v>
      </c>
      <c r="D372" s="115" t="s">
        <v>827</v>
      </c>
      <c r="E372" s="124" t="n">
        <f aca="false" ca="true" dt2D="false" dtr="false" t="normal">SUBTOTAL(9, F372:T372)</f>
        <v>2173463.6300000004</v>
      </c>
      <c r="F372" s="124" t="n"/>
      <c r="G372" s="124" t="n"/>
      <c r="H372" s="124" t="n">
        <v>2037747.6</v>
      </c>
      <c r="I372" s="124" t="n"/>
      <c r="J372" s="124" t="n"/>
      <c r="K372" s="124" t="n"/>
      <c r="L372" s="124" t="n">
        <v>0</v>
      </c>
      <c r="M372" s="124" t="n"/>
      <c r="N372" s="124" t="n"/>
      <c r="O372" s="124" t="n"/>
      <c r="P372" s="124" t="n"/>
      <c r="Q372" s="124" t="n"/>
      <c r="R372" s="124" t="n">
        <v>65203.91</v>
      </c>
      <c r="S372" s="124" t="n">
        <v>24000</v>
      </c>
      <c r="T372" s="124" t="n">
        <v>46512.12</v>
      </c>
      <c r="U372" s="128" t="n">
        <f aca="false" ca="false" dt2D="false" dtr="false" t="normal">COUNTIF(F372:Q372, "&gt;0")</f>
        <v>1</v>
      </c>
      <c r="V372" s="128" t="n">
        <f aca="false" ca="false" dt2D="false" dtr="false" t="normal">COUNTIF(R372:T372, "&gt;0")</f>
        <v>3</v>
      </c>
      <c r="W372" s="128" t="n">
        <f aca="false" ca="false" dt2D="false" dtr="false" t="normal">+U372+V372</f>
        <v>4</v>
      </c>
    </row>
    <row customHeight="true" ht="12.75" outlineLevel="0" r="373">
      <c r="A373" s="115" t="n">
        <f aca="false" ca="false" dt2D="false" dtr="false" t="normal">A372+1</f>
        <v>247</v>
      </c>
      <c r="B373" s="115" t="n">
        <f aca="false" ca="false" dt2D="false" dtr="false" t="normal">+B372+1</f>
        <v>142</v>
      </c>
      <c r="C373" s="116" t="s">
        <v>66</v>
      </c>
      <c r="D373" s="115" t="s">
        <v>829</v>
      </c>
      <c r="E373" s="124" t="n">
        <f aca="false" ca="true" dt2D="false" dtr="false" t="normal">SUBTOTAL(9, F373:T373)</f>
        <v>10924527.58</v>
      </c>
      <c r="F373" s="124" t="n"/>
      <c r="G373" s="124" t="n"/>
      <c r="H373" s="124" t="n">
        <v>3314183.4</v>
      </c>
      <c r="I373" s="124" t="n"/>
      <c r="J373" s="124" t="n"/>
      <c r="K373" s="124" t="n"/>
      <c r="L373" s="124" t="n">
        <v>0</v>
      </c>
      <c r="M373" s="124" t="n"/>
      <c r="N373" s="124" t="n"/>
      <c r="O373" s="124" t="n">
        <v>7024823.46</v>
      </c>
      <c r="P373" s="124" t="n"/>
      <c r="Q373" s="124" t="n"/>
      <c r="R373" s="124" t="n">
        <v>327735.83</v>
      </c>
      <c r="S373" s="124" t="n">
        <v>24000</v>
      </c>
      <c r="T373" s="124" t="n">
        <v>233784.89</v>
      </c>
      <c r="U373" s="128" t="n">
        <f aca="false" ca="false" dt2D="false" dtr="false" t="normal">COUNTIF(F373:Q373, "&gt;0")</f>
        <v>2</v>
      </c>
      <c r="V373" s="128" t="n">
        <f aca="false" ca="false" dt2D="false" dtr="false" t="normal">COUNTIF(R373:T373, "&gt;0")</f>
        <v>3</v>
      </c>
      <c r="W373" s="128" t="n">
        <f aca="false" ca="false" dt2D="false" dtr="false" t="normal">+U373+V373</f>
        <v>5</v>
      </c>
    </row>
    <row customHeight="true" ht="12.75" outlineLevel="0" r="374">
      <c r="A374" s="115" t="n">
        <f aca="false" ca="false" dt2D="false" dtr="false" t="normal">A373+1</f>
        <v>248</v>
      </c>
      <c r="B374" s="115" t="n">
        <f aca="false" ca="false" dt2D="false" dtr="false" t="normal">+B373+1</f>
        <v>143</v>
      </c>
      <c r="C374" s="116" t="s">
        <v>66</v>
      </c>
      <c r="D374" s="115" t="s">
        <v>830</v>
      </c>
      <c r="E374" s="124" t="n">
        <f aca="false" ca="true" dt2D="false" dtr="false" t="normal">SUBTOTAL(9, F374:T374)</f>
        <v>11593946.12</v>
      </c>
      <c r="F374" s="124" t="n"/>
      <c r="G374" s="124" t="n"/>
      <c r="H374" s="124" t="n"/>
      <c r="I374" s="124" t="n">
        <v>1615974.17</v>
      </c>
      <c r="J374" s="124" t="n"/>
      <c r="K374" s="124" t="n"/>
      <c r="L374" s="124" t="n">
        <v>0</v>
      </c>
      <c r="M374" s="124" t="n"/>
      <c r="N374" s="124" t="n">
        <v>3588232.29</v>
      </c>
      <c r="O374" s="124" t="n">
        <v>5769810.83</v>
      </c>
      <c r="P374" s="124" t="n"/>
      <c r="Q374" s="124" t="n"/>
      <c r="R374" s="124" t="n">
        <v>347818.38</v>
      </c>
      <c r="S374" s="124" t="n">
        <v>24000</v>
      </c>
      <c r="T374" s="124" t="n">
        <v>248110.45</v>
      </c>
      <c r="U374" s="128" t="n">
        <f aca="false" ca="false" dt2D="false" dtr="false" t="normal">COUNTIF(F374:Q374, "&gt;0")</f>
        <v>3</v>
      </c>
      <c r="V374" s="128" t="n">
        <f aca="false" ca="false" dt2D="false" dtr="false" t="normal">COUNTIF(R374:T374, "&gt;0")</f>
        <v>3</v>
      </c>
      <c r="W374" s="128" t="n">
        <f aca="false" ca="false" dt2D="false" dtr="false" t="normal">+U374+V374</f>
        <v>6</v>
      </c>
    </row>
    <row customHeight="true" ht="12.75" outlineLevel="0" r="375">
      <c r="A375" s="115" t="n">
        <f aca="false" ca="false" dt2D="false" dtr="false" t="normal">A374+1</f>
        <v>249</v>
      </c>
      <c r="B375" s="115" t="n">
        <f aca="false" ca="false" dt2D="false" dtr="false" t="normal">+B374+1</f>
        <v>144</v>
      </c>
      <c r="C375" s="116" t="s">
        <v>66</v>
      </c>
      <c r="D375" s="115" t="s">
        <v>832</v>
      </c>
      <c r="E375" s="124" t="n">
        <f aca="false" ca="true" dt2D="false" dtr="false" t="normal">SUBTOTAL(9, F375:T375)</f>
        <v>11296257.090000002</v>
      </c>
      <c r="F375" s="124" t="n"/>
      <c r="G375" s="124" t="n">
        <v>3313309.02</v>
      </c>
      <c r="H375" s="124" t="n"/>
      <c r="I375" s="124" t="n">
        <v>1614336.43</v>
      </c>
      <c r="J375" s="124" t="n"/>
      <c r="K375" s="124" t="n"/>
      <c r="L375" s="124" t="n">
        <v>0</v>
      </c>
      <c r="M375" s="124" t="n"/>
      <c r="N375" s="124" t="n"/>
      <c r="O375" s="124" t="n">
        <v>5763984.03</v>
      </c>
      <c r="P375" s="124" t="n"/>
      <c r="Q375" s="124" t="n"/>
      <c r="R375" s="124" t="n">
        <v>338887.71</v>
      </c>
      <c r="S375" s="124" t="n">
        <v>24000</v>
      </c>
      <c r="T375" s="124" t="n">
        <v>241739.9</v>
      </c>
      <c r="U375" s="128" t="n">
        <f aca="false" ca="false" dt2D="false" dtr="false" t="normal">COUNTIF(F375:Q375, "&gt;0")</f>
        <v>3</v>
      </c>
      <c r="V375" s="128" t="n">
        <f aca="false" ca="false" dt2D="false" dtr="false" t="normal">COUNTIF(R375:T375, "&gt;0")</f>
        <v>3</v>
      </c>
      <c r="W375" s="128" t="n">
        <f aca="false" ca="false" dt2D="false" dtr="false" t="normal">+U375+V375</f>
        <v>6</v>
      </c>
    </row>
    <row customHeight="true" ht="12.75" outlineLevel="0" r="376">
      <c r="A376" s="115" t="n">
        <f aca="false" ca="false" dt2D="false" dtr="false" t="normal">A375+1</f>
        <v>250</v>
      </c>
      <c r="B376" s="115" t="n">
        <f aca="false" ca="false" dt2D="false" dtr="false" t="normal">+B375+1</f>
        <v>145</v>
      </c>
      <c r="C376" s="116" t="s">
        <v>66</v>
      </c>
      <c r="D376" s="115" t="s">
        <v>833</v>
      </c>
      <c r="E376" s="124" t="n">
        <f aca="false" ca="true" dt2D="false" dtr="false" t="normal">SUBTOTAL(9, F376:T376)</f>
        <v>8677257.440000001</v>
      </c>
      <c r="F376" s="124" t="n"/>
      <c r="G376" s="124" t="n"/>
      <c r="H376" s="124" t="n">
        <v>2442946.23</v>
      </c>
      <c r="I376" s="124" t="n"/>
      <c r="J376" s="124" t="n"/>
      <c r="K376" s="124" t="n"/>
      <c r="L376" s="124" t="n">
        <v>0</v>
      </c>
      <c r="M376" s="124" t="n"/>
      <c r="N376" s="124" t="n"/>
      <c r="O376" s="124" t="n">
        <v>5764300.18</v>
      </c>
      <c r="P376" s="124" t="n"/>
      <c r="Q376" s="124" t="n"/>
      <c r="R376" s="124" t="n">
        <v>260317.72</v>
      </c>
      <c r="S376" s="124" t="n">
        <v>24000</v>
      </c>
      <c r="T376" s="124" t="n">
        <v>185693.31</v>
      </c>
      <c r="U376" s="128" t="n">
        <f aca="false" ca="false" dt2D="false" dtr="false" t="normal">COUNTIF(F376:Q376, "&gt;0")</f>
        <v>2</v>
      </c>
      <c r="V376" s="128" t="n">
        <f aca="false" ca="false" dt2D="false" dtr="false" t="normal">COUNTIF(R376:T376, "&gt;0")</f>
        <v>3</v>
      </c>
      <c r="W376" s="128" t="n">
        <f aca="false" ca="false" dt2D="false" dtr="false" t="normal">+U376+V376</f>
        <v>5</v>
      </c>
    </row>
    <row customHeight="true" ht="12.75" outlineLevel="0" r="377">
      <c r="A377" s="115" t="n">
        <f aca="false" ca="false" dt2D="false" dtr="false" t="normal">A376+1</f>
        <v>251</v>
      </c>
      <c r="B377" s="115" t="n">
        <f aca="false" ca="false" dt2D="false" dtr="false" t="normal">+B376+1</f>
        <v>146</v>
      </c>
      <c r="C377" s="116" t="s">
        <v>66</v>
      </c>
      <c r="D377" s="115" t="s">
        <v>95</v>
      </c>
      <c r="E377" s="124" t="n">
        <f aca="false" ca="true" dt2D="false" dtr="false" t="normal">SUBTOTAL(9, F377:T377)</f>
        <v>7808606.220000001</v>
      </c>
      <c r="F377" s="124" t="n"/>
      <c r="G377" s="124" t="n"/>
      <c r="H377" s="124" t="n"/>
      <c r="I377" s="124" t="n"/>
      <c r="J377" s="124" t="n"/>
      <c r="K377" s="124" t="n"/>
      <c r="L377" s="124" t="n">
        <v>0</v>
      </c>
      <c r="M377" s="124" t="n"/>
      <c r="N377" s="124" t="n"/>
      <c r="O377" s="124" t="n">
        <v>7383243.86</v>
      </c>
      <c r="P377" s="124" t="n"/>
      <c r="Q377" s="124" t="n"/>
      <c r="R377" s="124" t="n">
        <v>234258.19</v>
      </c>
      <c r="S377" s="124" t="n">
        <v>24000</v>
      </c>
      <c r="T377" s="124" t="n">
        <v>167104.17</v>
      </c>
      <c r="U377" s="128" t="n">
        <f aca="false" ca="false" dt2D="false" dtr="false" t="normal">COUNTIF(F377:Q377, "&gt;0")</f>
        <v>1</v>
      </c>
      <c r="V377" s="128" t="n">
        <f aca="false" ca="false" dt2D="false" dtr="false" t="normal">COUNTIF(R377:T377, "&gt;0")</f>
        <v>3</v>
      </c>
      <c r="W377" s="128" t="n">
        <f aca="false" ca="false" dt2D="false" dtr="false" t="normal">+U377+V377</f>
        <v>4</v>
      </c>
    </row>
    <row customHeight="true" ht="12.75" outlineLevel="0" r="378">
      <c r="A378" s="115" t="n">
        <f aca="false" ca="false" dt2D="false" dtr="false" t="normal">A377+1</f>
        <v>252</v>
      </c>
      <c r="B378" s="115" t="n">
        <f aca="false" ca="false" dt2D="false" dtr="false" t="normal">+B377+1</f>
        <v>147</v>
      </c>
      <c r="C378" s="116" t="s">
        <v>66</v>
      </c>
      <c r="D378" s="115" t="s">
        <v>688</v>
      </c>
      <c r="E378" s="124" t="n">
        <f aca="false" ca="true" dt2D="false" dtr="false" t="normal">SUBTOTAL(9, F378:T378)</f>
        <v>24443883.71</v>
      </c>
      <c r="F378" s="124" t="n"/>
      <c r="G378" s="124" t="n"/>
      <c r="H378" s="124" t="n"/>
      <c r="I378" s="124" t="n"/>
      <c r="J378" s="124" t="n"/>
      <c r="K378" s="124" t="n"/>
      <c r="L378" s="124" t="n"/>
      <c r="M378" s="124" t="n"/>
      <c r="N378" s="124" t="n"/>
      <c r="O378" s="124" t="n">
        <v>8351661.97</v>
      </c>
      <c r="P378" s="124" t="n"/>
      <c r="Q378" s="124" t="n">
        <v>14811806.12</v>
      </c>
      <c r="R378" s="124" t="n">
        <v>733316.51</v>
      </c>
      <c r="S378" s="124" t="n">
        <v>24000</v>
      </c>
      <c r="T378" s="124" t="n">
        <v>523099.11</v>
      </c>
      <c r="U378" s="128" t="n">
        <f aca="false" ca="false" dt2D="false" dtr="false" t="normal">COUNTIF(F378:Q378, "&gt;0")</f>
        <v>2</v>
      </c>
      <c r="V378" s="128" t="n">
        <f aca="false" ca="false" dt2D="false" dtr="false" t="normal">COUNTIF(R378:T378, "&gt;0")</f>
        <v>3</v>
      </c>
      <c r="W378" s="128" t="n">
        <f aca="false" ca="false" dt2D="false" dtr="false" t="normal">+U378+V378</f>
        <v>5</v>
      </c>
    </row>
    <row customHeight="true" ht="12.75" outlineLevel="0" r="379">
      <c r="A379" s="115" t="n">
        <f aca="false" ca="false" dt2D="false" dtr="false" t="normal">A378+1</f>
        <v>253</v>
      </c>
      <c r="B379" s="115" t="n">
        <f aca="false" ca="false" dt2D="false" dtr="false" t="normal">+B378+1</f>
        <v>148</v>
      </c>
      <c r="C379" s="116" t="s">
        <v>66</v>
      </c>
      <c r="D379" s="115" t="s">
        <v>836</v>
      </c>
      <c r="E379" s="124" t="n">
        <f aca="false" ca="true" dt2D="false" dtr="false" t="normal">SUBTOTAL(9, F379:T379)</f>
        <v>8962898.790000001</v>
      </c>
      <c r="F379" s="124" t="n"/>
      <c r="G379" s="124" t="n"/>
      <c r="H379" s="124" t="n"/>
      <c r="I379" s="124" t="n"/>
      <c r="J379" s="124" t="n"/>
      <c r="K379" s="124" t="n"/>
      <c r="L379" s="124" t="n">
        <v>0</v>
      </c>
      <c r="M379" s="124" t="n"/>
      <c r="N379" s="124" t="n"/>
      <c r="O379" s="124" t="n">
        <v>8478205.8</v>
      </c>
      <c r="P379" s="124" t="n"/>
      <c r="Q379" s="124" t="n"/>
      <c r="R379" s="124" t="n">
        <v>268886.96</v>
      </c>
      <c r="S379" s="124" t="n">
        <v>24000</v>
      </c>
      <c r="T379" s="124" t="n">
        <v>191806.03</v>
      </c>
      <c r="U379" s="128" t="n">
        <f aca="false" ca="false" dt2D="false" dtr="false" t="normal">COUNTIF(F379:Q379, "&gt;0")</f>
        <v>1</v>
      </c>
      <c r="V379" s="128" t="n">
        <f aca="false" ca="false" dt2D="false" dtr="false" t="normal">COUNTIF(R379:T379, "&gt;0")</f>
        <v>3</v>
      </c>
      <c r="W379" s="128" t="n">
        <f aca="false" ca="false" dt2D="false" dtr="false" t="normal">+U379+V379</f>
        <v>4</v>
      </c>
    </row>
    <row customHeight="true" ht="12.75" outlineLevel="0" r="380">
      <c r="A380" s="115" t="n">
        <f aca="false" ca="false" dt2D="false" dtr="false" t="normal">A379+1</f>
        <v>254</v>
      </c>
      <c r="B380" s="115" t="n">
        <f aca="false" ca="false" dt2D="false" dtr="false" t="normal">+B379+1</f>
        <v>149</v>
      </c>
      <c r="C380" s="116" t="s">
        <v>66</v>
      </c>
      <c r="D380" s="115" t="s">
        <v>837</v>
      </c>
      <c r="E380" s="124" t="n">
        <f aca="false" ca="true" dt2D="false" dtr="false" t="normal">SUBTOTAL(9, F380:T380)</f>
        <v>12699101.429999998</v>
      </c>
      <c r="F380" s="124" t="n"/>
      <c r="G380" s="124" t="n"/>
      <c r="H380" s="124" t="n"/>
      <c r="I380" s="124" t="n"/>
      <c r="J380" s="124" t="n"/>
      <c r="K380" s="124" t="n"/>
      <c r="L380" s="124" t="n">
        <v>0</v>
      </c>
      <c r="M380" s="124" t="n"/>
      <c r="N380" s="124" t="n"/>
      <c r="O380" s="124" t="n">
        <v>12022367.62</v>
      </c>
      <c r="P380" s="124" t="n"/>
      <c r="Q380" s="124" t="n"/>
      <c r="R380" s="124" t="n">
        <v>380973.04</v>
      </c>
      <c r="S380" s="124" t="n">
        <v>24000</v>
      </c>
      <c r="T380" s="124" t="n">
        <v>271760.77</v>
      </c>
      <c r="U380" s="128" t="n">
        <f aca="false" ca="false" dt2D="false" dtr="false" t="normal">COUNTIF(F380:Q380, "&gt;0")</f>
        <v>1</v>
      </c>
      <c r="V380" s="128" t="n">
        <f aca="false" ca="false" dt2D="false" dtr="false" t="normal">COUNTIF(R380:T380, "&gt;0")</f>
        <v>3</v>
      </c>
      <c r="W380" s="128" t="n">
        <f aca="false" ca="false" dt2D="false" dtr="false" t="normal">+U380+V380</f>
        <v>4</v>
      </c>
    </row>
    <row customHeight="true" ht="12.75" outlineLevel="0" r="381">
      <c r="A381" s="115" t="n">
        <f aca="false" ca="false" dt2D="false" dtr="false" t="normal">A380+1</f>
        <v>255</v>
      </c>
      <c r="B381" s="115" t="n">
        <f aca="false" ca="false" dt2D="false" dtr="false" t="normal">+B380+1</f>
        <v>150</v>
      </c>
      <c r="C381" s="116" t="s">
        <v>66</v>
      </c>
      <c r="D381" s="115" t="s">
        <v>838</v>
      </c>
      <c r="E381" s="124" t="n">
        <f aca="false" ca="true" dt2D="false" dtr="false" t="normal">SUBTOTAL(9, F381:T381)</f>
        <v>8036765.38</v>
      </c>
      <c r="F381" s="124" t="n"/>
      <c r="G381" s="124" t="n"/>
      <c r="H381" s="124" t="n">
        <v>4576876.55</v>
      </c>
      <c r="I381" s="124" t="n">
        <v>3022799.09</v>
      </c>
      <c r="J381" s="124" t="n"/>
      <c r="K381" s="124" t="n"/>
      <c r="L381" s="124" t="n">
        <v>0</v>
      </c>
      <c r="M381" s="124" t="n"/>
      <c r="N381" s="124" t="n"/>
      <c r="O381" s="124" t="n"/>
      <c r="P381" s="124" t="n"/>
      <c r="Q381" s="124" t="n"/>
      <c r="R381" s="124" t="n">
        <v>241102.96</v>
      </c>
      <c r="S381" s="124" t="n">
        <v>24000</v>
      </c>
      <c r="T381" s="124" t="n">
        <v>171986.78</v>
      </c>
      <c r="U381" s="128" t="n">
        <f aca="false" ca="false" dt2D="false" dtr="false" t="normal">COUNTIF(F381:Q381, "&gt;0")</f>
        <v>2</v>
      </c>
      <c r="V381" s="128" t="n">
        <f aca="false" ca="false" dt2D="false" dtr="false" t="normal">COUNTIF(R381:T381, "&gt;0")</f>
        <v>3</v>
      </c>
      <c r="W381" s="128" t="n">
        <f aca="false" ca="false" dt2D="false" dtr="false" t="normal">+U381+V381</f>
        <v>5</v>
      </c>
    </row>
    <row customHeight="true" ht="12.75" outlineLevel="0" r="382">
      <c r="A382" s="115" t="n">
        <f aca="false" ca="false" dt2D="false" dtr="false" t="normal">A381+1</f>
        <v>256</v>
      </c>
      <c r="B382" s="115" t="n">
        <f aca="false" ca="false" dt2D="false" dtr="false" t="normal">+B381+1</f>
        <v>151</v>
      </c>
      <c r="C382" s="116" t="s">
        <v>66</v>
      </c>
      <c r="D382" s="115" t="s">
        <v>97</v>
      </c>
      <c r="E382" s="124" t="n">
        <f aca="false" ca="true" dt2D="false" dtr="false" t="normal">SUBTOTAL(9, F382:T382)</f>
        <v>1073430.74</v>
      </c>
      <c r="F382" s="124" t="n"/>
      <c r="G382" s="124" t="n"/>
      <c r="H382" s="124" t="n">
        <v>994256.4</v>
      </c>
      <c r="I382" s="124" t="n"/>
      <c r="J382" s="124" t="n"/>
      <c r="K382" s="124" t="n"/>
      <c r="L382" s="124" t="n">
        <v>0</v>
      </c>
      <c r="M382" s="124" t="n"/>
      <c r="N382" s="124" t="n"/>
      <c r="O382" s="124" t="n"/>
      <c r="P382" s="124" t="n"/>
      <c r="Q382" s="124" t="n"/>
      <c r="R382" s="124" t="n">
        <v>32202.92</v>
      </c>
      <c r="S382" s="124" t="n">
        <v>24000</v>
      </c>
      <c r="T382" s="124" t="n">
        <v>22971.42</v>
      </c>
      <c r="U382" s="128" t="n">
        <f aca="false" ca="false" dt2D="false" dtr="false" t="normal">COUNTIF(F382:Q382, "&gt;0")</f>
        <v>1</v>
      </c>
      <c r="V382" s="128" t="n">
        <f aca="false" ca="false" dt2D="false" dtr="false" t="normal">COUNTIF(R382:T382, "&gt;0")</f>
        <v>3</v>
      </c>
      <c r="W382" s="128" t="n">
        <f aca="false" ca="false" dt2D="false" dtr="false" t="normal">+U382+V382</f>
        <v>4</v>
      </c>
    </row>
    <row customHeight="true" ht="13.5" outlineLevel="0" r="383">
      <c r="A383" s="115" t="n">
        <f aca="false" ca="false" dt2D="false" dtr="false" t="normal">A382+1</f>
        <v>257</v>
      </c>
      <c r="B383" s="115" t="n">
        <f aca="false" ca="false" dt2D="false" dtr="false" t="normal">+B382+1</f>
        <v>152</v>
      </c>
      <c r="C383" s="116" t="s">
        <v>66</v>
      </c>
      <c r="D383" s="115" t="s">
        <v>839</v>
      </c>
      <c r="E383" s="124" t="n">
        <f aca="false" ca="true" dt2D="false" dtr="false" t="normal">SUBTOTAL(9, F383:T383)</f>
        <v>4098808.5399999996</v>
      </c>
      <c r="F383" s="124" t="n"/>
      <c r="G383" s="124" t="n"/>
      <c r="H383" s="124" t="n"/>
      <c r="I383" s="124" t="n">
        <v>3864129.78</v>
      </c>
      <c r="J383" s="124" t="n"/>
      <c r="K383" s="124" t="n"/>
      <c r="L383" s="124" t="n">
        <v>0</v>
      </c>
      <c r="M383" s="124" t="n"/>
      <c r="N383" s="124" t="n"/>
      <c r="O383" s="124" t="n"/>
      <c r="P383" s="124" t="n"/>
      <c r="Q383" s="124" t="n"/>
      <c r="R383" s="124" t="n">
        <v>122964.26</v>
      </c>
      <c r="S383" s="124" t="n">
        <v>24000</v>
      </c>
      <c r="T383" s="124" t="n">
        <v>87714.5</v>
      </c>
      <c r="U383" s="128" t="n">
        <f aca="false" ca="false" dt2D="false" dtr="false" t="normal">COUNTIF(F383:Q383, "&gt;0")</f>
        <v>1</v>
      </c>
      <c r="V383" s="128" t="n">
        <f aca="false" ca="false" dt2D="false" dtr="false" t="normal">COUNTIF(R383:T383, "&gt;0")</f>
        <v>3</v>
      </c>
      <c r="W383" s="128" t="n">
        <f aca="false" ca="false" dt2D="false" dtr="false" t="normal">+U383+V383</f>
        <v>4</v>
      </c>
    </row>
    <row customHeight="true" ht="12.75" outlineLevel="0" r="384">
      <c r="A384" s="115" t="n">
        <f aca="false" ca="false" dt2D="false" dtr="false" t="normal">A383+1</f>
        <v>258</v>
      </c>
      <c r="B384" s="115" t="n">
        <f aca="false" ca="false" dt2D="false" dtr="false" t="normal">+B383+1</f>
        <v>153</v>
      </c>
      <c r="C384" s="116" t="s">
        <v>66</v>
      </c>
      <c r="D384" s="115" t="s">
        <v>841</v>
      </c>
      <c r="E384" s="124" t="n">
        <f aca="false" ca="false" dt2D="false" dtr="false" t="normal">SUM(F384:T384)</f>
        <v>4123863.01</v>
      </c>
      <c r="F384" s="124" t="n"/>
      <c r="G384" s="124" t="n">
        <v>0</v>
      </c>
      <c r="H384" s="124" t="n">
        <v>4123863.01</v>
      </c>
      <c r="I384" s="124" t="n">
        <v>0</v>
      </c>
      <c r="J384" s="124" t="n">
        <v>0</v>
      </c>
      <c r="K384" s="124" t="n"/>
      <c r="L384" s="124" t="n">
        <v>0</v>
      </c>
      <c r="M384" s="124" t="n">
        <v>0</v>
      </c>
      <c r="N384" s="124" t="n">
        <v>0</v>
      </c>
      <c r="O384" s="124" t="n">
        <v>0</v>
      </c>
      <c r="P384" s="124" t="n">
        <v>0</v>
      </c>
      <c r="Q384" s="124" t="n">
        <v>0</v>
      </c>
      <c r="R384" s="124" t="n"/>
      <c r="S384" s="124" t="n"/>
      <c r="T384" s="124" t="n"/>
      <c r="U384" s="128" t="n">
        <f aca="false" ca="false" dt2D="false" dtr="false" t="normal">COUNTIF(F384:Q384, "&gt;0")</f>
        <v>1</v>
      </c>
      <c r="V384" s="128" t="n">
        <f aca="false" ca="false" dt2D="false" dtr="false" t="normal">COUNTIF(R384:T384, "&gt;0")</f>
        <v>0</v>
      </c>
      <c r="W384" s="128" t="n">
        <f aca="false" ca="false" dt2D="false" dtr="false" t="normal">+U384+V384</f>
        <v>1</v>
      </c>
    </row>
    <row customHeight="true" ht="12.75" outlineLevel="0" r="385">
      <c r="A385" s="115" t="n">
        <f aca="false" ca="false" dt2D="false" dtr="false" t="normal">A384+1</f>
        <v>259</v>
      </c>
      <c r="B385" s="115" t="n">
        <f aca="false" ca="false" dt2D="false" dtr="false" t="normal">+B384+1</f>
        <v>154</v>
      </c>
      <c r="C385" s="116" t="s">
        <v>66</v>
      </c>
      <c r="D385" s="115" t="s">
        <v>842</v>
      </c>
      <c r="E385" s="124" t="n">
        <f aca="false" ca="false" dt2D="false" dtr="false" t="normal">SUM(F385:T385)</f>
        <v>24464288.47</v>
      </c>
      <c r="F385" s="124" t="n">
        <v>0</v>
      </c>
      <c r="G385" s="124" t="n">
        <v>0</v>
      </c>
      <c r="H385" s="124" t="n">
        <v>0</v>
      </c>
      <c r="I385" s="124" t="n">
        <v>0</v>
      </c>
      <c r="J385" s="124" t="n">
        <v>0</v>
      </c>
      <c r="K385" s="124" t="n"/>
      <c r="L385" s="124" t="n"/>
      <c r="M385" s="124" t="n">
        <v>0</v>
      </c>
      <c r="N385" s="124" t="n">
        <v>0</v>
      </c>
      <c r="O385" s="124" t="n">
        <v>0</v>
      </c>
      <c r="P385" s="124" t="n">
        <v>24464288.47</v>
      </c>
      <c r="Q385" s="124" t="n">
        <v>0</v>
      </c>
      <c r="R385" s="124" t="n"/>
      <c r="S385" s="124" t="n"/>
      <c r="T385" s="124" t="n"/>
      <c r="U385" s="128" t="n">
        <f aca="false" ca="false" dt2D="false" dtr="false" t="normal">COUNTIF(F385:Q385, "&gt;0")</f>
        <v>1</v>
      </c>
      <c r="V385" s="128" t="n">
        <f aca="false" ca="false" dt2D="false" dtr="false" t="normal">COUNTIF(R385:T385, "&gt;0")</f>
        <v>0</v>
      </c>
      <c r="W385" s="128" t="n">
        <f aca="false" ca="false" dt2D="false" dtr="false" t="normal">+U385+V385</f>
        <v>1</v>
      </c>
    </row>
    <row customHeight="true" ht="12.75" outlineLevel="0" r="386">
      <c r="A386" s="115" t="n">
        <f aca="false" ca="false" dt2D="false" dtr="false" t="normal">A385+1</f>
        <v>260</v>
      </c>
      <c r="B386" s="115" t="n">
        <f aca="false" ca="false" dt2D="false" dtr="false" t="normal">+B385+1</f>
        <v>155</v>
      </c>
      <c r="C386" s="116" t="s">
        <v>66</v>
      </c>
      <c r="D386" s="115" t="s">
        <v>690</v>
      </c>
      <c r="E386" s="124" t="n">
        <f aca="false" ca="true" dt2D="false" dtr="false" t="normal">SUBTOTAL(9, F386:T386)</f>
        <v>2870556.5400000005</v>
      </c>
      <c r="F386" s="124" t="n"/>
      <c r="G386" s="124" t="n"/>
      <c r="H386" s="124" t="n">
        <v>2699009.93</v>
      </c>
      <c r="I386" s="124" t="n"/>
      <c r="J386" s="124" t="n"/>
      <c r="K386" s="124" t="n"/>
      <c r="L386" s="124" t="n">
        <v>0</v>
      </c>
      <c r="M386" s="124" t="n"/>
      <c r="N386" s="124" t="n"/>
      <c r="O386" s="124" t="n"/>
      <c r="P386" s="124" t="n"/>
      <c r="Q386" s="124" t="n"/>
      <c r="R386" s="124" t="n">
        <v>86116.7</v>
      </c>
      <c r="S386" s="124" t="n">
        <v>24000</v>
      </c>
      <c r="T386" s="124" t="n">
        <v>61429.91</v>
      </c>
      <c r="U386" s="128" t="n">
        <f aca="false" ca="false" dt2D="false" dtr="false" t="normal">COUNTIF(F386:Q386, "&gt;0")</f>
        <v>1</v>
      </c>
      <c r="V386" s="128" t="n">
        <f aca="false" ca="false" dt2D="false" dtr="false" t="normal">COUNTIF(R386:T386, "&gt;0")</f>
        <v>3</v>
      </c>
      <c r="W386" s="128" t="n">
        <f aca="false" ca="false" dt2D="false" dtr="false" t="normal">+U386+V386</f>
        <v>4</v>
      </c>
    </row>
    <row customHeight="true" ht="12.75" outlineLevel="0" r="387">
      <c r="A387" s="115" t="n">
        <f aca="false" ca="false" dt2D="false" dtr="false" t="normal">A386+1</f>
        <v>261</v>
      </c>
      <c r="B387" s="115" t="n">
        <f aca="false" ca="false" dt2D="false" dtr="false" t="normal">+B386+1</f>
        <v>156</v>
      </c>
      <c r="C387" s="116" t="s">
        <v>66</v>
      </c>
      <c r="D387" s="115" t="s">
        <v>691</v>
      </c>
      <c r="E387" s="124" t="n">
        <f aca="false" ca="true" dt2D="false" dtr="false" t="normal">SUBTOTAL(9, F387:T387)</f>
        <v>15823375.879999999</v>
      </c>
      <c r="F387" s="124" t="n">
        <v>8761005.44</v>
      </c>
      <c r="G387" s="124" t="n"/>
      <c r="H387" s="124" t="n"/>
      <c r="I387" s="124" t="n"/>
      <c r="J387" s="124" t="n"/>
      <c r="K387" s="124" t="n"/>
      <c r="L387" s="124" t="n">
        <v>0</v>
      </c>
      <c r="M387" s="124" t="n"/>
      <c r="N387" s="124" t="n"/>
      <c r="O387" s="124" t="n">
        <v>6225048.92</v>
      </c>
      <c r="P387" s="124" t="n"/>
      <c r="Q387" s="124" t="n"/>
      <c r="R387" s="124" t="n">
        <v>474701.28</v>
      </c>
      <c r="S387" s="124" t="n">
        <v>24000</v>
      </c>
      <c r="T387" s="124" t="n">
        <v>338620.24</v>
      </c>
      <c r="U387" s="128" t="n">
        <f aca="false" ca="false" dt2D="false" dtr="false" t="normal">COUNTIF(F387:Q387, "&gt;0")</f>
        <v>2</v>
      </c>
      <c r="V387" s="128" t="n">
        <f aca="false" ca="false" dt2D="false" dtr="false" t="normal">COUNTIF(R387:T387, "&gt;0")</f>
        <v>3</v>
      </c>
      <c r="W387" s="128" t="n">
        <f aca="false" ca="false" dt2D="false" dtr="false" t="normal">+U387+V387</f>
        <v>5</v>
      </c>
    </row>
    <row customHeight="true" ht="12.75" outlineLevel="0" r="388">
      <c r="A388" s="115" t="n">
        <f aca="false" ca="false" dt2D="false" dtr="false" t="normal">A387+1</f>
        <v>262</v>
      </c>
      <c r="B388" s="115" t="n">
        <f aca="false" ca="false" dt2D="false" dtr="false" t="normal">+B387+1</f>
        <v>157</v>
      </c>
      <c r="C388" s="116" t="s">
        <v>66</v>
      </c>
      <c r="D388" s="115" t="s">
        <v>692</v>
      </c>
      <c r="E388" s="124" t="n">
        <f aca="false" ca="true" dt2D="false" dtr="false" t="normal">SUBTOTAL(9, F388:T388)</f>
        <v>14451952.04</v>
      </c>
      <c r="F388" s="124" t="n">
        <v>8512752.32</v>
      </c>
      <c r="G388" s="124" t="n">
        <v>3477722.88</v>
      </c>
      <c r="H388" s="124" t="n"/>
      <c r="I388" s="124" t="n">
        <v>1694646.51</v>
      </c>
      <c r="J388" s="124" t="n"/>
      <c r="K388" s="124" t="n"/>
      <c r="L388" s="124" t="n">
        <v>0</v>
      </c>
      <c r="M388" s="124" t="n"/>
      <c r="N388" s="124" t="n"/>
      <c r="O388" s="124" t="n"/>
      <c r="P388" s="124" t="n"/>
      <c r="Q388" s="124" t="n"/>
      <c r="R388" s="124" t="n">
        <v>433558.56</v>
      </c>
      <c r="S388" s="124" t="n">
        <v>24000</v>
      </c>
      <c r="T388" s="124" t="n">
        <v>309271.77</v>
      </c>
      <c r="U388" s="128" t="n">
        <f aca="false" ca="false" dt2D="false" dtr="false" t="normal">COUNTIF(F388:Q388, "&gt;0")</f>
        <v>3</v>
      </c>
      <c r="V388" s="128" t="n">
        <f aca="false" ca="false" dt2D="false" dtr="false" t="normal">COUNTIF(R388:T388, "&gt;0")</f>
        <v>3</v>
      </c>
      <c r="W388" s="128" t="n">
        <f aca="false" ca="false" dt2D="false" dtr="false" t="normal">+U388+V388</f>
        <v>6</v>
      </c>
    </row>
    <row customHeight="true" ht="12.75" outlineLevel="0" r="389">
      <c r="A389" s="115" t="n">
        <f aca="false" ca="false" dt2D="false" dtr="false" t="normal">A388+1</f>
        <v>263</v>
      </c>
      <c r="B389" s="115" t="n">
        <f aca="false" ca="false" dt2D="false" dtr="false" t="normal">+B388+1</f>
        <v>158</v>
      </c>
      <c r="C389" s="116" t="s">
        <v>66</v>
      </c>
      <c r="D389" s="115" t="s">
        <v>845</v>
      </c>
      <c r="E389" s="124" t="n">
        <f aca="false" ca="false" dt2D="false" dtr="false" t="normal">SUM(F389:T389)</f>
        <v>28295837.86</v>
      </c>
      <c r="F389" s="124" t="n">
        <v>21617572.61</v>
      </c>
      <c r="G389" s="124" t="n"/>
      <c r="H389" s="124" t="n">
        <v>6270351.34</v>
      </c>
      <c r="I389" s="124" t="n"/>
      <c r="J389" s="124" t="n"/>
      <c r="K389" s="124" t="n"/>
      <c r="L389" s="124" t="n"/>
      <c r="M389" s="124" t="n"/>
      <c r="N389" s="124" t="n"/>
      <c r="O389" s="124" t="n"/>
      <c r="P389" s="124" t="n"/>
      <c r="Q389" s="124" t="n"/>
      <c r="R389" s="124" t="n">
        <v>383913.91</v>
      </c>
      <c r="S389" s="124" t="n">
        <v>24000</v>
      </c>
      <c r="T389" s="124" t="n"/>
      <c r="U389" s="128" t="n">
        <f aca="false" ca="false" dt2D="false" dtr="false" t="normal">COUNTIF(F389:Q389, "&gt;0")</f>
        <v>2</v>
      </c>
      <c r="V389" s="128" t="n">
        <f aca="false" ca="false" dt2D="false" dtr="false" t="normal">COUNTIF(R389:T389, "&gt;0")</f>
        <v>2</v>
      </c>
      <c r="W389" s="128" t="n">
        <f aca="false" ca="false" dt2D="false" dtr="false" t="normal">+U389+V389</f>
        <v>4</v>
      </c>
    </row>
    <row customHeight="true" ht="12.75" outlineLevel="0" r="390">
      <c r="A390" s="115" t="n">
        <f aca="false" ca="false" dt2D="false" dtr="false" t="normal">A389+1</f>
        <v>264</v>
      </c>
      <c r="B390" s="115" t="n">
        <f aca="false" ca="false" dt2D="false" dtr="false" t="normal">+B389+1</f>
        <v>159</v>
      </c>
      <c r="C390" s="116" t="s">
        <v>66</v>
      </c>
      <c r="D390" s="115" t="s">
        <v>847</v>
      </c>
      <c r="E390" s="124" t="n">
        <f aca="false" ca="true" dt2D="false" dtr="false" t="normal">SUBTOTAL(9, F390:T390)</f>
        <v>3140152.8699999996</v>
      </c>
      <c r="F390" s="124" t="n"/>
      <c r="G390" s="124" t="n"/>
      <c r="H390" s="124" t="n"/>
      <c r="I390" s="124" t="n"/>
      <c r="J390" s="124" t="n"/>
      <c r="K390" s="124" t="n"/>
      <c r="L390" s="124" t="n">
        <v>0</v>
      </c>
      <c r="M390" s="124" t="n"/>
      <c r="N390" s="124" t="n">
        <v>2954749.01</v>
      </c>
      <c r="O390" s="124" t="n"/>
      <c r="P390" s="124" t="n"/>
      <c r="Q390" s="124" t="n"/>
      <c r="R390" s="124" t="n">
        <v>94204.59</v>
      </c>
      <c r="S390" s="124" t="n">
        <v>24000</v>
      </c>
      <c r="T390" s="124" t="n">
        <v>67199.27</v>
      </c>
      <c r="U390" s="128" t="n">
        <f aca="false" ca="false" dt2D="false" dtr="false" t="normal">COUNTIF(F390:Q390, "&gt;0")</f>
        <v>1</v>
      </c>
      <c r="V390" s="128" t="n">
        <f aca="false" ca="false" dt2D="false" dtr="false" t="normal">COUNTIF(R390:T390, "&gt;0")</f>
        <v>3</v>
      </c>
      <c r="W390" s="128" t="n">
        <f aca="false" ca="false" dt2D="false" dtr="false" t="normal">+U390+V390</f>
        <v>4</v>
      </c>
    </row>
    <row customHeight="true" ht="12" outlineLevel="0" r="391">
      <c r="A391" s="115" t="n">
        <f aca="false" ca="false" dt2D="false" dtr="false" t="normal">A390+1</f>
        <v>265</v>
      </c>
      <c r="B391" s="115" t="n">
        <f aca="false" ca="false" dt2D="false" dtr="false" t="normal">+B390+1</f>
        <v>160</v>
      </c>
      <c r="C391" s="116" t="s">
        <v>66</v>
      </c>
      <c r="D391" s="115" t="s">
        <v>850</v>
      </c>
      <c r="E391" s="124" t="n">
        <f aca="false" ca="true" dt2D="false" dtr="false" t="normal">SUBTOTAL(9, F391:T391)</f>
        <v>13753570.34</v>
      </c>
      <c r="F391" s="124" t="n"/>
      <c r="G391" s="124" t="n"/>
      <c r="H391" s="124" t="n">
        <v>13022636.82</v>
      </c>
      <c r="I391" s="124" t="n"/>
      <c r="J391" s="124" t="n"/>
      <c r="K391" s="124" t="n"/>
      <c r="L391" s="124" t="n">
        <v>0</v>
      </c>
      <c r="M391" s="124" t="n"/>
      <c r="N391" s="124" t="n"/>
      <c r="O391" s="124" t="n"/>
      <c r="P391" s="124" t="n"/>
      <c r="Q391" s="124" t="n"/>
      <c r="R391" s="124" t="n">
        <v>412607.11</v>
      </c>
      <c r="S391" s="124" t="n">
        <v>24000</v>
      </c>
      <c r="T391" s="124" t="n">
        <v>294326.41</v>
      </c>
      <c r="U391" s="128" t="n">
        <f aca="false" ca="false" dt2D="false" dtr="false" t="normal">COUNTIF(F391:Q391, "&gt;0")</f>
        <v>1</v>
      </c>
      <c r="V391" s="128" t="n">
        <f aca="false" ca="false" dt2D="false" dtr="false" t="normal">COUNTIF(R391:T391, "&gt;0")</f>
        <v>3</v>
      </c>
      <c r="W391" s="128" t="n">
        <f aca="false" ca="false" dt2D="false" dtr="false" t="normal">+U391+V391</f>
        <v>4</v>
      </c>
    </row>
    <row customHeight="true" ht="12.75" outlineLevel="0" r="392">
      <c r="A392" s="115" t="n">
        <f aca="false" ca="false" dt2D="false" dtr="false" t="normal">A391+1</f>
        <v>266</v>
      </c>
      <c r="B392" s="115" t="n">
        <f aca="false" ca="false" dt2D="false" dtr="false" t="normal">+B391+1</f>
        <v>161</v>
      </c>
      <c r="C392" s="116" t="s">
        <v>66</v>
      </c>
      <c r="D392" s="115" t="s">
        <v>852</v>
      </c>
      <c r="E392" s="124" t="n">
        <f aca="false" ca="true" dt2D="false" dtr="false" t="normal">SUBTOTAL(9, F392:T392)</f>
        <v>13240781.13</v>
      </c>
      <c r="F392" s="124" t="n"/>
      <c r="G392" s="124" t="n"/>
      <c r="H392" s="124" t="n"/>
      <c r="I392" s="124" t="n"/>
      <c r="J392" s="124" t="n"/>
      <c r="K392" s="124" t="n"/>
      <c r="L392" s="124" t="n">
        <v>0</v>
      </c>
      <c r="M392" s="124" t="n"/>
      <c r="N392" s="124" t="n"/>
      <c r="O392" s="124" t="n">
        <v>12536204.98</v>
      </c>
      <c r="P392" s="124" t="n"/>
      <c r="Q392" s="124" t="n"/>
      <c r="R392" s="124" t="n">
        <v>397223.43</v>
      </c>
      <c r="S392" s="124" t="n">
        <v>24000</v>
      </c>
      <c r="T392" s="124" t="n">
        <v>283352.72</v>
      </c>
      <c r="U392" s="128" t="n">
        <f aca="false" ca="false" dt2D="false" dtr="false" t="normal">COUNTIF(F392:Q392, "&gt;0")</f>
        <v>1</v>
      </c>
      <c r="V392" s="128" t="n">
        <f aca="false" ca="false" dt2D="false" dtr="false" t="normal">COUNTIF(R392:T392, "&gt;0")</f>
        <v>3</v>
      </c>
      <c r="W392" s="128" t="n">
        <f aca="false" ca="false" dt2D="false" dtr="false" t="normal">+U392+V392</f>
        <v>4</v>
      </c>
    </row>
    <row customHeight="true" ht="12.75" outlineLevel="0" r="393">
      <c r="A393" s="115" t="n">
        <f aca="false" ca="false" dt2D="false" dtr="false" t="normal">A392+1</f>
        <v>267</v>
      </c>
      <c r="B393" s="115" t="n">
        <f aca="false" ca="false" dt2D="false" dtr="false" t="normal">+B392+1</f>
        <v>162</v>
      </c>
      <c r="C393" s="116" t="s">
        <v>66</v>
      </c>
      <c r="D393" s="115" t="s">
        <v>853</v>
      </c>
      <c r="E393" s="124" t="n">
        <f aca="false" ca="true" dt2D="false" dtr="false" t="normal">SUBTOTAL(9, F393:T393)</f>
        <v>9452394.120000001</v>
      </c>
      <c r="F393" s="124" t="n"/>
      <c r="G393" s="124" t="n"/>
      <c r="H393" s="124" t="n"/>
      <c r="I393" s="124" t="n"/>
      <c r="J393" s="124" t="n"/>
      <c r="K393" s="124" t="n"/>
      <c r="L393" s="124" t="n">
        <v>0</v>
      </c>
      <c r="M393" s="124" t="n"/>
      <c r="N393" s="124" t="n"/>
      <c r="O393" s="124" t="n">
        <v>8942541.07</v>
      </c>
      <c r="P393" s="124" t="n"/>
      <c r="Q393" s="124" t="n"/>
      <c r="R393" s="124" t="n">
        <v>283571.82</v>
      </c>
      <c r="S393" s="124" t="n">
        <v>24000</v>
      </c>
      <c r="T393" s="124" t="n">
        <v>202281.23</v>
      </c>
      <c r="U393" s="128" t="n">
        <f aca="false" ca="false" dt2D="false" dtr="false" t="normal">COUNTIF(F393:Q393, "&gt;0")</f>
        <v>1</v>
      </c>
      <c r="V393" s="128" t="n">
        <f aca="false" ca="false" dt2D="false" dtr="false" t="normal">COUNTIF(R393:T393, "&gt;0")</f>
        <v>3</v>
      </c>
      <c r="W393" s="128" t="n">
        <f aca="false" ca="false" dt2D="false" dtr="false" t="normal">+U393+V393</f>
        <v>4</v>
      </c>
    </row>
    <row customHeight="true" ht="12.75" outlineLevel="0" r="394">
      <c r="A394" s="115" t="n">
        <f aca="false" ca="false" dt2D="false" dtr="false" t="normal">A393+1</f>
        <v>268</v>
      </c>
      <c r="B394" s="115" t="n">
        <f aca="false" ca="false" dt2D="false" dtr="false" t="normal">+B393+1</f>
        <v>163</v>
      </c>
      <c r="C394" s="116" t="s">
        <v>66</v>
      </c>
      <c r="D394" s="115" t="s">
        <v>854</v>
      </c>
      <c r="E394" s="124" t="n">
        <f aca="false" ca="true" dt2D="false" dtr="false" t="normal">SUBTOTAL(9, F394:T394)</f>
        <v>3902818.06</v>
      </c>
      <c r="F394" s="124" t="n"/>
      <c r="G394" s="124" t="n"/>
      <c r="H394" s="124" t="n"/>
      <c r="I394" s="124" t="n"/>
      <c r="J394" s="124" t="n"/>
      <c r="K394" s="124" t="n"/>
      <c r="L394" s="124" t="n">
        <v>0</v>
      </c>
      <c r="M394" s="124" t="n"/>
      <c r="N394" s="124" t="n">
        <v>3678213.21</v>
      </c>
      <c r="O394" s="124" t="n"/>
      <c r="P394" s="124" t="n"/>
      <c r="Q394" s="124" t="n"/>
      <c r="R394" s="124" t="n">
        <v>117084.54</v>
      </c>
      <c r="S394" s="124" t="n">
        <v>24000</v>
      </c>
      <c r="T394" s="124" t="n">
        <v>83520.31</v>
      </c>
      <c r="U394" s="128" t="n">
        <f aca="false" ca="false" dt2D="false" dtr="false" t="normal">COUNTIF(F394:Q394, "&gt;0")</f>
        <v>1</v>
      </c>
      <c r="V394" s="128" t="n">
        <f aca="false" ca="false" dt2D="false" dtr="false" t="normal">COUNTIF(R394:T394, "&gt;0")</f>
        <v>3</v>
      </c>
      <c r="W394" s="128" t="n">
        <f aca="false" ca="false" dt2D="false" dtr="false" t="normal">+U394+V394</f>
        <v>4</v>
      </c>
    </row>
    <row customHeight="true" ht="12.75" outlineLevel="0" r="395">
      <c r="A395" s="115" t="n">
        <f aca="false" ca="false" dt2D="false" dtr="false" t="normal">A394+1</f>
        <v>269</v>
      </c>
      <c r="B395" s="115" t="n">
        <f aca="false" ca="false" dt2D="false" dtr="false" t="normal">+B394+1</f>
        <v>164</v>
      </c>
      <c r="C395" s="116" t="s">
        <v>66</v>
      </c>
      <c r="D395" s="115" t="s">
        <v>104</v>
      </c>
      <c r="E395" s="124" t="n">
        <f aca="false" ca="true" dt2D="false" dtr="false" t="normal">SUBTOTAL(9, F395:T395)</f>
        <v>3439557.97</v>
      </c>
      <c r="F395" s="124" t="n"/>
      <c r="G395" s="124" t="n">
        <v>2656877.13</v>
      </c>
      <c r="H395" s="124" t="n"/>
      <c r="I395" s="124" t="n">
        <v>581887.56</v>
      </c>
      <c r="J395" s="124" t="n"/>
      <c r="K395" s="124" t="n"/>
      <c r="L395" s="124" t="n">
        <v>0</v>
      </c>
      <c r="M395" s="124" t="n"/>
      <c r="N395" s="124" t="n"/>
      <c r="O395" s="124" t="n"/>
      <c r="P395" s="124" t="n"/>
      <c r="Q395" s="124" t="n"/>
      <c r="R395" s="124" t="n">
        <v>103186.74</v>
      </c>
      <c r="S395" s="124" t="n">
        <v>24000</v>
      </c>
      <c r="T395" s="124" t="n">
        <v>73606.54</v>
      </c>
      <c r="U395" s="128" t="n">
        <f aca="false" ca="false" dt2D="false" dtr="false" t="normal">COUNTIF(F395:Q395, "&gt;0")</f>
        <v>2</v>
      </c>
      <c r="V395" s="128" t="n">
        <f aca="false" ca="false" dt2D="false" dtr="false" t="normal">COUNTIF(R395:T395, "&gt;0")</f>
        <v>3</v>
      </c>
      <c r="W395" s="128" t="n">
        <f aca="false" ca="false" dt2D="false" dtr="false" t="normal">+U395+V395</f>
        <v>5</v>
      </c>
    </row>
    <row customHeight="true" ht="12.75" outlineLevel="0" r="396">
      <c r="A396" s="115" t="n">
        <f aca="false" ca="false" dt2D="false" dtr="false" t="normal">A395+1</f>
        <v>270</v>
      </c>
      <c r="B396" s="115" t="n">
        <f aca="false" ca="false" dt2D="false" dtr="false" t="normal">+B395+1</f>
        <v>165</v>
      </c>
      <c r="C396" s="116" t="s">
        <v>66</v>
      </c>
      <c r="D396" s="115" t="s">
        <v>856</v>
      </c>
      <c r="E396" s="124" t="n">
        <f aca="false" ca="true" dt2D="false" dtr="false" t="normal">SUBTOTAL(9, F396:T396)</f>
        <v>4169311.9199999995</v>
      </c>
      <c r="F396" s="124" t="n"/>
      <c r="G396" s="124" t="n"/>
      <c r="H396" s="124" t="n"/>
      <c r="I396" s="124" t="n"/>
      <c r="J396" s="124" t="n"/>
      <c r="K396" s="124" t="n"/>
      <c r="L396" s="124" t="n">
        <v>0</v>
      </c>
      <c r="M396" s="124" t="n"/>
      <c r="N396" s="124" t="n">
        <v>3931009.28</v>
      </c>
      <c r="O396" s="124" t="n"/>
      <c r="P396" s="124" t="n"/>
      <c r="Q396" s="124" t="n"/>
      <c r="R396" s="124" t="n">
        <v>125079.36</v>
      </c>
      <c r="S396" s="124" t="n">
        <v>24000</v>
      </c>
      <c r="T396" s="124" t="n">
        <v>89223.28</v>
      </c>
      <c r="U396" s="128" t="n">
        <f aca="false" ca="false" dt2D="false" dtr="false" t="normal">COUNTIF(F396:Q396, "&gt;0")</f>
        <v>1</v>
      </c>
      <c r="V396" s="128" t="n">
        <f aca="false" ca="false" dt2D="false" dtr="false" t="normal">COUNTIF(R396:T396, "&gt;0")</f>
        <v>3</v>
      </c>
      <c r="W396" s="128" t="n">
        <f aca="false" ca="false" dt2D="false" dtr="false" t="normal">+U396+V396</f>
        <v>4</v>
      </c>
    </row>
    <row customHeight="true" ht="12.75" outlineLevel="0" r="397">
      <c r="A397" s="115" t="n">
        <f aca="false" ca="false" dt2D="false" dtr="false" t="normal">A396+1</f>
        <v>271</v>
      </c>
      <c r="B397" s="115" t="n">
        <f aca="false" ca="false" dt2D="false" dtr="false" t="normal">+B396+1</f>
        <v>166</v>
      </c>
      <c r="C397" s="116" t="s">
        <v>66</v>
      </c>
      <c r="D397" s="115" t="s">
        <v>858</v>
      </c>
      <c r="E397" s="124" t="n">
        <f aca="false" ca="false" dt2D="false" dtr="false" t="normal">SUM(F397:T397)</f>
        <v>5617049.31</v>
      </c>
      <c r="F397" s="124" t="n"/>
      <c r="G397" s="124" t="n">
        <v>3514287.04</v>
      </c>
      <c r="H397" s="124" t="n">
        <v>259294.84</v>
      </c>
      <c r="I397" s="124" t="n">
        <v>1690632.42</v>
      </c>
      <c r="J397" s="124" t="n"/>
      <c r="K397" s="124" t="n"/>
      <c r="L397" s="124" t="n"/>
      <c r="M397" s="124" t="n"/>
      <c r="N397" s="124" t="n"/>
      <c r="O397" s="124" t="n"/>
      <c r="P397" s="124" t="n"/>
      <c r="Q397" s="124" t="n"/>
      <c r="R397" s="124" t="n">
        <v>128835.01</v>
      </c>
      <c r="S397" s="124" t="n">
        <v>24000</v>
      </c>
      <c r="T397" s="124" t="n"/>
      <c r="U397" s="128" t="n">
        <f aca="false" ca="false" dt2D="false" dtr="false" t="normal">COUNTIF(F397:Q397, "&gt;0")</f>
        <v>3</v>
      </c>
      <c r="V397" s="128" t="n">
        <f aca="false" ca="false" dt2D="false" dtr="false" t="normal">COUNTIF(R397:T397, "&gt;0")</f>
        <v>2</v>
      </c>
      <c r="W397" s="128" t="n">
        <f aca="false" ca="false" dt2D="false" dtr="false" t="normal">+U397+V397</f>
        <v>5</v>
      </c>
    </row>
    <row customHeight="true" ht="12" outlineLevel="0" r="398">
      <c r="A398" s="115" t="n">
        <f aca="false" ca="false" dt2D="false" dtr="false" t="normal">A397+1</f>
        <v>272</v>
      </c>
      <c r="B398" s="115" t="n">
        <f aca="false" ca="false" dt2D="false" dtr="false" t="normal">+B397+1</f>
        <v>167</v>
      </c>
      <c r="C398" s="116" t="s">
        <v>66</v>
      </c>
      <c r="D398" s="115" t="s">
        <v>860</v>
      </c>
      <c r="E398" s="124" t="n">
        <f aca="false" ca="true" dt2D="false" dtr="false" t="normal">SUBTOTAL(9, F398:T398)</f>
        <v>1529857.24</v>
      </c>
      <c r="F398" s="124" t="n"/>
      <c r="G398" s="124" t="n"/>
      <c r="H398" s="124" t="n"/>
      <c r="I398" s="124" t="n">
        <v>1427222.58</v>
      </c>
      <c r="J398" s="124" t="n"/>
      <c r="K398" s="124" t="n"/>
      <c r="L398" s="124" t="n">
        <v>0</v>
      </c>
      <c r="M398" s="124" t="n"/>
      <c r="N398" s="124" t="n"/>
      <c r="O398" s="124" t="n"/>
      <c r="P398" s="124" t="n"/>
      <c r="Q398" s="124" t="n"/>
      <c r="R398" s="124" t="n">
        <v>45895.72</v>
      </c>
      <c r="S398" s="124" t="n">
        <v>24000</v>
      </c>
      <c r="T398" s="124" t="n">
        <v>32738.94</v>
      </c>
      <c r="U398" s="128" t="n">
        <f aca="false" ca="false" dt2D="false" dtr="false" t="normal">COUNTIF(F398:Q398, "&gt;0")</f>
        <v>1</v>
      </c>
      <c r="V398" s="128" t="n">
        <f aca="false" ca="false" dt2D="false" dtr="false" t="normal">COUNTIF(R398:T398, "&gt;0")</f>
        <v>3</v>
      </c>
      <c r="W398" s="128" t="n">
        <f aca="false" ca="false" dt2D="false" dtr="false" t="normal">+U398+V398</f>
        <v>4</v>
      </c>
    </row>
    <row customHeight="true" ht="12.75" outlineLevel="0" r="399">
      <c r="A399" s="115" t="n">
        <f aca="false" ca="false" dt2D="false" dtr="false" t="normal">A398+1</f>
        <v>273</v>
      </c>
      <c r="B399" s="115" t="n">
        <f aca="false" ca="false" dt2D="false" dtr="false" t="normal">+B398+1</f>
        <v>168</v>
      </c>
      <c r="C399" s="116" t="s">
        <v>66</v>
      </c>
      <c r="D399" s="115" t="s">
        <v>862</v>
      </c>
      <c r="E399" s="124" t="n">
        <f aca="false" ca="true" dt2D="false" dtr="false" t="normal">SUBTOTAL(9, F399:T399)</f>
        <v>8586567.9</v>
      </c>
      <c r="F399" s="124" t="n"/>
      <c r="G399" s="124" t="n"/>
      <c r="H399" s="124" t="n"/>
      <c r="I399" s="124" t="n"/>
      <c r="J399" s="124" t="n"/>
      <c r="K399" s="124" t="n"/>
      <c r="L399" s="124" t="n">
        <v>0</v>
      </c>
      <c r="M399" s="124" t="n"/>
      <c r="N399" s="124" t="n">
        <v>8121218.31</v>
      </c>
      <c r="O399" s="124" t="n"/>
      <c r="P399" s="124" t="n"/>
      <c r="Q399" s="124" t="n"/>
      <c r="R399" s="124" t="n">
        <v>257597.04</v>
      </c>
      <c r="S399" s="124" t="n">
        <v>24000</v>
      </c>
      <c r="T399" s="124" t="n">
        <v>183752.55</v>
      </c>
      <c r="U399" s="128" t="n">
        <f aca="false" ca="false" dt2D="false" dtr="false" t="normal">COUNTIF(F399:Q399, "&gt;0")</f>
        <v>1</v>
      </c>
      <c r="V399" s="128" t="n">
        <f aca="false" ca="false" dt2D="false" dtr="false" t="normal">COUNTIF(R399:T399, "&gt;0")</f>
        <v>3</v>
      </c>
      <c r="W399" s="128" t="n">
        <f aca="false" ca="false" dt2D="false" dtr="false" t="normal">+U399+V399</f>
        <v>4</v>
      </c>
    </row>
    <row customHeight="true" ht="12.75" outlineLevel="0" r="400">
      <c r="A400" s="115" t="n">
        <f aca="false" ca="false" dt2D="false" dtr="false" t="normal">A399+1</f>
        <v>274</v>
      </c>
      <c r="B400" s="115" t="n">
        <f aca="false" ca="false" dt2D="false" dtr="false" t="normal">+B399+1</f>
        <v>169</v>
      </c>
      <c r="C400" s="116" t="s">
        <v>66</v>
      </c>
      <c r="D400" s="115" t="s">
        <v>864</v>
      </c>
      <c r="E400" s="124" t="n">
        <f aca="false" ca="false" dt2D="false" dtr="false" t="normal">SUM(F400:T400)</f>
        <v>9892552.73</v>
      </c>
      <c r="F400" s="124" t="n">
        <v>6480351.24</v>
      </c>
      <c r="G400" s="124" t="n"/>
      <c r="H400" s="124" t="n"/>
      <c r="I400" s="124" t="n"/>
      <c r="J400" s="124" t="n"/>
      <c r="K400" s="124" t="n"/>
      <c r="L400" s="124" t="n"/>
      <c r="M400" s="124" t="n"/>
      <c r="N400" s="124" t="n"/>
      <c r="O400" s="124" t="n">
        <v>3412201.49</v>
      </c>
      <c r="P400" s="124" t="n"/>
      <c r="Q400" s="124" t="n"/>
      <c r="R400" s="124" t="n"/>
      <c r="S400" s="124" t="n"/>
      <c r="T400" s="124" t="n"/>
      <c r="U400" s="128" t="n">
        <f aca="false" ca="false" dt2D="false" dtr="false" t="normal">COUNTIF(F400:Q400, "&gt;0")</f>
        <v>2</v>
      </c>
      <c r="V400" s="128" t="n">
        <f aca="false" ca="false" dt2D="false" dtr="false" t="normal">COUNTIF(R400:T400, "&gt;0")</f>
        <v>0</v>
      </c>
      <c r="W400" s="128" t="n">
        <f aca="false" ca="false" dt2D="false" dtr="false" t="normal">+U400+V400</f>
        <v>2</v>
      </c>
    </row>
    <row customHeight="true" ht="12.75" outlineLevel="0" r="401">
      <c r="A401" s="115" t="n">
        <f aca="false" ca="false" dt2D="false" dtr="false" t="normal">A400+1</f>
        <v>275</v>
      </c>
      <c r="B401" s="115" t="n">
        <f aca="false" ca="false" dt2D="false" dtr="false" t="normal">+B400+1</f>
        <v>170</v>
      </c>
      <c r="C401" s="116" t="s">
        <v>66</v>
      </c>
      <c r="D401" s="115" t="s">
        <v>865</v>
      </c>
      <c r="E401" s="124" t="n">
        <f aca="false" ca="true" dt2D="false" dtr="false" t="normal">SUBTOTAL(9, F401:T401)</f>
        <v>5788948.85</v>
      </c>
      <c r="F401" s="124" t="n"/>
      <c r="G401" s="124" t="n"/>
      <c r="H401" s="124" t="n"/>
      <c r="I401" s="124" t="n"/>
      <c r="J401" s="124" t="n"/>
      <c r="K401" s="124" t="n"/>
      <c r="L401" s="124" t="n">
        <v>0</v>
      </c>
      <c r="M401" s="124" t="n"/>
      <c r="N401" s="124" t="n">
        <v>5467396.87</v>
      </c>
      <c r="O401" s="124" t="n"/>
      <c r="P401" s="124" t="n"/>
      <c r="Q401" s="124" t="n"/>
      <c r="R401" s="124" t="n">
        <v>173668.47</v>
      </c>
      <c r="S401" s="124" t="n">
        <v>24000</v>
      </c>
      <c r="T401" s="124" t="n">
        <v>123883.51</v>
      </c>
      <c r="U401" s="128" t="n">
        <f aca="false" ca="false" dt2D="false" dtr="false" t="normal">COUNTIF(F401:Q401, "&gt;0")</f>
        <v>1</v>
      </c>
      <c r="V401" s="128" t="n">
        <f aca="false" ca="false" dt2D="false" dtr="false" t="normal">COUNTIF(R401:T401, "&gt;0")</f>
        <v>3</v>
      </c>
      <c r="W401" s="128" t="n">
        <f aca="false" ca="false" dt2D="false" dtr="false" t="normal">+U401+V401</f>
        <v>4</v>
      </c>
    </row>
    <row customHeight="true" ht="12.75" outlineLevel="0" r="402">
      <c r="A402" s="115" t="n">
        <f aca="false" ca="false" dt2D="false" dtr="false" t="normal">A401+1</f>
        <v>276</v>
      </c>
      <c r="B402" s="115" t="n">
        <f aca="false" ca="false" dt2D="false" dtr="false" t="normal">+B401+1</f>
        <v>171</v>
      </c>
      <c r="C402" s="116" t="s">
        <v>66</v>
      </c>
      <c r="D402" s="115" t="s">
        <v>868</v>
      </c>
      <c r="E402" s="124" t="n">
        <f aca="false" ca="true" dt2D="false" dtr="false" t="normal">SUBTOTAL(9, F402:T402)</f>
        <v>4728071.08</v>
      </c>
      <c r="F402" s="124" t="n"/>
      <c r="G402" s="124" t="n"/>
      <c r="H402" s="124" t="n"/>
      <c r="I402" s="124" t="n"/>
      <c r="J402" s="124" t="n"/>
      <c r="K402" s="124" t="n"/>
      <c r="L402" s="124" t="n">
        <v>0</v>
      </c>
      <c r="M402" s="124" t="n"/>
      <c r="N402" s="124" t="n">
        <v>4461048.23</v>
      </c>
      <c r="O402" s="124" t="n"/>
      <c r="P402" s="124" t="n"/>
      <c r="Q402" s="124" t="n"/>
      <c r="R402" s="124" t="n">
        <v>141842.13</v>
      </c>
      <c r="S402" s="124" t="n">
        <v>24000</v>
      </c>
      <c r="T402" s="124" t="n">
        <v>101180.72</v>
      </c>
      <c r="U402" s="128" t="n">
        <f aca="false" ca="false" dt2D="false" dtr="false" t="normal">COUNTIF(F402:Q402, "&gt;0")</f>
        <v>1</v>
      </c>
      <c r="V402" s="128" t="n">
        <f aca="false" ca="false" dt2D="false" dtr="false" t="normal">COUNTIF(R402:T402, "&gt;0")</f>
        <v>3</v>
      </c>
      <c r="W402" s="128" t="n">
        <f aca="false" ca="false" dt2D="false" dtr="false" t="normal">+U402+V402</f>
        <v>4</v>
      </c>
    </row>
    <row customHeight="true" ht="12.75" outlineLevel="0" r="403">
      <c r="A403" s="115" t="n">
        <f aca="false" ca="false" dt2D="false" dtr="false" t="normal">A402+1</f>
        <v>277</v>
      </c>
      <c r="B403" s="115" t="n">
        <f aca="false" ca="false" dt2D="false" dtr="false" t="normal">+B402+1</f>
        <v>172</v>
      </c>
      <c r="C403" s="116" t="s">
        <v>147</v>
      </c>
      <c r="D403" s="115" t="s">
        <v>743</v>
      </c>
      <c r="E403" s="124" t="n">
        <f aca="false" ca="true" dt2D="false" dtr="false" t="normal">SUBTOTAL(9, F403:T403)</f>
        <v>4755590.47</v>
      </c>
      <c r="F403" s="124" t="n">
        <v>3785023.09</v>
      </c>
      <c r="G403" s="124" t="n"/>
      <c r="H403" s="124" t="n"/>
      <c r="I403" s="124" t="n"/>
      <c r="J403" s="124" t="n">
        <v>702130.03</v>
      </c>
      <c r="K403" s="124" t="n"/>
      <c r="L403" s="124" t="n">
        <v>0</v>
      </c>
      <c r="M403" s="124" t="n"/>
      <c r="N403" s="124" t="n"/>
      <c r="O403" s="124" t="n"/>
      <c r="P403" s="124" t="n"/>
      <c r="Q403" s="124" t="n"/>
      <c r="R403" s="124" t="n">
        <v>142667.71</v>
      </c>
      <c r="S403" s="124" t="n">
        <v>24000</v>
      </c>
      <c r="T403" s="124" t="n">
        <v>101769.64</v>
      </c>
      <c r="U403" s="128" t="n">
        <f aca="false" ca="false" dt2D="false" dtr="false" t="normal">COUNTIF(F403:Q403, "&gt;0")</f>
        <v>2</v>
      </c>
      <c r="V403" s="128" t="n">
        <f aca="false" ca="false" dt2D="false" dtr="false" t="normal">COUNTIF(R403:T403, "&gt;0")</f>
        <v>3</v>
      </c>
      <c r="W403" s="128" t="n">
        <f aca="false" ca="false" dt2D="false" dtr="false" t="normal">+U403+V403</f>
        <v>5</v>
      </c>
    </row>
    <row customHeight="true" ht="12.75" outlineLevel="0" r="404">
      <c r="A404" s="115" t="n">
        <f aca="false" ca="false" dt2D="false" dtr="false" t="normal">A403+1</f>
        <v>278</v>
      </c>
      <c r="B404" s="115" t="n">
        <f aca="false" ca="false" dt2D="false" dtr="false" t="normal">+B403+1</f>
        <v>173</v>
      </c>
      <c r="C404" s="116" t="s">
        <v>147</v>
      </c>
      <c r="D404" s="115" t="s">
        <v>744</v>
      </c>
      <c r="E404" s="124" t="n">
        <f aca="false" ca="true" dt2D="false" dtr="false" t="normal">SUBTOTAL(9, F404:T404)</f>
        <v>4537016.66</v>
      </c>
      <c r="F404" s="124" t="n">
        <v>3610506.42</v>
      </c>
      <c r="G404" s="124" t="n"/>
      <c r="H404" s="124" t="n"/>
      <c r="I404" s="124" t="n"/>
      <c r="J404" s="124" t="n">
        <v>669307.58</v>
      </c>
      <c r="K404" s="124" t="n"/>
      <c r="L404" s="124" t="n">
        <v>0</v>
      </c>
      <c r="M404" s="124" t="n"/>
      <c r="N404" s="124" t="n"/>
      <c r="O404" s="124" t="n"/>
      <c r="P404" s="124" t="n"/>
      <c r="Q404" s="124" t="n"/>
      <c r="R404" s="124" t="n">
        <v>136110.5</v>
      </c>
      <c r="S404" s="124" t="n">
        <v>24000</v>
      </c>
      <c r="T404" s="124" t="n">
        <v>97092.16</v>
      </c>
      <c r="U404" s="128" t="n">
        <f aca="false" ca="false" dt2D="false" dtr="false" t="normal">COUNTIF(F404:Q404, "&gt;0")</f>
        <v>2</v>
      </c>
      <c r="V404" s="128" t="n">
        <f aca="false" ca="false" dt2D="false" dtr="false" t="normal">COUNTIF(R404:T404, "&gt;0")</f>
        <v>3</v>
      </c>
      <c r="W404" s="128" t="n">
        <f aca="false" ca="false" dt2D="false" dtr="false" t="normal">+U404+V404</f>
        <v>5</v>
      </c>
      <c r="X404" s="0" t="s">
        <v>1072</v>
      </c>
    </row>
    <row customHeight="true" ht="12.75" outlineLevel="0" r="405">
      <c r="A405" s="115" t="n">
        <f aca="false" ca="false" dt2D="false" dtr="false" t="normal">A404+1</f>
        <v>279</v>
      </c>
      <c r="B405" s="115" t="n">
        <f aca="false" ca="false" dt2D="false" dtr="false" t="normal">+B404+1</f>
        <v>174</v>
      </c>
      <c r="C405" s="116" t="s">
        <v>147</v>
      </c>
      <c r="D405" s="115" t="s">
        <v>747</v>
      </c>
      <c r="E405" s="124" t="n">
        <f aca="false" ca="true" dt2D="false" dtr="false" t="normal">SUBTOTAL(9, F405:T405)</f>
        <v>4095305.8</v>
      </c>
      <c r="F405" s="124" t="n">
        <v>3860807.09</v>
      </c>
      <c r="G405" s="124" t="n"/>
      <c r="H405" s="124" t="n"/>
      <c r="I405" s="124" t="n"/>
      <c r="J405" s="124" t="n"/>
      <c r="K405" s="124" t="n"/>
      <c r="L405" s="124" t="n">
        <v>0</v>
      </c>
      <c r="M405" s="124" t="n"/>
      <c r="N405" s="124" t="n"/>
      <c r="O405" s="124" t="n"/>
      <c r="P405" s="124" t="n"/>
      <c r="Q405" s="124" t="n"/>
      <c r="R405" s="124" t="n">
        <v>122859.17</v>
      </c>
      <c r="S405" s="124" t="n">
        <v>24000</v>
      </c>
      <c r="T405" s="124" t="n">
        <v>87639.54</v>
      </c>
      <c r="U405" s="128" t="n">
        <f aca="false" ca="false" dt2D="false" dtr="false" t="normal">COUNTIF(F405:Q405, "&gt;0")</f>
        <v>1</v>
      </c>
      <c r="V405" s="128" t="n">
        <f aca="false" ca="false" dt2D="false" dtr="false" t="normal">COUNTIF(R405:T405, "&gt;0")</f>
        <v>3</v>
      </c>
      <c r="W405" s="128" t="n">
        <f aca="false" ca="false" dt2D="false" dtr="false" t="normal">+U405+V405</f>
        <v>4</v>
      </c>
    </row>
    <row customHeight="true" ht="12.75" outlineLevel="0" r="406">
      <c r="A406" s="115" t="n">
        <f aca="false" ca="false" dt2D="false" dtr="false" t="normal">A405+1</f>
        <v>280</v>
      </c>
      <c r="B406" s="115" t="n">
        <f aca="false" ca="false" dt2D="false" dtr="false" t="normal">+B405+1</f>
        <v>175</v>
      </c>
      <c r="C406" s="116" t="s">
        <v>147</v>
      </c>
      <c r="D406" s="115" t="s">
        <v>873</v>
      </c>
      <c r="E406" s="124" t="n">
        <f aca="false" ca="true" dt2D="false" dtr="false" t="normal">SUBTOTAL(9, F406:T406)</f>
        <v>1063204.9200000002</v>
      </c>
      <c r="F406" s="124" t="n"/>
      <c r="G406" s="124" t="n"/>
      <c r="H406" s="124" t="n"/>
      <c r="I406" s="124" t="n">
        <v>984556.18</v>
      </c>
      <c r="J406" s="124" t="n"/>
      <c r="K406" s="124" t="n"/>
      <c r="L406" s="124" t="n">
        <v>0</v>
      </c>
      <c r="M406" s="124" t="n"/>
      <c r="N406" s="124" t="n"/>
      <c r="O406" s="124" t="n"/>
      <c r="P406" s="124" t="n"/>
      <c r="Q406" s="124" t="n"/>
      <c r="R406" s="124" t="n">
        <v>31896.15</v>
      </c>
      <c r="S406" s="124" t="n">
        <v>24000</v>
      </c>
      <c r="T406" s="124" t="n">
        <v>22752.59</v>
      </c>
      <c r="U406" s="128" t="n">
        <f aca="false" ca="false" dt2D="false" dtr="false" t="normal">COUNTIF(F406:Q406, "&gt;0")</f>
        <v>1</v>
      </c>
      <c r="V406" s="128" t="n">
        <f aca="false" ca="false" dt2D="false" dtr="false" t="normal">COUNTIF(R406:T406, "&gt;0")</f>
        <v>3</v>
      </c>
      <c r="W406" s="128" t="n">
        <f aca="false" ca="false" dt2D="false" dtr="false" t="normal">+U406+V406</f>
        <v>4</v>
      </c>
    </row>
    <row customHeight="true" ht="12.75" outlineLevel="0" r="407">
      <c r="A407" s="115" t="n">
        <f aca="false" ca="false" dt2D="false" dtr="false" t="normal">A406+1</f>
        <v>281</v>
      </c>
      <c r="B407" s="115" t="n">
        <f aca="false" ca="false" dt2D="false" dtr="false" t="normal">+B406+1</f>
        <v>176</v>
      </c>
      <c r="C407" s="116" t="s">
        <v>147</v>
      </c>
      <c r="D407" s="115" t="s">
        <v>875</v>
      </c>
      <c r="E407" s="124" t="n">
        <f aca="false" ca="true" dt2D="false" dtr="false" t="normal">SUBTOTAL(9, F407:T407)</f>
        <v>5559460.2</v>
      </c>
      <c r="F407" s="124" t="n"/>
      <c r="G407" s="124" t="n"/>
      <c r="H407" s="124" t="n"/>
      <c r="I407" s="124" t="n"/>
      <c r="J407" s="124" t="n"/>
      <c r="K407" s="124" t="n"/>
      <c r="L407" s="124" t="n">
        <v>0</v>
      </c>
      <c r="M407" s="124" t="n"/>
      <c r="N407" s="124" t="n"/>
      <c r="O407" s="124" t="n"/>
      <c r="P407" s="124" t="n"/>
      <c r="Q407" s="124" t="n">
        <v>5249703.94</v>
      </c>
      <c r="R407" s="124" t="n">
        <v>166783.81</v>
      </c>
      <c r="S407" s="124" t="n">
        <v>24000</v>
      </c>
      <c r="T407" s="124" t="n">
        <v>118972.45</v>
      </c>
      <c r="U407" s="128" t="n">
        <f aca="false" ca="false" dt2D="false" dtr="false" t="normal">COUNTIF(F407:Q407, "&gt;0")</f>
        <v>1</v>
      </c>
      <c r="V407" s="128" t="n">
        <f aca="false" ca="false" dt2D="false" dtr="false" t="normal">COUNTIF(R407:T407, "&gt;0")</f>
        <v>3</v>
      </c>
      <c r="W407" s="128" t="n">
        <f aca="false" ca="false" dt2D="false" dtr="false" t="normal">+U407+V407</f>
        <v>4</v>
      </c>
    </row>
    <row customHeight="true" ht="12.75" outlineLevel="0" r="408">
      <c r="A408" s="115" t="n">
        <f aca="false" ca="false" dt2D="false" dtr="false" t="normal">A407+1</f>
        <v>282</v>
      </c>
      <c r="B408" s="115" t="n">
        <f aca="false" ca="false" dt2D="false" dtr="false" t="normal">+B407+1</f>
        <v>177</v>
      </c>
      <c r="C408" s="116" t="s">
        <v>147</v>
      </c>
      <c r="D408" s="115" t="s">
        <v>877</v>
      </c>
      <c r="E408" s="124" t="n">
        <f aca="false" ca="true" dt2D="false" dtr="false" t="normal">SUBTOTAL(9, F408:T408)</f>
        <v>3855704.9</v>
      </c>
      <c r="F408" s="124" t="n"/>
      <c r="G408" s="124" t="n">
        <v>3633521.67</v>
      </c>
      <c r="H408" s="124" t="n"/>
      <c r="I408" s="124" t="n"/>
      <c r="J408" s="124" t="n"/>
      <c r="K408" s="124" t="n"/>
      <c r="L408" s="124" t="n">
        <v>0</v>
      </c>
      <c r="M408" s="124" t="n"/>
      <c r="N408" s="124" t="n"/>
      <c r="O408" s="124" t="n"/>
      <c r="P408" s="124" t="n"/>
      <c r="Q408" s="124" t="n"/>
      <c r="R408" s="124" t="n">
        <v>115671.15</v>
      </c>
      <c r="S408" s="124" t="n">
        <v>24000</v>
      </c>
      <c r="T408" s="124" t="n">
        <v>82512.08</v>
      </c>
      <c r="U408" s="128" t="n">
        <f aca="false" ca="false" dt2D="false" dtr="false" t="normal">COUNTIF(F408:Q408, "&gt;0")</f>
        <v>1</v>
      </c>
      <c r="V408" s="128" t="n">
        <f aca="false" ca="false" dt2D="false" dtr="false" t="normal">COUNTIF(R408:T408, "&gt;0")</f>
        <v>3</v>
      </c>
      <c r="W408" s="128" t="n">
        <f aca="false" ca="false" dt2D="false" dtr="false" t="normal">+U408+V408</f>
        <v>4</v>
      </c>
    </row>
    <row customHeight="true" ht="13.5" outlineLevel="0" r="409">
      <c r="A409" s="115" t="n">
        <f aca="false" ca="false" dt2D="false" dtr="false" t="normal">A408+1</f>
        <v>283</v>
      </c>
      <c r="B409" s="115" t="s">
        <v>226</v>
      </c>
      <c r="C409" s="116" t="s">
        <v>147</v>
      </c>
      <c r="D409" s="115" t="s">
        <v>441</v>
      </c>
      <c r="E409" s="124" t="n">
        <f aca="false" ca="true" dt2D="false" dtr="false" t="normal">SUBTOTAL(9, F409:T409)</f>
        <v>1934865.5</v>
      </c>
      <c r="F409" s="124" t="n"/>
      <c r="G409" s="124" t="n"/>
      <c r="H409" s="124" t="n"/>
      <c r="I409" s="124" t="n"/>
      <c r="J409" s="124" t="n">
        <v>1934865.5</v>
      </c>
      <c r="K409" s="124" t="n"/>
      <c r="L409" s="124" t="n"/>
      <c r="M409" s="124" t="n"/>
      <c r="N409" s="124" t="n"/>
      <c r="O409" s="124" t="n"/>
      <c r="P409" s="124" t="n"/>
      <c r="Q409" s="124" t="n"/>
      <c r="R409" s="124" t="n"/>
      <c r="S409" s="124" t="n"/>
      <c r="T409" s="124" t="n"/>
      <c r="U409" s="128" t="n">
        <f aca="false" ca="false" dt2D="false" dtr="false" t="normal">COUNTIF(F409:Q409, "&gt;0")</f>
        <v>1</v>
      </c>
      <c r="V409" s="128" t="n">
        <f aca="false" ca="false" dt2D="false" dtr="false" t="normal">COUNTIF(R409:T409, "&gt;0")</f>
        <v>0</v>
      </c>
      <c r="W409" s="128" t="n">
        <f aca="false" ca="false" dt2D="false" dtr="false" t="normal">+U409+V409</f>
        <v>1</v>
      </c>
    </row>
    <row customHeight="true" ht="12.75" outlineLevel="0" r="410">
      <c r="A410" s="115" t="n">
        <f aca="false" ca="false" dt2D="false" dtr="false" t="normal">A409+1</f>
        <v>284</v>
      </c>
      <c r="B410" s="115" t="n">
        <f aca="false" ca="false" dt2D="false" dtr="false" t="normal">B408+1</f>
        <v>178</v>
      </c>
      <c r="C410" s="116" t="s">
        <v>147</v>
      </c>
      <c r="D410" s="115" t="s">
        <v>879</v>
      </c>
      <c r="E410" s="124" t="n">
        <f aca="false" ca="true" dt2D="false" dtr="false" t="normal">SUBTOTAL(9, F410:T410)</f>
        <v>2084571.56</v>
      </c>
      <c r="F410" s="124" t="n"/>
      <c r="G410" s="124" t="n"/>
      <c r="H410" s="124" t="n"/>
      <c r="I410" s="124" t="n"/>
      <c r="J410" s="124" t="n">
        <v>1953424.58</v>
      </c>
      <c r="K410" s="124" t="n"/>
      <c r="L410" s="124" t="n">
        <v>0</v>
      </c>
      <c r="M410" s="124" t="n"/>
      <c r="N410" s="124" t="n"/>
      <c r="O410" s="124" t="n"/>
      <c r="P410" s="124" t="n"/>
      <c r="Q410" s="124" t="n"/>
      <c r="R410" s="124" t="n">
        <v>62537.15</v>
      </c>
      <c r="S410" s="124" t="n">
        <v>24000</v>
      </c>
      <c r="T410" s="124" t="n">
        <v>44609.83</v>
      </c>
      <c r="U410" s="128" t="n">
        <f aca="false" ca="false" dt2D="false" dtr="false" t="normal">COUNTIF(F410:Q410, "&gt;0")</f>
        <v>1</v>
      </c>
      <c r="V410" s="128" t="n">
        <f aca="false" ca="false" dt2D="false" dtr="false" t="normal">COUNTIF(R410:T410, "&gt;0")</f>
        <v>3</v>
      </c>
      <c r="W410" s="128" t="n">
        <f aca="false" ca="false" dt2D="false" dtr="false" t="normal">+U410+V410</f>
        <v>4</v>
      </c>
    </row>
    <row customHeight="true" ht="12.75" outlineLevel="0" r="411">
      <c r="A411" s="115" t="n">
        <f aca="false" ca="false" dt2D="false" dtr="false" t="normal">A410+1</f>
        <v>285</v>
      </c>
      <c r="B411" s="115" t="n">
        <f aca="false" ca="false" dt2D="false" dtr="false" t="normal">+B410+1</f>
        <v>179</v>
      </c>
      <c r="C411" s="116" t="s">
        <v>147</v>
      </c>
      <c r="D411" s="115" t="s">
        <v>882</v>
      </c>
      <c r="E411" s="124" t="n">
        <f aca="false" ca="true" dt2D="false" dtr="false" t="normal">SUBTOTAL(9, F411:T411)</f>
        <v>9367866.55</v>
      </c>
      <c r="F411" s="124" t="n">
        <v>6595437.19</v>
      </c>
      <c r="G411" s="124" t="n"/>
      <c r="H411" s="124" t="n"/>
      <c r="I411" s="124" t="n">
        <v>2266921.02</v>
      </c>
      <c r="J411" s="124" t="n"/>
      <c r="K411" s="124" t="n"/>
      <c r="L411" s="124" t="n"/>
      <c r="M411" s="124" t="n"/>
      <c r="N411" s="124" t="n"/>
      <c r="O411" s="124" t="n"/>
      <c r="P411" s="124" t="n"/>
      <c r="Q411" s="124" t="n"/>
      <c r="R411" s="124" t="n">
        <v>281036</v>
      </c>
      <c r="S411" s="124" t="n">
        <v>24000</v>
      </c>
      <c r="T411" s="124" t="n">
        <v>200472.34</v>
      </c>
      <c r="U411" s="128" t="n"/>
      <c r="V411" s="128" t="n"/>
      <c r="W411" s="128" t="n"/>
    </row>
    <row customHeight="true" ht="12.75" outlineLevel="0" r="412">
      <c r="A412" s="115" t="n">
        <f aca="false" ca="false" dt2D="false" dtr="false" t="normal">A411+1</f>
        <v>286</v>
      </c>
      <c r="B412" s="115" t="n">
        <f aca="false" ca="false" dt2D="false" dtr="false" t="normal">+B411+1</f>
        <v>180</v>
      </c>
      <c r="C412" s="116" t="s">
        <v>147</v>
      </c>
      <c r="D412" s="115" t="s">
        <v>734</v>
      </c>
      <c r="E412" s="124" t="n">
        <f aca="false" ca="true" dt2D="false" dtr="false" t="normal">SUBTOTAL(9, F412:T412)</f>
        <v>672216.4600000001</v>
      </c>
      <c r="F412" s="124" t="n"/>
      <c r="G412" s="124" t="n"/>
      <c r="H412" s="124" t="n"/>
      <c r="I412" s="124" t="n">
        <v>613664.54</v>
      </c>
      <c r="J412" s="124" t="n"/>
      <c r="K412" s="124" t="n"/>
      <c r="L412" s="124" t="n">
        <v>0</v>
      </c>
      <c r="M412" s="124" t="n"/>
      <c r="N412" s="124" t="n"/>
      <c r="O412" s="124" t="n"/>
      <c r="P412" s="124" t="n"/>
      <c r="Q412" s="124" t="n"/>
      <c r="R412" s="124" t="n">
        <v>20166.49</v>
      </c>
      <c r="S412" s="124" t="n">
        <v>24000</v>
      </c>
      <c r="T412" s="124" t="n">
        <v>14385.43</v>
      </c>
      <c r="U412" s="128" t="n">
        <f aca="false" ca="false" dt2D="false" dtr="false" t="normal">COUNTIF(F412:Q412, "&gt;0")</f>
        <v>1</v>
      </c>
      <c r="V412" s="128" t="n">
        <f aca="false" ca="false" dt2D="false" dtr="false" t="normal">COUNTIF(R412:T412, "&gt;0")</f>
        <v>3</v>
      </c>
      <c r="W412" s="128" t="n">
        <f aca="false" ca="false" dt2D="false" dtr="false" t="normal">+U412+V412</f>
        <v>4</v>
      </c>
    </row>
    <row customHeight="true" ht="12.75" outlineLevel="0" r="413">
      <c r="A413" s="115" t="n">
        <f aca="false" ca="false" dt2D="false" dtr="false" t="normal">A412+1</f>
        <v>287</v>
      </c>
      <c r="B413" s="115" t="n">
        <f aca="false" ca="false" dt2D="false" dtr="false" t="normal">+B412+1</f>
        <v>181</v>
      </c>
      <c r="C413" s="116" t="s">
        <v>147</v>
      </c>
      <c r="D413" s="115" t="s">
        <v>736</v>
      </c>
      <c r="E413" s="124" t="n">
        <f aca="false" ca="true" dt2D="false" dtr="false" t="normal">SUBTOTAL(9, F413:T413)</f>
        <v>3494355.3000000003</v>
      </c>
      <c r="F413" s="124" t="n">
        <v>3290745.44</v>
      </c>
      <c r="G413" s="124" t="n"/>
      <c r="H413" s="124" t="n"/>
      <c r="I413" s="124" t="n"/>
      <c r="J413" s="124" t="n"/>
      <c r="K413" s="124" t="n"/>
      <c r="L413" s="124" t="n"/>
      <c r="M413" s="124" t="n"/>
      <c r="N413" s="124" t="n"/>
      <c r="O413" s="124" t="n"/>
      <c r="P413" s="124" t="n"/>
      <c r="Q413" s="124" t="n"/>
      <c r="R413" s="124" t="n">
        <v>104830.66</v>
      </c>
      <c r="S413" s="124" t="n">
        <v>24000</v>
      </c>
      <c r="T413" s="124" t="n">
        <v>74779.2</v>
      </c>
      <c r="U413" s="128" t="n">
        <f aca="false" ca="false" dt2D="false" dtr="false" t="normal">COUNTIF(F413:Q413, "&gt;0")</f>
        <v>1</v>
      </c>
      <c r="V413" s="128" t="n">
        <f aca="false" ca="false" dt2D="false" dtr="false" t="normal">COUNTIF(R413:T413, "&gt;0")</f>
        <v>3</v>
      </c>
      <c r="W413" s="128" t="n">
        <f aca="false" ca="false" dt2D="false" dtr="false" t="normal">+U413+V413</f>
        <v>4</v>
      </c>
    </row>
    <row customHeight="true" ht="12.75" outlineLevel="0" r="414">
      <c r="A414" s="115" t="n">
        <f aca="false" ca="false" dt2D="false" dtr="false" t="normal">A413+1</f>
        <v>288</v>
      </c>
      <c r="B414" s="115" t="n">
        <f aca="false" ca="false" dt2D="false" dtr="false" t="normal">+B413+1</f>
        <v>182</v>
      </c>
      <c r="C414" s="116" t="s">
        <v>147</v>
      </c>
      <c r="D414" s="115" t="s">
        <v>738</v>
      </c>
      <c r="E414" s="124" t="n">
        <f aca="false" ca="true" dt2D="false" dtr="false" t="normal">SUBTOTAL(9, F414:T414)</f>
        <v>3760443.74</v>
      </c>
      <c r="F414" s="124" t="n">
        <v>3543156.93</v>
      </c>
      <c r="G414" s="124" t="n"/>
      <c r="H414" s="124" t="n"/>
      <c r="I414" s="124" t="n"/>
      <c r="J414" s="124" t="n"/>
      <c r="K414" s="124" t="n"/>
      <c r="L414" s="124" t="n"/>
      <c r="M414" s="124" t="n"/>
      <c r="N414" s="124" t="n"/>
      <c r="O414" s="124" t="n"/>
      <c r="P414" s="124" t="n"/>
      <c r="Q414" s="124" t="n"/>
      <c r="R414" s="124" t="n">
        <v>112813.31</v>
      </c>
      <c r="S414" s="124" t="n">
        <v>24000</v>
      </c>
      <c r="T414" s="124" t="n">
        <v>80473.5</v>
      </c>
      <c r="U414" s="128" t="n">
        <f aca="false" ca="false" dt2D="false" dtr="false" t="normal">COUNTIF(F414:Q414, "&gt;0")</f>
        <v>1</v>
      </c>
      <c r="V414" s="128" t="n">
        <f aca="false" ca="false" dt2D="false" dtr="false" t="normal">COUNTIF(R414:T414, "&gt;0")</f>
        <v>3</v>
      </c>
      <c r="W414" s="128" t="n">
        <f aca="false" ca="false" dt2D="false" dtr="false" t="normal">+U414+V414</f>
        <v>4</v>
      </c>
    </row>
    <row customHeight="true" ht="12.75" outlineLevel="0" r="415">
      <c r="A415" s="115" t="n">
        <f aca="false" ca="false" dt2D="false" dtr="false" t="normal">A414+1</f>
        <v>289</v>
      </c>
      <c r="B415" s="115" t="n">
        <f aca="false" ca="false" dt2D="false" dtr="false" t="normal">+B414+1</f>
        <v>183</v>
      </c>
      <c r="C415" s="116" t="s">
        <v>147</v>
      </c>
      <c r="D415" s="115" t="s">
        <v>739</v>
      </c>
      <c r="E415" s="124" t="n">
        <f aca="false" ca="true" dt2D="false" dtr="false" t="normal">SUBTOTAL(9, F415:T415)</f>
        <v>2498775.16</v>
      </c>
      <c r="F415" s="124" t="n">
        <v>2346338.12</v>
      </c>
      <c r="G415" s="124" t="n"/>
      <c r="H415" s="124" t="n"/>
      <c r="I415" s="124" t="n"/>
      <c r="J415" s="124" t="n"/>
      <c r="K415" s="124" t="n"/>
      <c r="L415" s="124" t="n"/>
      <c r="M415" s="124" t="n"/>
      <c r="N415" s="124" t="n"/>
      <c r="O415" s="124" t="n"/>
      <c r="P415" s="124" t="n"/>
      <c r="Q415" s="124" t="n"/>
      <c r="R415" s="124" t="n">
        <v>74963.25</v>
      </c>
      <c r="S415" s="124" t="n">
        <v>24000</v>
      </c>
      <c r="T415" s="124" t="n">
        <v>53473.79</v>
      </c>
      <c r="U415" s="128" t="n">
        <f aca="false" ca="false" dt2D="false" dtr="false" t="normal">COUNTIF(F415:Q415, "&gt;0")</f>
        <v>1</v>
      </c>
      <c r="V415" s="128" t="n">
        <f aca="false" ca="false" dt2D="false" dtr="false" t="normal">COUNTIF(R415:T415, "&gt;0")</f>
        <v>3</v>
      </c>
      <c r="W415" s="128" t="n">
        <f aca="false" ca="false" dt2D="false" dtr="false" t="normal">+U415+V415</f>
        <v>4</v>
      </c>
    </row>
    <row customHeight="true" ht="12.75" outlineLevel="0" r="416">
      <c r="A416" s="115" t="n">
        <f aca="false" ca="false" dt2D="false" dtr="false" t="normal">A415+1</f>
        <v>290</v>
      </c>
      <c r="B416" s="115" t="n">
        <f aca="false" ca="false" dt2D="false" dtr="false" t="normal">+B415+1</f>
        <v>184</v>
      </c>
      <c r="C416" s="116" t="s">
        <v>147</v>
      </c>
      <c r="D416" s="115" t="s">
        <v>740</v>
      </c>
      <c r="E416" s="124" t="n">
        <f aca="false" ca="true" dt2D="false" dtr="false" t="normal">SUBTOTAL(9, F416:T416)</f>
        <v>2497547.06</v>
      </c>
      <c r="F416" s="124" t="n">
        <v>2345173.14</v>
      </c>
      <c r="G416" s="124" t="n"/>
      <c r="H416" s="124" t="n"/>
      <c r="I416" s="124" t="n"/>
      <c r="J416" s="124" t="n"/>
      <c r="K416" s="124" t="n"/>
      <c r="L416" s="124" t="n"/>
      <c r="M416" s="124" t="n"/>
      <c r="N416" s="124" t="n"/>
      <c r="O416" s="124" t="n"/>
      <c r="P416" s="124" t="n"/>
      <c r="Q416" s="124" t="n"/>
      <c r="R416" s="124" t="n">
        <v>74926.41</v>
      </c>
      <c r="S416" s="124" t="n">
        <v>24000</v>
      </c>
      <c r="T416" s="124" t="n">
        <v>53447.51</v>
      </c>
      <c r="U416" s="128" t="n">
        <f aca="false" ca="false" dt2D="false" dtr="false" t="normal">COUNTIF(F416:Q416, "&gt;0")</f>
        <v>1</v>
      </c>
      <c r="V416" s="128" t="n">
        <f aca="false" ca="false" dt2D="false" dtr="false" t="normal">COUNTIF(R416:T416, "&gt;0")</f>
        <v>3</v>
      </c>
      <c r="W416" s="128" t="n">
        <f aca="false" ca="false" dt2D="false" dtr="false" t="normal">+U416+V416</f>
        <v>4</v>
      </c>
    </row>
    <row customHeight="true" ht="12.75" outlineLevel="0" r="417">
      <c r="A417" s="115" t="n">
        <f aca="false" ca="false" dt2D="false" dtr="false" t="normal">A416+1</f>
        <v>291</v>
      </c>
      <c r="B417" s="115" t="n">
        <f aca="false" ca="false" dt2D="false" dtr="false" t="normal">+B416+1</f>
        <v>185</v>
      </c>
      <c r="C417" s="116" t="s">
        <v>147</v>
      </c>
      <c r="D417" s="115" t="s">
        <v>887</v>
      </c>
      <c r="E417" s="124" t="n">
        <f aca="false" ca="false" dt2D="false" dtr="false" t="normal">SUM(F417:T417)</f>
        <v>1927560.55</v>
      </c>
      <c r="F417" s="124" t="n"/>
      <c r="G417" s="124" t="n"/>
      <c r="H417" s="124" t="n"/>
      <c r="I417" s="124" t="n"/>
      <c r="J417" s="124" t="n">
        <v>1845544.24</v>
      </c>
      <c r="K417" s="124" t="n"/>
      <c r="L417" s="124" t="n"/>
      <c r="M417" s="124" t="n"/>
      <c r="N417" s="124" t="n"/>
      <c r="O417" s="124" t="n"/>
      <c r="P417" s="124" t="n"/>
      <c r="Q417" s="124" t="n"/>
      <c r="R417" s="124" t="n">
        <v>58016.31</v>
      </c>
      <c r="S417" s="124" t="n">
        <v>24000</v>
      </c>
      <c r="T417" s="124" t="n"/>
      <c r="U417" s="128" t="n">
        <f aca="false" ca="false" dt2D="false" dtr="false" t="normal">COUNTIF(F417:Q417, "&gt;0")</f>
        <v>1</v>
      </c>
      <c r="V417" s="128" t="n">
        <f aca="false" ca="false" dt2D="false" dtr="false" t="normal">COUNTIF(R417:T417, "&gt;0")</f>
        <v>2</v>
      </c>
      <c r="W417" s="128" t="n">
        <f aca="false" ca="false" dt2D="false" dtr="false" t="normal">+U417+V417</f>
        <v>3</v>
      </c>
    </row>
    <row customHeight="true" ht="12.75" outlineLevel="0" r="418">
      <c r="A418" s="115" t="n">
        <f aca="false" ca="false" dt2D="false" dtr="false" t="normal">A417+1</f>
        <v>292</v>
      </c>
      <c r="B418" s="115" t="n">
        <f aca="false" ca="false" dt2D="false" dtr="false" t="normal">+B417+1</f>
        <v>186</v>
      </c>
      <c r="C418" s="116" t="s">
        <v>147</v>
      </c>
      <c r="D418" s="115" t="s">
        <v>889</v>
      </c>
      <c r="E418" s="124" t="n">
        <f aca="false" ca="true" dt2D="false" dtr="false" t="normal">SUBTOTAL(9, F418:T418)</f>
        <v>2059625.3</v>
      </c>
      <c r="F418" s="124" t="n"/>
      <c r="G418" s="124" t="n"/>
      <c r="H418" s="124" t="n"/>
      <c r="I418" s="124" t="n"/>
      <c r="J418" s="124" t="n">
        <v>1929760.56</v>
      </c>
      <c r="K418" s="124" t="n"/>
      <c r="L418" s="124" t="n">
        <v>0</v>
      </c>
      <c r="M418" s="124" t="n"/>
      <c r="N418" s="124" t="n"/>
      <c r="O418" s="124" t="n"/>
      <c r="P418" s="124" t="n"/>
      <c r="Q418" s="124" t="n"/>
      <c r="R418" s="124" t="n">
        <v>61788.76</v>
      </c>
      <c r="S418" s="124" t="n">
        <v>24000</v>
      </c>
      <c r="T418" s="124" t="n">
        <v>44075.98</v>
      </c>
      <c r="U418" s="128" t="n">
        <f aca="false" ca="false" dt2D="false" dtr="false" t="normal">COUNTIF(F418:Q418, "&gt;0")</f>
        <v>1</v>
      </c>
      <c r="V418" s="128" t="n">
        <f aca="false" ca="false" dt2D="false" dtr="false" t="normal">COUNTIF(R418:T418, "&gt;0")</f>
        <v>3</v>
      </c>
      <c r="W418" s="128" t="n">
        <f aca="false" ca="false" dt2D="false" dtr="false" t="normal">+U418+V418</f>
        <v>4</v>
      </c>
    </row>
    <row customHeight="true" ht="12.75" outlineLevel="0" r="419">
      <c r="A419" s="115" t="n">
        <f aca="false" ca="false" dt2D="false" dtr="false" t="normal">A418+1</f>
        <v>293</v>
      </c>
      <c r="B419" s="115" t="n">
        <f aca="false" ca="false" dt2D="false" dtr="false" t="normal">+B418+1</f>
        <v>187</v>
      </c>
      <c r="C419" s="116" t="s">
        <v>147</v>
      </c>
      <c r="D419" s="115" t="s">
        <v>890</v>
      </c>
      <c r="E419" s="124" t="n">
        <f aca="false" ca="false" dt2D="false" dtr="false" t="normal">SUM(F419:T419)</f>
        <v>9857054.82</v>
      </c>
      <c r="F419" s="124" t="n"/>
      <c r="G419" s="124" t="n"/>
      <c r="H419" s="124" t="n"/>
      <c r="I419" s="124" t="n"/>
      <c r="J419" s="124" t="n"/>
      <c r="K419" s="124" t="n"/>
      <c r="L419" s="124" t="n"/>
      <c r="M419" s="124" t="n">
        <v>9258705.59</v>
      </c>
      <c r="N419" s="124" t="n"/>
      <c r="O419" s="124" t="n"/>
      <c r="P419" s="124" t="n"/>
      <c r="Q419" s="124" t="n"/>
      <c r="R419" s="124" t="n">
        <v>574349.23</v>
      </c>
      <c r="S419" s="124" t="n">
        <v>24000</v>
      </c>
      <c r="T419" s="124" t="n"/>
      <c r="U419" s="128" t="n">
        <f aca="false" ca="false" dt2D="false" dtr="false" t="normal">COUNTIF(F419:Q419, "&gt;0")</f>
        <v>1</v>
      </c>
      <c r="V419" s="128" t="n">
        <f aca="false" ca="false" dt2D="false" dtr="false" t="normal">COUNTIF(R419:T419, "&gt;0")</f>
        <v>2</v>
      </c>
      <c r="W419" s="128" t="n">
        <f aca="false" ca="false" dt2D="false" dtr="false" t="normal">+U419+V419</f>
        <v>3</v>
      </c>
    </row>
    <row customHeight="true" ht="12.75" outlineLevel="0" r="420">
      <c r="A420" s="115" t="n">
        <f aca="false" ca="false" dt2D="false" dtr="false" t="normal">A419+1</f>
        <v>294</v>
      </c>
      <c r="B420" s="115" t="n">
        <f aca="false" ca="false" dt2D="false" dtr="false" t="normal">+B419+1</f>
        <v>188</v>
      </c>
      <c r="C420" s="116" t="s">
        <v>147</v>
      </c>
      <c r="D420" s="115" t="s">
        <v>893</v>
      </c>
      <c r="E420" s="124" t="n">
        <f aca="false" ca="true" dt2D="false" dtr="false" t="normal">SUBTOTAL(9, F420:T420)</f>
        <v>2513755.0999999996</v>
      </c>
      <c r="F420" s="124" t="n"/>
      <c r="G420" s="124" t="n"/>
      <c r="H420" s="124" t="n"/>
      <c r="I420" s="124" t="n"/>
      <c r="J420" s="124" t="n">
        <v>2360548.09</v>
      </c>
      <c r="K420" s="124" t="n"/>
      <c r="L420" s="124" t="n">
        <v>0</v>
      </c>
      <c r="M420" s="124" t="n"/>
      <c r="N420" s="124" t="n"/>
      <c r="O420" s="124" t="n"/>
      <c r="P420" s="124" t="n"/>
      <c r="Q420" s="124" t="n"/>
      <c r="R420" s="124" t="n">
        <v>75412.65</v>
      </c>
      <c r="S420" s="124" t="n">
        <v>24000</v>
      </c>
      <c r="T420" s="124" t="n">
        <v>53794.36</v>
      </c>
      <c r="U420" s="128" t="n">
        <f aca="false" ca="false" dt2D="false" dtr="false" t="normal">COUNTIF(F420:Q420, "&gt;0")</f>
        <v>1</v>
      </c>
      <c r="V420" s="128" t="n">
        <f aca="false" ca="false" dt2D="false" dtr="false" t="normal">COUNTIF(R420:T420, "&gt;0")</f>
        <v>3</v>
      </c>
      <c r="W420" s="128" t="n">
        <f aca="false" ca="false" dt2D="false" dtr="false" t="normal">+U420+V420</f>
        <v>4</v>
      </c>
    </row>
    <row customHeight="true" ht="12.75" outlineLevel="0" r="421">
      <c r="A421" s="115" t="n">
        <f aca="false" ca="false" dt2D="false" dtr="false" t="normal">A420+1</f>
        <v>295</v>
      </c>
      <c r="B421" s="115" t="n">
        <f aca="false" ca="false" dt2D="false" dtr="false" t="normal">+B420+1</f>
        <v>189</v>
      </c>
      <c r="C421" s="116" t="s">
        <v>147</v>
      </c>
      <c r="D421" s="115" t="s">
        <v>895</v>
      </c>
      <c r="E421" s="124" t="n">
        <f aca="false" ca="true" dt2D="false" dtr="false" t="normal">SUBTOTAL(9, F421:T421)</f>
        <v>3159509.34</v>
      </c>
      <c r="F421" s="124" t="n"/>
      <c r="G421" s="124" t="n"/>
      <c r="H421" s="124" t="n"/>
      <c r="I421" s="124" t="n"/>
      <c r="J421" s="124" t="n">
        <v>2973110.56</v>
      </c>
      <c r="K421" s="124" t="n"/>
      <c r="L421" s="124" t="n">
        <v>0</v>
      </c>
      <c r="M421" s="124" t="n"/>
      <c r="N421" s="124" t="n"/>
      <c r="O421" s="124" t="n"/>
      <c r="P421" s="124" t="n"/>
      <c r="Q421" s="124" t="n"/>
      <c r="R421" s="124" t="n">
        <v>94785.28</v>
      </c>
      <c r="S421" s="124" t="n">
        <v>24000</v>
      </c>
      <c r="T421" s="124" t="n">
        <v>67613.5</v>
      </c>
      <c r="U421" s="128" t="n">
        <f aca="false" ca="false" dt2D="false" dtr="false" t="normal">COUNTIF(F421:Q421, "&gt;0")</f>
        <v>1</v>
      </c>
      <c r="V421" s="128" t="n">
        <f aca="false" ca="false" dt2D="false" dtr="false" t="normal">COUNTIF(R421:T421, "&gt;0")</f>
        <v>3</v>
      </c>
      <c r="W421" s="128" t="n">
        <f aca="false" ca="false" dt2D="false" dtr="false" t="normal">+U421+V421</f>
        <v>4</v>
      </c>
    </row>
    <row customHeight="true" ht="12.75" outlineLevel="0" r="422">
      <c r="A422" s="115" t="n">
        <f aca="false" ca="false" dt2D="false" dtr="false" t="normal">A421+1</f>
        <v>296</v>
      </c>
      <c r="B422" s="115" t="n">
        <f aca="false" ca="false" dt2D="false" dtr="false" t="normal">+B421+1</f>
        <v>190</v>
      </c>
      <c r="C422" s="116" t="s">
        <v>147</v>
      </c>
      <c r="D422" s="115" t="s">
        <v>896</v>
      </c>
      <c r="E422" s="124" t="n">
        <f aca="false" ca="true" dt2D="false" dtr="false" t="normal">SUBTOTAL(9, F422:T422)</f>
        <v>2553513.2</v>
      </c>
      <c r="F422" s="124" t="n"/>
      <c r="G422" s="124" t="n"/>
      <c r="H422" s="124" t="n"/>
      <c r="I422" s="124" t="n"/>
      <c r="J422" s="124" t="n">
        <v>2398262.62</v>
      </c>
      <c r="K422" s="124" t="n"/>
      <c r="L422" s="124" t="n">
        <v>0</v>
      </c>
      <c r="M422" s="124" t="n"/>
      <c r="N422" s="124" t="n"/>
      <c r="O422" s="124" t="n"/>
      <c r="P422" s="124" t="n"/>
      <c r="Q422" s="124" t="n"/>
      <c r="R422" s="124" t="n">
        <v>76605.4</v>
      </c>
      <c r="S422" s="124" t="n">
        <v>24000</v>
      </c>
      <c r="T422" s="124" t="n">
        <v>54645.18</v>
      </c>
      <c r="U422" s="128" t="n">
        <f aca="false" ca="false" dt2D="false" dtr="false" t="normal">COUNTIF(F422:Q422, "&gt;0")</f>
        <v>1</v>
      </c>
      <c r="V422" s="128" t="n">
        <f aca="false" ca="false" dt2D="false" dtr="false" t="normal">COUNTIF(R422:T422, "&gt;0")</f>
        <v>3</v>
      </c>
      <c r="W422" s="128" t="n">
        <f aca="false" ca="false" dt2D="false" dtr="false" t="normal">+U422+V422</f>
        <v>4</v>
      </c>
    </row>
    <row customHeight="true" ht="12.75" outlineLevel="0" r="423">
      <c r="A423" s="115" t="n">
        <f aca="false" ca="false" dt2D="false" dtr="false" t="normal">A422+1</f>
        <v>297</v>
      </c>
      <c r="B423" s="115" t="n">
        <f aca="false" ca="false" dt2D="false" dtr="false" t="normal">+B422+1</f>
        <v>191</v>
      </c>
      <c r="C423" s="116" t="s">
        <v>147</v>
      </c>
      <c r="D423" s="115" t="s">
        <v>897</v>
      </c>
      <c r="E423" s="124" t="n">
        <f aca="false" ca="true" dt2D="false" dtr="false" t="normal">SUBTOTAL(9, F423:T423)</f>
        <v>1031863.52</v>
      </c>
      <c r="F423" s="124" t="n"/>
      <c r="G423" s="124" t="n"/>
      <c r="H423" s="124" t="n"/>
      <c r="I423" s="124" t="n"/>
      <c r="J423" s="124" t="n">
        <v>954825.73</v>
      </c>
      <c r="K423" s="124" t="n"/>
      <c r="L423" s="124" t="n">
        <v>0</v>
      </c>
      <c r="M423" s="124" t="n"/>
      <c r="N423" s="124" t="n"/>
      <c r="O423" s="124" t="n"/>
      <c r="P423" s="124" t="n"/>
      <c r="Q423" s="124" t="n"/>
      <c r="R423" s="124" t="n">
        <v>30955.91</v>
      </c>
      <c r="S423" s="124" t="n">
        <v>24000</v>
      </c>
      <c r="T423" s="124" t="n">
        <v>22081.88</v>
      </c>
      <c r="U423" s="128" t="n">
        <f aca="false" ca="false" dt2D="false" dtr="false" t="normal">COUNTIF(F423:Q423, "&gt;0")</f>
        <v>1</v>
      </c>
      <c r="V423" s="128" t="n">
        <f aca="false" ca="false" dt2D="false" dtr="false" t="normal">COUNTIF(R423:T423, "&gt;0")</f>
        <v>3</v>
      </c>
      <c r="W423" s="128" t="n">
        <f aca="false" ca="false" dt2D="false" dtr="false" t="normal">+U423+V423</f>
        <v>4</v>
      </c>
    </row>
    <row customHeight="true" ht="12.75" outlineLevel="0" r="424">
      <c r="A424" s="115" t="n">
        <f aca="false" ca="false" dt2D="false" dtr="false" t="normal">A423+1</f>
        <v>298</v>
      </c>
      <c r="B424" s="115" t="n">
        <f aca="false" ca="false" dt2D="false" dtr="false" t="normal">+B423+1</f>
        <v>192</v>
      </c>
      <c r="C424" s="116" t="s">
        <v>110</v>
      </c>
      <c r="D424" s="115" t="s">
        <v>898</v>
      </c>
      <c r="E424" s="124" t="n">
        <f aca="false" ca="false" dt2D="false" dtr="false" t="normal">SUM(F424:T424)</f>
        <v>3287049.8000000003</v>
      </c>
      <c r="F424" s="124" t="n"/>
      <c r="G424" s="124" t="n"/>
      <c r="H424" s="124" t="n"/>
      <c r="I424" s="124" t="n"/>
      <c r="J424" s="124" t="n"/>
      <c r="K424" s="124" t="n"/>
      <c r="L424" s="124" t="n"/>
      <c r="M424" s="124" t="n">
        <v>2827492.39</v>
      </c>
      <c r="N424" s="124" t="n"/>
      <c r="O424" s="124" t="n"/>
      <c r="P424" s="124" t="n"/>
      <c r="Q424" s="124" t="n"/>
      <c r="R424" s="124" t="n">
        <v>435557.41</v>
      </c>
      <c r="S424" s="124" t="n">
        <v>24000</v>
      </c>
      <c r="T424" s="124" t="n"/>
      <c r="U424" s="128" t="n">
        <f aca="false" ca="false" dt2D="false" dtr="false" t="normal">COUNTIF(F424:Q424, "&gt;0")</f>
        <v>1</v>
      </c>
      <c r="V424" s="128" t="n">
        <f aca="false" ca="false" dt2D="false" dtr="false" t="normal">COUNTIF(R424:T424, "&gt;0")</f>
        <v>2</v>
      </c>
      <c r="W424" s="128" t="n">
        <f aca="false" ca="false" dt2D="false" dtr="false" t="normal">+U424+V424</f>
        <v>3</v>
      </c>
    </row>
    <row customHeight="true" ht="12.75" outlineLevel="0" r="425">
      <c r="A425" s="115" t="n">
        <f aca="false" ca="false" dt2D="false" dtr="false" t="normal">A424+1</f>
        <v>299</v>
      </c>
      <c r="B425" s="115" t="n">
        <f aca="false" ca="false" dt2D="false" dtr="false" t="normal">+B424+1</f>
        <v>193</v>
      </c>
      <c r="C425" s="116" t="s">
        <v>147</v>
      </c>
      <c r="D425" s="115" t="s">
        <v>753</v>
      </c>
      <c r="E425" s="124" t="n">
        <f aca="false" ca="true" dt2D="false" dtr="false" t="normal">SUBTOTAL(9, F425:T425)</f>
        <v>3150505.01</v>
      </c>
      <c r="F425" s="124" t="n">
        <v>0</v>
      </c>
      <c r="G425" s="124" t="n"/>
      <c r="H425" s="124" t="n"/>
      <c r="I425" s="124" t="n">
        <v>3150505.01</v>
      </c>
      <c r="J425" s="124" t="n"/>
      <c r="K425" s="124" t="n"/>
      <c r="L425" s="124" t="n"/>
      <c r="M425" s="124" t="n"/>
      <c r="N425" s="124" t="n"/>
      <c r="O425" s="124" t="n"/>
      <c r="P425" s="124" t="n"/>
      <c r="Q425" s="124" t="n"/>
      <c r="R425" s="124" t="n"/>
      <c r="S425" s="124" t="n"/>
      <c r="T425" s="124" t="n"/>
      <c r="U425" s="128" t="n">
        <f aca="false" ca="false" dt2D="false" dtr="false" t="normal">COUNTIF(F425:Q425, "&gt;0")</f>
        <v>1</v>
      </c>
      <c r="V425" s="128" t="n">
        <f aca="false" ca="false" dt2D="false" dtr="false" t="normal">COUNTIF(R425:T425, "&gt;0")</f>
        <v>0</v>
      </c>
      <c r="W425" s="128" t="n">
        <f aca="false" ca="false" dt2D="false" dtr="false" t="normal">+U425+V425</f>
        <v>1</v>
      </c>
    </row>
    <row customHeight="true" ht="12.75" outlineLevel="0" r="426">
      <c r="A426" s="115" t="n">
        <f aca="false" ca="false" dt2D="false" dtr="false" t="normal">A425+1</f>
        <v>300</v>
      </c>
      <c r="B426" s="115" t="n">
        <f aca="false" ca="false" dt2D="false" dtr="false" t="normal">+B425+1</f>
        <v>194</v>
      </c>
      <c r="C426" s="116" t="s">
        <v>147</v>
      </c>
      <c r="D426" s="115" t="s">
        <v>899</v>
      </c>
      <c r="E426" s="124" t="n">
        <f aca="false" ca="false" dt2D="false" dtr="false" t="normal">SUM(F426:T426)</f>
        <v>1677736.87</v>
      </c>
      <c r="F426" s="124" t="n"/>
      <c r="G426" s="124" t="n"/>
      <c r="H426" s="124" t="n"/>
      <c r="I426" s="124" t="n"/>
      <c r="J426" s="124" t="n">
        <v>1523027.12</v>
      </c>
      <c r="K426" s="124" t="n"/>
      <c r="L426" s="124" t="n"/>
      <c r="M426" s="124" t="n"/>
      <c r="N426" s="124" t="n"/>
      <c r="O426" s="124" t="n"/>
      <c r="P426" s="124" t="n"/>
      <c r="Q426" s="124" t="n"/>
      <c r="R426" s="124" t="n">
        <v>130709.75</v>
      </c>
      <c r="S426" s="124" t="n">
        <v>24000</v>
      </c>
      <c r="T426" s="124" t="n"/>
      <c r="U426" s="128" t="n">
        <f aca="false" ca="false" dt2D="false" dtr="false" t="normal">COUNTIF(F426:Q426, "&gt;0")</f>
        <v>1</v>
      </c>
      <c r="V426" s="128" t="n">
        <f aca="false" ca="false" dt2D="false" dtr="false" t="normal">COUNTIF(R426:T426, "&gt;0")</f>
        <v>2</v>
      </c>
      <c r="W426" s="128" t="n">
        <f aca="false" ca="false" dt2D="false" dtr="false" t="normal">+U426+V426</f>
        <v>3</v>
      </c>
    </row>
    <row customHeight="true" ht="12.75" outlineLevel="0" r="427">
      <c r="A427" s="115" t="n">
        <f aca="false" ca="false" dt2D="false" dtr="false" t="normal">A426+1</f>
        <v>301</v>
      </c>
      <c r="B427" s="115" t="n">
        <f aca="false" ca="false" dt2D="false" dtr="false" t="normal">+B426+1</f>
        <v>195</v>
      </c>
      <c r="C427" s="116" t="s">
        <v>147</v>
      </c>
      <c r="D427" s="115" t="s">
        <v>759</v>
      </c>
      <c r="E427" s="124" t="n">
        <f aca="false" ca="true" dt2D="false" dtr="false" t="normal">SUBTOTAL(9, F427:T427)</f>
        <v>13344533.010000002</v>
      </c>
      <c r="F427" s="124" t="n">
        <v>10685227.8</v>
      </c>
      <c r="G427" s="124" t="n"/>
      <c r="H427" s="124" t="n"/>
      <c r="I427" s="124" t="n"/>
      <c r="J427" s="124" t="n">
        <v>1949396.21</v>
      </c>
      <c r="K427" s="124" t="n"/>
      <c r="L427" s="124" t="n">
        <v>0</v>
      </c>
      <c r="M427" s="124" t="n"/>
      <c r="N427" s="124" t="n"/>
      <c r="O427" s="124" t="n"/>
      <c r="P427" s="124" t="n"/>
      <c r="Q427" s="124" t="n"/>
      <c r="R427" s="124" t="n">
        <v>400335.99</v>
      </c>
      <c r="S427" s="124" t="n">
        <v>24000</v>
      </c>
      <c r="T427" s="124" t="n">
        <v>285573.01</v>
      </c>
      <c r="U427" s="128" t="n">
        <f aca="false" ca="false" dt2D="false" dtr="false" t="normal">COUNTIF(F427:Q427, "&gt;0")</f>
        <v>2</v>
      </c>
      <c r="V427" s="128" t="n">
        <f aca="false" ca="false" dt2D="false" dtr="false" t="normal">COUNTIF(R427:T427, "&gt;0")</f>
        <v>3</v>
      </c>
      <c r="W427" s="128" t="n">
        <f aca="false" ca="false" dt2D="false" dtr="false" t="normal">+U427+V427</f>
        <v>5</v>
      </c>
    </row>
    <row customHeight="true" ht="12.75" outlineLevel="0" r="428">
      <c r="A428" s="115" t="n">
        <f aca="false" ca="false" dt2D="false" dtr="false" t="normal">A427+1</f>
        <v>302</v>
      </c>
      <c r="B428" s="115" t="n">
        <f aca="false" ca="false" dt2D="false" dtr="false" t="normal">+B427+1</f>
        <v>196</v>
      </c>
      <c r="C428" s="116" t="s">
        <v>147</v>
      </c>
      <c r="D428" s="115" t="s">
        <v>900</v>
      </c>
      <c r="E428" s="124" t="n">
        <f aca="false" ca="false" dt2D="false" dtr="false" t="normal">SUM(F428:T428)</f>
        <v>1704009.69</v>
      </c>
      <c r="F428" s="124" t="n"/>
      <c r="G428" s="124" t="n"/>
      <c r="H428" s="124" t="n"/>
      <c r="I428" s="124" t="n"/>
      <c r="J428" s="124" t="n">
        <v>1550796.55</v>
      </c>
      <c r="K428" s="124" t="n"/>
      <c r="L428" s="124" t="n"/>
      <c r="M428" s="124" t="n"/>
      <c r="N428" s="124" t="n"/>
      <c r="O428" s="124" t="n"/>
      <c r="P428" s="124" t="n"/>
      <c r="Q428" s="124" t="n"/>
      <c r="R428" s="124" t="n">
        <v>129213.14</v>
      </c>
      <c r="S428" s="124" t="n">
        <v>24000</v>
      </c>
      <c r="T428" s="124" t="n"/>
      <c r="U428" s="128" t="n">
        <f aca="false" ca="false" dt2D="false" dtr="false" t="normal">COUNTIF(F428:Q428, "&gt;0")</f>
        <v>1</v>
      </c>
      <c r="V428" s="128" t="n">
        <f aca="false" ca="false" dt2D="false" dtr="false" t="normal">COUNTIF(R428:T428, "&gt;0")</f>
        <v>2</v>
      </c>
      <c r="W428" s="128" t="n">
        <f aca="false" ca="false" dt2D="false" dtr="false" t="normal">+U428+V428</f>
        <v>3</v>
      </c>
    </row>
    <row customHeight="true" ht="12.75" outlineLevel="0" r="429">
      <c r="A429" s="115" t="n">
        <f aca="false" ca="false" dt2D="false" dtr="false" t="normal">A428+1</f>
        <v>303</v>
      </c>
      <c r="B429" s="115" t="n">
        <f aca="false" ca="false" dt2D="false" dtr="false" t="normal">+B428+1</f>
        <v>197</v>
      </c>
      <c r="C429" s="116" t="s">
        <v>147</v>
      </c>
      <c r="D429" s="115" t="s">
        <v>760</v>
      </c>
      <c r="E429" s="124" t="n">
        <f aca="false" ca="true" dt2D="false" dtr="false" t="normal">SUBTOTAL(9, F429:T429)</f>
        <v>4132152.67</v>
      </c>
      <c r="F429" s="124" t="n">
        <v>2548956.6</v>
      </c>
      <c r="G429" s="124" t="n"/>
      <c r="H429" s="124" t="n"/>
      <c r="I429" s="124" t="n">
        <v>873900.5</v>
      </c>
      <c r="J429" s="124" t="n">
        <v>472902.92</v>
      </c>
      <c r="K429" s="124" t="n"/>
      <c r="L429" s="124" t="n">
        <v>0</v>
      </c>
      <c r="M429" s="124" t="n"/>
      <c r="N429" s="124" t="n"/>
      <c r="O429" s="124" t="n"/>
      <c r="P429" s="124" t="n"/>
      <c r="Q429" s="124" t="n"/>
      <c r="R429" s="124" t="n">
        <v>123964.58</v>
      </c>
      <c r="S429" s="124" t="n">
        <v>24000</v>
      </c>
      <c r="T429" s="124" t="n">
        <v>88428.07</v>
      </c>
      <c r="U429" s="128" t="n">
        <f aca="false" ca="false" dt2D="false" dtr="false" t="normal">COUNTIF(F429:Q429, "&gt;0")</f>
        <v>3</v>
      </c>
      <c r="V429" s="128" t="n">
        <f aca="false" ca="false" dt2D="false" dtr="false" t="normal">COUNTIF(R429:T429, "&gt;0")</f>
        <v>3</v>
      </c>
      <c r="W429" s="128" t="n">
        <f aca="false" ca="false" dt2D="false" dtr="false" t="normal">+U429+V429</f>
        <v>6</v>
      </c>
    </row>
    <row customHeight="true" ht="12.75" outlineLevel="0" r="430">
      <c r="A430" s="115" t="n">
        <f aca="false" ca="false" dt2D="false" dtr="false" t="normal">A429+1</f>
        <v>304</v>
      </c>
      <c r="B430" s="115" t="n">
        <f aca="false" ca="false" dt2D="false" dtr="false" t="normal">+B429+1</f>
        <v>198</v>
      </c>
      <c r="C430" s="116" t="s">
        <v>147</v>
      </c>
      <c r="D430" s="115" t="s">
        <v>765</v>
      </c>
      <c r="E430" s="124" t="n">
        <f aca="false" ca="false" dt2D="false" dtr="false" t="normal">SUM(F430:T430)</f>
        <v>6860405.91</v>
      </c>
      <c r="F430" s="124" t="n">
        <v>6860405.91</v>
      </c>
      <c r="G430" s="124" t="n"/>
      <c r="H430" s="124" t="n"/>
      <c r="I430" s="124" t="n"/>
      <c r="J430" s="124" t="n"/>
      <c r="K430" s="124" t="n"/>
      <c r="L430" s="124" t="n"/>
      <c r="M430" s="124" t="n"/>
      <c r="N430" s="124" t="n"/>
      <c r="O430" s="124" t="n"/>
      <c r="P430" s="124" t="n"/>
      <c r="Q430" s="124" t="n"/>
      <c r="R430" s="124" t="n"/>
      <c r="S430" s="124" t="n"/>
      <c r="T430" s="124" t="n"/>
      <c r="U430" s="128" t="n">
        <f aca="false" ca="false" dt2D="false" dtr="false" t="normal">COUNTIF(F430:Q430, "&gt;0")</f>
        <v>1</v>
      </c>
      <c r="V430" s="128" t="n">
        <f aca="false" ca="false" dt2D="false" dtr="false" t="normal">COUNTIF(R430:T430, "&gt;0")</f>
        <v>0</v>
      </c>
      <c r="W430" s="128" t="n">
        <f aca="false" ca="false" dt2D="false" dtr="false" t="normal">+U430+V430</f>
        <v>1</v>
      </c>
    </row>
    <row customHeight="true" ht="12.75" outlineLevel="0" r="431">
      <c r="A431" s="115" t="n">
        <f aca="false" ca="false" dt2D="false" dtr="false" t="normal">A430+1</f>
        <v>305</v>
      </c>
      <c r="B431" s="115" t="s">
        <v>226</v>
      </c>
      <c r="C431" s="116" t="s">
        <v>147</v>
      </c>
      <c r="D431" s="115" t="s">
        <v>454</v>
      </c>
      <c r="E431" s="124" t="n">
        <f aca="false" ca="true" dt2D="false" dtr="false" t="normal">SUBTOTAL(9, F431:T431)</f>
        <v>2284952.4</v>
      </c>
      <c r="F431" s="124" t="n">
        <v>0</v>
      </c>
      <c r="G431" s="124" t="n">
        <v>2284952.4</v>
      </c>
      <c r="H431" s="124" t="n"/>
      <c r="I431" s="124" t="n"/>
      <c r="J431" s="124" t="n"/>
      <c r="K431" s="124" t="n"/>
      <c r="L431" s="124" t="n"/>
      <c r="M431" s="124" t="n"/>
      <c r="N431" s="124" t="n"/>
      <c r="O431" s="124" t="n"/>
      <c r="P431" s="124" t="n"/>
      <c r="Q431" s="124" t="n"/>
      <c r="R431" s="124" t="n"/>
      <c r="S431" s="124" t="n"/>
      <c r="T431" s="124" t="n"/>
      <c r="U431" s="128" t="n">
        <f aca="false" ca="false" dt2D="false" dtr="false" t="normal">COUNTIF(F431:Q431, "&gt;0")</f>
        <v>1</v>
      </c>
      <c r="V431" s="128" t="n">
        <f aca="false" ca="false" dt2D="false" dtr="false" t="normal">COUNTIF(R431:T431, "&gt;0")</f>
        <v>0</v>
      </c>
      <c r="W431" s="128" t="n">
        <f aca="false" ca="false" dt2D="false" dtr="false" t="normal">+U431+V431</f>
        <v>1</v>
      </c>
    </row>
    <row customHeight="true" ht="12.75" outlineLevel="0" r="432">
      <c r="A432" s="115" t="n">
        <f aca="false" ca="false" dt2D="false" dtr="false" t="normal">A431+1</f>
        <v>306</v>
      </c>
      <c r="B432" s="115" t="n">
        <f aca="false" ca="false" dt2D="false" dtr="false" t="normal">B430+1</f>
        <v>199</v>
      </c>
      <c r="C432" s="116" t="s">
        <v>147</v>
      </c>
      <c r="D432" s="115" t="s">
        <v>903</v>
      </c>
      <c r="E432" s="124" t="n">
        <f aca="false" ca="false" dt2D="false" dtr="false" t="normal">SUM(F432:T432)</f>
        <v>2756694.42</v>
      </c>
      <c r="F432" s="124" t="n"/>
      <c r="G432" s="124" t="n"/>
      <c r="H432" s="124" t="n"/>
      <c r="I432" s="124" t="n"/>
      <c r="J432" s="124" t="n">
        <v>2756694.42</v>
      </c>
      <c r="K432" s="124" t="n"/>
      <c r="L432" s="124" t="n"/>
      <c r="M432" s="124" t="n"/>
      <c r="N432" s="124" t="n"/>
      <c r="O432" s="124" t="n"/>
      <c r="P432" s="124" t="n"/>
      <c r="Q432" s="124" t="n"/>
      <c r="R432" s="124" t="n"/>
      <c r="S432" s="124" t="n"/>
      <c r="T432" s="124" t="n"/>
      <c r="U432" s="128" t="n">
        <f aca="false" ca="false" dt2D="false" dtr="false" t="normal">COUNTIF(F432:Q432, "&gt;0")</f>
        <v>1</v>
      </c>
      <c r="V432" s="128" t="n">
        <f aca="false" ca="false" dt2D="false" dtr="false" t="normal">COUNTIF(R432:T432, "&gt;0")</f>
        <v>0</v>
      </c>
      <c r="W432" s="128" t="n">
        <f aca="false" ca="false" dt2D="false" dtr="false" t="normal">+U432+V432</f>
        <v>1</v>
      </c>
    </row>
    <row customHeight="true" ht="11.25" outlineLevel="0" r="433">
      <c r="A433" s="115" t="n">
        <f aca="false" ca="false" dt2D="false" dtr="false" t="normal">A432+1</f>
        <v>307</v>
      </c>
      <c r="B433" s="115" t="n">
        <f aca="false" ca="false" dt2D="false" dtr="false" t="normal">+B432+1</f>
        <v>200</v>
      </c>
      <c r="C433" s="116" t="s">
        <v>147</v>
      </c>
      <c r="D433" s="115" t="s">
        <v>905</v>
      </c>
      <c r="E433" s="124" t="n">
        <f aca="false" ca="true" dt2D="false" dtr="false" t="normal">SUBTOTAL(9, F433:T433)</f>
        <v>3703919.42</v>
      </c>
      <c r="F433" s="124" t="n"/>
      <c r="G433" s="124" t="n"/>
      <c r="H433" s="124" t="n"/>
      <c r="I433" s="124" t="n"/>
      <c r="J433" s="124" t="n">
        <v>3489537.96</v>
      </c>
      <c r="K433" s="124" t="n"/>
      <c r="L433" s="124" t="n">
        <v>0</v>
      </c>
      <c r="M433" s="124" t="n"/>
      <c r="N433" s="124" t="n"/>
      <c r="O433" s="124" t="n"/>
      <c r="P433" s="124" t="n"/>
      <c r="Q433" s="124" t="n"/>
      <c r="R433" s="124" t="n">
        <v>111117.58</v>
      </c>
      <c r="S433" s="124" t="n">
        <v>24000</v>
      </c>
      <c r="T433" s="124" t="n">
        <v>79263.88</v>
      </c>
      <c r="U433" s="128" t="n">
        <f aca="false" ca="false" dt2D="false" dtr="false" t="normal">COUNTIF(F433:Q433, "&gt;0")</f>
        <v>1</v>
      </c>
      <c r="V433" s="128" t="n">
        <f aca="false" ca="false" dt2D="false" dtr="false" t="normal">COUNTIF(R433:T433, "&gt;0")</f>
        <v>3</v>
      </c>
      <c r="W433" s="128" t="n">
        <f aca="false" ca="false" dt2D="false" dtr="false" t="normal">+U433+V433</f>
        <v>4</v>
      </c>
    </row>
    <row customFormat="true" ht="15.75" outlineLevel="0" r="434" s="131">
      <c r="A434" s="115" t="n">
        <f aca="false" ca="false" dt2D="false" dtr="false" t="normal">A433+1</f>
        <v>308</v>
      </c>
      <c r="B434" s="115" t="n">
        <f aca="false" ca="false" dt2D="false" dtr="false" t="normal">+B433+1</f>
        <v>201</v>
      </c>
      <c r="C434" s="116" t="s">
        <v>110</v>
      </c>
      <c r="D434" s="115" t="s">
        <v>246</v>
      </c>
      <c r="E434" s="124" t="n">
        <f aca="false" ca="false" dt2D="false" dtr="false" t="normal">SUM(F434:T434)</f>
        <v>3052352.06</v>
      </c>
      <c r="F434" s="124" t="n"/>
      <c r="G434" s="124" t="n">
        <v>3052352.06</v>
      </c>
      <c r="H434" s="124" t="n"/>
      <c r="I434" s="124" t="n"/>
      <c r="J434" s="124" t="n"/>
      <c r="K434" s="124" t="n"/>
      <c r="L434" s="124" t="n"/>
      <c r="M434" s="124" t="n"/>
      <c r="N434" s="124" t="n"/>
      <c r="O434" s="124" t="n"/>
      <c r="P434" s="124" t="n"/>
      <c r="Q434" s="124" t="n"/>
      <c r="R434" s="124" t="n"/>
      <c r="S434" s="124" t="n"/>
      <c r="T434" s="124" t="n"/>
      <c r="U434" s="266" t="n"/>
      <c r="V434" s="267" t="n">
        <f aca="false" ca="false" dt2D="false" dtr="false" t="normal">COUNTIF(F434:Q434, "&gt;0")</f>
        <v>1</v>
      </c>
      <c r="W434" s="266" t="n"/>
    </row>
    <row customFormat="true" ht="15.75" outlineLevel="0" r="435" s="131">
      <c r="A435" s="115" t="n">
        <f aca="false" ca="false" dt2D="false" dtr="false" t="normal">A434+1</f>
        <v>309</v>
      </c>
      <c r="B435" s="115" t="n">
        <f aca="false" ca="false" dt2D="false" dtr="false" t="normal">+B434+1</f>
        <v>202</v>
      </c>
      <c r="C435" s="116" t="s">
        <v>110</v>
      </c>
      <c r="D435" s="115" t="s">
        <v>248</v>
      </c>
      <c r="E435" s="124" t="n">
        <f aca="false" ca="false" dt2D="false" dtr="false" t="normal">SUM(F435:T435)</f>
        <v>2308731.31</v>
      </c>
      <c r="F435" s="124" t="n"/>
      <c r="G435" s="124" t="n">
        <v>2308731.31</v>
      </c>
      <c r="H435" s="124" t="n"/>
      <c r="I435" s="124" t="n"/>
      <c r="J435" s="124" t="n"/>
      <c r="K435" s="124" t="n"/>
      <c r="L435" s="124" t="n"/>
      <c r="M435" s="124" t="n"/>
      <c r="N435" s="124" t="n"/>
      <c r="O435" s="124" t="n"/>
      <c r="P435" s="124" t="n"/>
      <c r="Q435" s="124" t="n"/>
      <c r="R435" s="124" t="n"/>
      <c r="S435" s="124" t="n"/>
      <c r="T435" s="124" t="n"/>
      <c r="U435" s="266" t="n"/>
      <c r="V435" s="267" t="n"/>
      <c r="W435" s="266" t="n"/>
    </row>
    <row customHeight="true" ht="12.75" outlineLevel="0" r="436">
      <c r="A436" s="115" t="n">
        <f aca="false" ca="false" dt2D="false" dtr="false" t="normal">A435+1</f>
        <v>310</v>
      </c>
      <c r="B436" s="115" t="s">
        <v>226</v>
      </c>
      <c r="C436" s="116" t="s">
        <v>147</v>
      </c>
      <c r="D436" s="115" t="s">
        <v>461</v>
      </c>
      <c r="E436" s="124" t="n">
        <f aca="false" ca="true" dt2D="false" dtr="false" t="normal">SUBTOTAL(9, F436:T436)</f>
        <v>1612395.6</v>
      </c>
      <c r="F436" s="124" t="n"/>
      <c r="G436" s="124" t="n"/>
      <c r="H436" s="124" t="n"/>
      <c r="I436" s="124" t="n"/>
      <c r="J436" s="124" t="n">
        <v>1612395.6</v>
      </c>
      <c r="K436" s="124" t="n"/>
      <c r="L436" s="124" t="n"/>
      <c r="M436" s="124" t="n"/>
      <c r="N436" s="124" t="n"/>
      <c r="O436" s="124" t="n"/>
      <c r="P436" s="124" t="n"/>
      <c r="Q436" s="124" t="n"/>
      <c r="R436" s="124" t="n"/>
      <c r="S436" s="124" t="n"/>
      <c r="T436" s="124" t="n"/>
      <c r="U436" s="128" t="n">
        <f aca="false" ca="false" dt2D="false" dtr="false" t="normal">COUNTIF(F436:Q436, "&gt;0")</f>
        <v>1</v>
      </c>
      <c r="V436" s="128" t="n">
        <f aca="false" ca="false" dt2D="false" dtr="false" t="normal">COUNTIF(R436:T436, "&gt;0")</f>
        <v>0</v>
      </c>
      <c r="W436" s="128" t="n">
        <f aca="false" ca="false" dt2D="false" dtr="false" t="normal">+U436+V436</f>
        <v>1</v>
      </c>
    </row>
    <row customHeight="true" ht="12.75" outlineLevel="0" r="437">
      <c r="A437" s="115" t="n">
        <f aca="false" ca="false" dt2D="false" dtr="false" t="normal">A436+1</f>
        <v>311</v>
      </c>
      <c r="B437" s="115" t="n">
        <f aca="false" ca="false" dt2D="false" dtr="false" t="normal">B435+1</f>
        <v>203</v>
      </c>
      <c r="C437" s="116" t="s">
        <v>147</v>
      </c>
      <c r="D437" s="115" t="s">
        <v>907</v>
      </c>
      <c r="E437" s="124" t="n">
        <f aca="false" ca="true" dt2D="false" dtr="false" t="normal">SUBTOTAL(9, F437:T437)</f>
        <v>3915014.33</v>
      </c>
      <c r="F437" s="124" t="n"/>
      <c r="G437" s="124" t="n">
        <v>1793374.51</v>
      </c>
      <c r="H437" s="124" t="n">
        <v>1896408.08</v>
      </c>
      <c r="I437" s="124" t="n"/>
      <c r="J437" s="124" t="n"/>
      <c r="K437" s="124" t="n"/>
      <c r="L437" s="124" t="n">
        <v>0</v>
      </c>
      <c r="M437" s="124" t="n"/>
      <c r="N437" s="124" t="n"/>
      <c r="O437" s="124" t="n"/>
      <c r="P437" s="124" t="n"/>
      <c r="Q437" s="124" t="n"/>
      <c r="R437" s="124" t="n">
        <v>117450.43</v>
      </c>
      <c r="S437" s="124" t="n">
        <v>24000</v>
      </c>
      <c r="T437" s="124" t="n">
        <v>83781.31</v>
      </c>
      <c r="U437" s="128" t="n">
        <f aca="false" ca="false" dt2D="false" dtr="false" t="normal">COUNTIF(F437:Q437, "&gt;0")</f>
        <v>2</v>
      </c>
      <c r="V437" s="128" t="n">
        <f aca="false" ca="false" dt2D="false" dtr="false" t="normal">COUNTIF(R437:T437, "&gt;0")</f>
        <v>3</v>
      </c>
      <c r="W437" s="128" t="n">
        <f aca="false" ca="false" dt2D="false" dtr="false" t="normal">+U437+V437</f>
        <v>5</v>
      </c>
    </row>
    <row customHeight="true" ht="14.25" outlineLevel="0" r="438">
      <c r="A438" s="115" t="n">
        <f aca="false" ca="false" dt2D="false" dtr="false" t="normal">A437+1</f>
        <v>312</v>
      </c>
      <c r="B438" s="115" t="n">
        <f aca="false" ca="false" dt2D="false" dtr="false" t="normal">+B437+1</f>
        <v>204</v>
      </c>
      <c r="C438" s="116" t="s">
        <v>147</v>
      </c>
      <c r="D438" s="115" t="s">
        <v>124</v>
      </c>
      <c r="E438" s="124" t="n">
        <f aca="false" ca="false" dt2D="false" dtr="false" t="normal">SUM(F438:T438)</f>
        <v>832307.77</v>
      </c>
      <c r="F438" s="124" t="n"/>
      <c r="G438" s="124" t="n"/>
      <c r="H438" s="124" t="n"/>
      <c r="I438" s="124" t="n"/>
      <c r="J438" s="124" t="n">
        <v>763979.98</v>
      </c>
      <c r="K438" s="124" t="n"/>
      <c r="L438" s="124" t="n"/>
      <c r="M438" s="124" t="n"/>
      <c r="N438" s="124" t="n"/>
      <c r="O438" s="124" t="n"/>
      <c r="P438" s="124" t="n"/>
      <c r="Q438" s="124" t="n"/>
      <c r="R438" s="124" t="n">
        <v>44327.79</v>
      </c>
      <c r="S438" s="124" t="n">
        <v>24000</v>
      </c>
      <c r="T438" s="124" t="n"/>
      <c r="U438" s="128" t="n">
        <f aca="false" ca="false" dt2D="false" dtr="false" t="normal">COUNTIF(F438:Q438, "&gt;0")</f>
        <v>1</v>
      </c>
      <c r="V438" s="128" t="n">
        <f aca="false" ca="false" dt2D="false" dtr="false" t="normal">COUNTIF(R438:T438, "&gt;0")</f>
        <v>2</v>
      </c>
      <c r="W438" s="128" t="n">
        <f aca="false" ca="false" dt2D="false" dtr="false" t="normal">+U438+V438</f>
        <v>3</v>
      </c>
    </row>
    <row customHeight="true" ht="12.75" outlineLevel="0" r="439">
      <c r="A439" s="115" t="n">
        <f aca="false" ca="false" dt2D="false" dtr="false" t="normal">A438+1</f>
        <v>313</v>
      </c>
      <c r="B439" s="115" t="n">
        <f aca="false" ca="false" dt2D="false" dtr="false" t="normal">+B438+1</f>
        <v>205</v>
      </c>
      <c r="C439" s="116" t="s">
        <v>147</v>
      </c>
      <c r="D439" s="115" t="s">
        <v>771</v>
      </c>
      <c r="E439" s="124" t="n">
        <f aca="false" ca="true" dt2D="false" dtr="false" t="normal">SUBTOTAL(9, F439:T439)</f>
        <v>2988787.26</v>
      </c>
      <c r="F439" s="124" t="n">
        <v>2811163.59</v>
      </c>
      <c r="G439" s="124" t="n"/>
      <c r="H439" s="124" t="n"/>
      <c r="I439" s="124" t="n"/>
      <c r="J439" s="124" t="n"/>
      <c r="K439" s="124" t="n"/>
      <c r="L439" s="124" t="n">
        <v>0</v>
      </c>
      <c r="M439" s="124" t="n"/>
      <c r="N439" s="124" t="n"/>
      <c r="O439" s="124" t="n"/>
      <c r="P439" s="124" t="n"/>
      <c r="Q439" s="124" t="n"/>
      <c r="R439" s="124" t="n">
        <v>89663.62</v>
      </c>
      <c r="S439" s="124" t="n">
        <v>24000</v>
      </c>
      <c r="T439" s="124" t="n">
        <v>63960.05</v>
      </c>
      <c r="U439" s="128" t="n">
        <f aca="false" ca="false" dt2D="false" dtr="false" t="normal">COUNTIF(F439:Q439, "&gt;0")</f>
        <v>1</v>
      </c>
      <c r="V439" s="128" t="n">
        <f aca="false" ca="false" dt2D="false" dtr="false" t="normal">COUNTIF(R439:T439, "&gt;0")</f>
        <v>3</v>
      </c>
      <c r="W439" s="128" t="n">
        <f aca="false" ca="false" dt2D="false" dtr="false" t="normal">+U439+V439</f>
        <v>4</v>
      </c>
    </row>
    <row customHeight="true" ht="12.75" outlineLevel="0" r="440">
      <c r="A440" s="115" t="n">
        <f aca="false" ca="false" dt2D="false" dtr="false" t="normal">A439+1</f>
        <v>314</v>
      </c>
      <c r="B440" s="115" t="n">
        <f aca="false" ca="false" dt2D="false" dtr="false" t="normal">+B439+1</f>
        <v>206</v>
      </c>
      <c r="C440" s="116" t="s">
        <v>147</v>
      </c>
      <c r="D440" s="115" t="s">
        <v>908</v>
      </c>
      <c r="E440" s="124" t="n">
        <f aca="false" ca="true" dt2D="false" dtr="false" t="normal">SUBTOTAL(9, F440:T440)</f>
        <v>1136254.0100000002</v>
      </c>
      <c r="F440" s="124" t="n"/>
      <c r="G440" s="124" t="n"/>
      <c r="H440" s="124" t="n"/>
      <c r="I440" s="124" t="n"/>
      <c r="J440" s="124" t="n">
        <v>1053850.55</v>
      </c>
      <c r="K440" s="124" t="n"/>
      <c r="L440" s="124" t="n">
        <v>0</v>
      </c>
      <c r="M440" s="124" t="n"/>
      <c r="N440" s="124" t="n"/>
      <c r="O440" s="124" t="n"/>
      <c r="P440" s="124" t="n"/>
      <c r="Q440" s="124" t="n"/>
      <c r="R440" s="124" t="n">
        <v>34087.62</v>
      </c>
      <c r="S440" s="124" t="n">
        <v>24000</v>
      </c>
      <c r="T440" s="124" t="n">
        <v>24315.84</v>
      </c>
      <c r="U440" s="128" t="n">
        <f aca="false" ca="false" dt2D="false" dtr="false" t="normal">COUNTIF(F440:Q440, "&gt;0")</f>
        <v>1</v>
      </c>
      <c r="V440" s="128" t="n">
        <f aca="false" ca="false" dt2D="false" dtr="false" t="normal">COUNTIF(R440:T440, "&gt;0")</f>
        <v>3</v>
      </c>
      <c r="W440" s="128" t="n">
        <f aca="false" ca="false" dt2D="false" dtr="false" t="normal">+U440+V440</f>
        <v>4</v>
      </c>
    </row>
    <row customHeight="true" ht="11.25" outlineLevel="0" r="441">
      <c r="A441" s="115" t="n">
        <f aca="false" ca="false" dt2D="false" dtr="false" t="normal">A440+1</f>
        <v>315</v>
      </c>
      <c r="B441" s="115" t="n">
        <f aca="false" ca="false" dt2D="false" dtr="false" t="normal">+B440+1</f>
        <v>207</v>
      </c>
      <c r="C441" s="116" t="s">
        <v>147</v>
      </c>
      <c r="D441" s="115" t="s">
        <v>910</v>
      </c>
      <c r="E441" s="124" t="n">
        <f aca="false" ca="true" dt2D="false" dtr="false" t="normal">SUBTOTAL(9, F441:T441)</f>
        <v>1635718.8399999999</v>
      </c>
      <c r="F441" s="124" t="n"/>
      <c r="G441" s="124" t="n"/>
      <c r="H441" s="124" t="n"/>
      <c r="I441" s="124" t="n"/>
      <c r="J441" s="124" t="n">
        <v>1527642.89</v>
      </c>
      <c r="K441" s="124" t="n"/>
      <c r="L441" s="124" t="n">
        <v>0</v>
      </c>
      <c r="M441" s="124" t="n"/>
      <c r="N441" s="124" t="n"/>
      <c r="O441" s="124" t="n"/>
      <c r="P441" s="124" t="n"/>
      <c r="Q441" s="124" t="n"/>
      <c r="R441" s="124" t="n">
        <v>49071.57</v>
      </c>
      <c r="S441" s="124" t="n">
        <v>24000</v>
      </c>
      <c r="T441" s="124" t="n">
        <v>35004.38</v>
      </c>
      <c r="U441" s="128" t="n">
        <f aca="false" ca="false" dt2D="false" dtr="false" t="normal">COUNTIF(F441:Q441, "&gt;0")</f>
        <v>1</v>
      </c>
      <c r="V441" s="128" t="n">
        <f aca="false" ca="false" dt2D="false" dtr="false" t="normal">COUNTIF(R441:T441, "&gt;0")</f>
        <v>3</v>
      </c>
      <c r="W441" s="128" t="n">
        <f aca="false" ca="false" dt2D="false" dtr="false" t="normal">+U441+V441</f>
        <v>4</v>
      </c>
    </row>
    <row customHeight="true" ht="12.75" outlineLevel="0" r="442">
      <c r="A442" s="115" t="n">
        <f aca="false" ca="false" dt2D="false" dtr="false" t="normal">A441+1</f>
        <v>316</v>
      </c>
      <c r="B442" s="115" t="s">
        <v>226</v>
      </c>
      <c r="C442" s="116" t="s">
        <v>147</v>
      </c>
      <c r="D442" s="115" t="s">
        <v>464</v>
      </c>
      <c r="E442" s="124" t="n">
        <f aca="false" ca="true" dt2D="false" dtr="false" t="normal">SUBTOTAL(9, F442:T442)</f>
        <v>12515166.42</v>
      </c>
      <c r="F442" s="124" t="n">
        <v>10606092.28</v>
      </c>
      <c r="G442" s="124" t="n"/>
      <c r="H442" s="124" t="n"/>
      <c r="I442" s="124" t="n"/>
      <c r="J442" s="124" t="n">
        <v>1909074.14</v>
      </c>
      <c r="K442" s="124" t="n"/>
      <c r="L442" s="124" t="n"/>
      <c r="M442" s="124" t="n"/>
      <c r="N442" s="124" t="n"/>
      <c r="O442" s="124" t="n"/>
      <c r="P442" s="124" t="n"/>
      <c r="Q442" s="124" t="n"/>
      <c r="R442" s="124" t="n"/>
      <c r="S442" s="124" t="n"/>
      <c r="T442" s="124" t="n"/>
      <c r="U442" s="128" t="n">
        <f aca="false" ca="false" dt2D="false" dtr="false" t="normal">COUNTIF(F442:Q442, "&gt;0")</f>
        <v>2</v>
      </c>
      <c r="V442" s="128" t="n">
        <f aca="false" ca="false" dt2D="false" dtr="false" t="normal">COUNTIF(R442:T442, "&gt;0")</f>
        <v>0</v>
      </c>
      <c r="W442" s="128" t="n">
        <f aca="false" ca="false" dt2D="false" dtr="false" t="normal">+U442+V442</f>
        <v>2</v>
      </c>
    </row>
    <row customHeight="true" ht="12.75" outlineLevel="0" r="443">
      <c r="A443" s="115" t="n">
        <f aca="false" ca="false" dt2D="false" dtr="false" t="normal">A442+1</f>
        <v>317</v>
      </c>
      <c r="B443" s="115" t="n">
        <f aca="false" ca="false" dt2D="false" dtr="false" t="normal">B441+1</f>
        <v>208</v>
      </c>
      <c r="C443" s="116" t="s">
        <v>147</v>
      </c>
      <c r="D443" s="115" t="s">
        <v>912</v>
      </c>
      <c r="E443" s="124" t="n">
        <f aca="false" ca="false" dt2D="false" dtr="false" t="normal">SUM(F443:T443)</f>
        <v>1912738.12</v>
      </c>
      <c r="F443" s="124" t="n"/>
      <c r="G443" s="124" t="n"/>
      <c r="H443" s="124" t="n"/>
      <c r="I443" s="124" t="n"/>
      <c r="J443" s="124" t="n">
        <v>1814303.06</v>
      </c>
      <c r="K443" s="124" t="n"/>
      <c r="L443" s="124" t="n"/>
      <c r="M443" s="124" t="n"/>
      <c r="N443" s="124" t="n"/>
      <c r="O443" s="124" t="n"/>
      <c r="P443" s="124" t="n"/>
      <c r="Q443" s="124" t="n"/>
      <c r="R443" s="124" t="n">
        <v>74435.06</v>
      </c>
      <c r="S443" s="124" t="n">
        <v>24000</v>
      </c>
      <c r="T443" s="124" t="n"/>
      <c r="U443" s="128" t="n">
        <f aca="false" ca="false" dt2D="false" dtr="false" t="normal">COUNTIF(F443:Q443, "&gt;0")</f>
        <v>1</v>
      </c>
      <c r="V443" s="128" t="n">
        <f aca="false" ca="false" dt2D="false" dtr="false" t="normal">COUNTIF(R443:T443, "&gt;0")</f>
        <v>2</v>
      </c>
      <c r="W443" s="128" t="n">
        <f aca="false" ca="false" dt2D="false" dtr="false" t="normal">+U443+V443</f>
        <v>3</v>
      </c>
    </row>
    <row customHeight="true" ht="12.75" outlineLevel="0" r="444">
      <c r="A444" s="115" t="n">
        <f aca="false" ca="false" dt2D="false" dtr="false" t="normal">A443+1</f>
        <v>318</v>
      </c>
      <c r="B444" s="115" t="n">
        <f aca="false" ca="false" dt2D="false" dtr="false" t="normal">+B443+1</f>
        <v>209</v>
      </c>
      <c r="C444" s="116" t="s">
        <v>147</v>
      </c>
      <c r="D444" s="115" t="s">
        <v>914</v>
      </c>
      <c r="E444" s="124" t="n">
        <f aca="false" ca="false" dt2D="false" dtr="false" t="normal">SUM(F444:T444)</f>
        <v>989407.98</v>
      </c>
      <c r="F444" s="124" t="n"/>
      <c r="G444" s="124" t="n"/>
      <c r="H444" s="124" t="n"/>
      <c r="I444" s="124" t="n"/>
      <c r="J444" s="124" t="n">
        <v>989407.98</v>
      </c>
      <c r="K444" s="124" t="n"/>
      <c r="L444" s="124" t="n"/>
      <c r="M444" s="124" t="n"/>
      <c r="N444" s="124" t="n"/>
      <c r="O444" s="124" t="n"/>
      <c r="P444" s="124" t="n"/>
      <c r="Q444" s="124" t="n"/>
      <c r="R444" s="124" t="n"/>
      <c r="S444" s="124" t="n"/>
      <c r="T444" s="124" t="n"/>
      <c r="U444" s="128" t="n">
        <f aca="false" ca="false" dt2D="false" dtr="false" t="normal">COUNTIF(F444:Q444, "&gt;0")</f>
        <v>1</v>
      </c>
      <c r="V444" s="128" t="n">
        <f aca="false" ca="false" dt2D="false" dtr="false" t="normal">COUNTIF(R444:T444, "&gt;0")</f>
        <v>0</v>
      </c>
      <c r="W444" s="128" t="n">
        <f aca="false" ca="false" dt2D="false" dtr="false" t="normal">+U444+V444</f>
        <v>1</v>
      </c>
    </row>
    <row customHeight="true" ht="12.75" outlineLevel="0" r="445">
      <c r="A445" s="115" t="n">
        <f aca="false" ca="false" dt2D="false" dtr="false" t="normal">A444+1</f>
        <v>319</v>
      </c>
      <c r="B445" s="115" t="s">
        <v>226</v>
      </c>
      <c r="C445" s="116" t="s">
        <v>147</v>
      </c>
      <c r="D445" s="115" t="s">
        <v>469</v>
      </c>
      <c r="E445" s="124" t="n">
        <f aca="false" ca="true" dt2D="false" dtr="false" t="normal">SUBTOTAL(9, F445:T445)</f>
        <v>6334603.09</v>
      </c>
      <c r="F445" s="124" t="n"/>
      <c r="G445" s="124" t="n">
        <v>4362353.17</v>
      </c>
      <c r="H445" s="124" t="n"/>
      <c r="I445" s="124" t="n"/>
      <c r="J445" s="124" t="n">
        <v>1840877.76</v>
      </c>
      <c r="K445" s="124" t="n"/>
      <c r="L445" s="124" t="n"/>
      <c r="M445" s="124" t="n"/>
      <c r="N445" s="124" t="n"/>
      <c r="O445" s="124" t="n"/>
      <c r="P445" s="124" t="n"/>
      <c r="Q445" s="124" t="n"/>
      <c r="R445" s="124" t="n">
        <v>107372.16</v>
      </c>
      <c r="S445" s="124" t="n">
        <v>24000</v>
      </c>
      <c r="T445" s="124" t="n"/>
      <c r="U445" s="128" t="n">
        <f aca="false" ca="false" dt2D="false" dtr="false" t="normal">COUNTIF(F445:Q445, "&gt;0")</f>
        <v>2</v>
      </c>
      <c r="V445" s="128" t="n">
        <f aca="false" ca="false" dt2D="false" dtr="false" t="normal">COUNTIF(R445:T445, "&gt;0")</f>
        <v>2</v>
      </c>
      <c r="W445" s="128" t="n">
        <f aca="false" ca="false" dt2D="false" dtr="false" t="normal">+U445+V445</f>
        <v>4</v>
      </c>
    </row>
    <row customHeight="true" ht="12.75" outlineLevel="0" r="446">
      <c r="A446" s="115" t="n">
        <f aca="false" ca="false" dt2D="false" dtr="false" t="normal">A445+1</f>
        <v>320</v>
      </c>
      <c r="B446" s="115" t="n">
        <f aca="false" ca="false" dt2D="false" dtr="false" t="normal">B444+1</f>
        <v>210</v>
      </c>
      <c r="C446" s="116" t="s">
        <v>147</v>
      </c>
      <c r="D446" s="115" t="s">
        <v>916</v>
      </c>
      <c r="E446" s="124" t="n">
        <f aca="false" ca="true" dt2D="false" dtr="false" t="normal">SUBTOTAL(9, F446:T446)</f>
        <v>2574921.41</v>
      </c>
      <c r="F446" s="124" t="n"/>
      <c r="G446" s="124" t="n"/>
      <c r="H446" s="124" t="n"/>
      <c r="I446" s="124" t="n"/>
      <c r="J446" s="124" t="n">
        <v>2418570.45</v>
      </c>
      <c r="K446" s="124" t="n"/>
      <c r="L446" s="124" t="n">
        <v>0</v>
      </c>
      <c r="M446" s="124" t="n"/>
      <c r="N446" s="124" t="n"/>
      <c r="O446" s="124" t="n"/>
      <c r="P446" s="124" t="n"/>
      <c r="Q446" s="124" t="n"/>
      <c r="R446" s="124" t="n">
        <v>77247.64</v>
      </c>
      <c r="S446" s="124" t="n">
        <v>24000</v>
      </c>
      <c r="T446" s="124" t="n">
        <v>55103.32</v>
      </c>
      <c r="U446" s="128" t="n">
        <f aca="false" ca="false" dt2D="false" dtr="false" t="normal">COUNTIF(F446:Q446, "&gt;0")</f>
        <v>1</v>
      </c>
      <c r="V446" s="128" t="n">
        <f aca="false" ca="false" dt2D="false" dtr="false" t="normal">COUNTIF(R446:T446, "&gt;0")</f>
        <v>3</v>
      </c>
      <c r="W446" s="128" t="n">
        <f aca="false" ca="false" dt2D="false" dtr="false" t="normal">+U446+V446</f>
        <v>4</v>
      </c>
    </row>
    <row customHeight="true" ht="12.75" outlineLevel="0" r="447">
      <c r="A447" s="115" t="n">
        <f aca="false" ca="false" dt2D="false" dtr="false" t="normal">A446+1</f>
        <v>321</v>
      </c>
      <c r="B447" s="115" t="n">
        <f aca="false" ca="false" dt2D="false" dtr="false" t="normal">+B446+1</f>
        <v>211</v>
      </c>
      <c r="C447" s="116" t="s">
        <v>147</v>
      </c>
      <c r="D447" s="115" t="s">
        <v>919</v>
      </c>
      <c r="E447" s="124" t="n">
        <f aca="false" ca="true" dt2D="false" dtr="false" t="normal">SUBTOTAL(9, F447:T447)</f>
        <v>2585715.46</v>
      </c>
      <c r="F447" s="124" t="n"/>
      <c r="G447" s="124" t="n"/>
      <c r="H447" s="124" t="n"/>
      <c r="I447" s="124" t="n"/>
      <c r="J447" s="124" t="n">
        <v>2428809.69</v>
      </c>
      <c r="K447" s="124" t="n"/>
      <c r="L447" s="124" t="n">
        <v>0</v>
      </c>
      <c r="M447" s="124" t="n"/>
      <c r="N447" s="124" t="n"/>
      <c r="O447" s="124" t="n"/>
      <c r="P447" s="124" t="n"/>
      <c r="Q447" s="124" t="n"/>
      <c r="R447" s="124" t="n">
        <v>77571.46</v>
      </c>
      <c r="S447" s="124" t="n">
        <v>24000</v>
      </c>
      <c r="T447" s="124" t="n">
        <v>55334.31</v>
      </c>
      <c r="U447" s="128" t="n">
        <f aca="false" ca="false" dt2D="false" dtr="false" t="normal">COUNTIF(F447:Q447, "&gt;0")</f>
        <v>1</v>
      </c>
      <c r="V447" s="128" t="n">
        <f aca="false" ca="false" dt2D="false" dtr="false" t="normal">COUNTIF(R447:T447, "&gt;0")</f>
        <v>3</v>
      </c>
      <c r="W447" s="128" t="n">
        <f aca="false" ca="false" dt2D="false" dtr="false" t="normal">+U447+V447</f>
        <v>4</v>
      </c>
    </row>
    <row customHeight="true" ht="12.75" outlineLevel="0" r="448">
      <c r="A448" s="115" t="n">
        <f aca="false" ca="false" dt2D="false" dtr="false" t="normal">A447+1</f>
        <v>322</v>
      </c>
      <c r="B448" s="115" t="s">
        <v>226</v>
      </c>
      <c r="C448" s="116" t="s">
        <v>147</v>
      </c>
      <c r="D448" s="115" t="s">
        <v>472</v>
      </c>
      <c r="E448" s="124" t="n">
        <f aca="false" ca="false" dt2D="false" dtr="false" t="normal">SUM(F448:T448)</f>
        <v>7857137.01</v>
      </c>
      <c r="F448" s="124" t="n"/>
      <c r="G448" s="124" t="n">
        <v>5364061.85</v>
      </c>
      <c r="H448" s="124" t="n"/>
      <c r="I448" s="124" t="n"/>
      <c r="J448" s="124" t="n">
        <v>2362761.32</v>
      </c>
      <c r="K448" s="124" t="n"/>
      <c r="L448" s="124" t="n"/>
      <c r="M448" s="124" t="n"/>
      <c r="N448" s="124" t="n"/>
      <c r="O448" s="124" t="n"/>
      <c r="P448" s="124" t="n"/>
      <c r="Q448" s="124" t="n"/>
      <c r="R448" s="124" t="n">
        <v>106313.84</v>
      </c>
      <c r="S448" s="124" t="n">
        <v>24000</v>
      </c>
      <c r="T448" s="124" t="n"/>
      <c r="U448" s="128" t="n">
        <f aca="false" ca="false" dt2D="false" dtr="false" t="normal">COUNTIF(F448:Q448, "&gt;0")</f>
        <v>2</v>
      </c>
      <c r="V448" s="128" t="n">
        <f aca="false" ca="false" dt2D="false" dtr="false" t="normal">COUNTIF(R448:T448, "&gt;0")</f>
        <v>2</v>
      </c>
      <c r="W448" s="128" t="n">
        <f aca="false" ca="false" dt2D="false" dtr="false" t="normal">+U448+V448</f>
        <v>4</v>
      </c>
    </row>
    <row customHeight="true" ht="12.75" outlineLevel="0" r="449">
      <c r="A449" s="115" t="n">
        <f aca="false" ca="false" dt2D="false" dtr="false" t="normal">A448+1</f>
        <v>323</v>
      </c>
      <c r="B449" s="115" t="n">
        <f aca="false" ca="false" dt2D="false" dtr="false" t="normal">B447+1</f>
        <v>212</v>
      </c>
      <c r="C449" s="116" t="s">
        <v>147</v>
      </c>
      <c r="D449" s="115" t="s">
        <v>775</v>
      </c>
      <c r="E449" s="124" t="n">
        <f aca="false" ca="true" dt2D="false" dtr="false" t="normal">SUBTOTAL(9, F449:T449)</f>
        <v>1908254.11</v>
      </c>
      <c r="F449" s="124" t="n"/>
      <c r="G449" s="124" t="n"/>
      <c r="H449" s="124" t="n"/>
      <c r="I449" s="124" t="n"/>
      <c r="J449" s="124" t="n">
        <v>1827668.61</v>
      </c>
      <c r="K449" s="124" t="n"/>
      <c r="L449" s="124" t="n"/>
      <c r="M449" s="124" t="n"/>
      <c r="N449" s="124" t="n"/>
      <c r="O449" s="124" t="n"/>
      <c r="P449" s="124" t="n"/>
      <c r="Q449" s="124" t="n"/>
      <c r="R449" s="124" t="n">
        <v>56585.5</v>
      </c>
      <c r="S449" s="124" t="n">
        <v>24000</v>
      </c>
      <c r="T449" s="124" t="n"/>
      <c r="U449" s="128" t="n">
        <f aca="false" ca="false" dt2D="false" dtr="false" t="normal">COUNTIF(F449:Q449, "&gt;0")</f>
        <v>1</v>
      </c>
      <c r="V449" s="128" t="n">
        <f aca="false" ca="false" dt2D="false" dtr="false" t="normal">COUNTIF(R449:T449, "&gt;0")</f>
        <v>2</v>
      </c>
      <c r="W449" s="128" t="n">
        <f aca="false" ca="false" dt2D="false" dtr="false" t="normal">+U449+V449</f>
        <v>3</v>
      </c>
    </row>
    <row customHeight="true" ht="12.75" outlineLevel="0" r="450">
      <c r="A450" s="115" t="n">
        <f aca="false" ca="false" dt2D="false" dtr="false" t="normal">A449+1</f>
        <v>324</v>
      </c>
      <c r="B450" s="115" t="n">
        <f aca="false" ca="false" dt2D="false" dtr="false" t="normal">+B449+1</f>
        <v>213</v>
      </c>
      <c r="C450" s="116" t="s">
        <v>147</v>
      </c>
      <c r="D450" s="115" t="s">
        <v>923</v>
      </c>
      <c r="E450" s="124" t="n">
        <f aca="false" ca="true" dt2D="false" dtr="false" t="normal">SUBTOTAL(9, F450:T450)</f>
        <v>2055727.4500000002</v>
      </c>
      <c r="F450" s="124" t="n"/>
      <c r="G450" s="124" t="n"/>
      <c r="H450" s="124" t="n"/>
      <c r="I450" s="124" t="n"/>
      <c r="J450" s="124" t="n">
        <v>1926063.06</v>
      </c>
      <c r="K450" s="124" t="n"/>
      <c r="L450" s="124" t="n">
        <v>0</v>
      </c>
      <c r="M450" s="124" t="n"/>
      <c r="N450" s="124" t="n"/>
      <c r="O450" s="124" t="n"/>
      <c r="P450" s="124" t="n"/>
      <c r="Q450" s="124" t="n"/>
      <c r="R450" s="124" t="n">
        <v>61671.82</v>
      </c>
      <c r="S450" s="124" t="n">
        <v>24000</v>
      </c>
      <c r="T450" s="124" t="n">
        <v>43992.57</v>
      </c>
      <c r="U450" s="128" t="n">
        <f aca="false" ca="false" dt2D="false" dtr="false" t="normal">COUNTIF(F450:Q450, "&gt;0")</f>
        <v>1</v>
      </c>
      <c r="V450" s="128" t="n">
        <f aca="false" ca="false" dt2D="false" dtr="false" t="normal">COUNTIF(R450:T450, "&gt;0")</f>
        <v>3</v>
      </c>
      <c r="W450" s="128" t="n">
        <f aca="false" ca="false" dt2D="false" dtr="false" t="normal">+U450+V450</f>
        <v>4</v>
      </c>
    </row>
    <row customHeight="true" ht="12.75" outlineLevel="0" r="451">
      <c r="A451" s="115" t="n">
        <f aca="false" ca="false" dt2D="false" dtr="false" t="normal">A450+1</f>
        <v>325</v>
      </c>
      <c r="B451" s="115" t="s">
        <v>226</v>
      </c>
      <c r="C451" s="116" t="s">
        <v>147</v>
      </c>
      <c r="D451" s="115" t="s">
        <v>475</v>
      </c>
      <c r="E451" s="124" t="n">
        <f aca="false" ca="false" dt2D="false" dtr="false" t="normal">SUM(F451:T451)</f>
        <v>4371939.2700000005</v>
      </c>
      <c r="F451" s="124" t="n"/>
      <c r="G451" s="124" t="n">
        <v>4279091.94</v>
      </c>
      <c r="H451" s="124" t="n"/>
      <c r="I451" s="124" t="n"/>
      <c r="J451" s="124" t="n"/>
      <c r="K451" s="124" t="n"/>
      <c r="L451" s="124" t="n"/>
      <c r="M451" s="124" t="n"/>
      <c r="N451" s="124" t="n"/>
      <c r="O451" s="124" t="n"/>
      <c r="P451" s="124" t="n"/>
      <c r="Q451" s="124" t="n"/>
      <c r="R451" s="124" t="n">
        <v>68847.33</v>
      </c>
      <c r="S451" s="124" t="n">
        <v>24000</v>
      </c>
      <c r="T451" s="124" t="n"/>
      <c r="U451" s="128" t="n">
        <f aca="false" ca="false" dt2D="false" dtr="false" t="normal">COUNTIF(F451:Q451, "&gt;0")</f>
        <v>1</v>
      </c>
      <c r="V451" s="128" t="n">
        <f aca="false" ca="false" dt2D="false" dtr="false" t="normal">COUNTIF(R451:T451, "&gt;0")</f>
        <v>2</v>
      </c>
      <c r="W451" s="128" t="n">
        <f aca="false" ca="false" dt2D="false" dtr="false" t="normal">+U451+V451</f>
        <v>3</v>
      </c>
    </row>
    <row customHeight="true" ht="12.75" outlineLevel="0" r="452">
      <c r="A452" s="115" t="n">
        <f aca="false" ca="false" dt2D="false" dtr="false" t="normal">A451+1</f>
        <v>326</v>
      </c>
      <c r="B452" s="115" t="n">
        <f aca="false" ca="false" dt2D="false" dtr="false" t="normal">B450+1</f>
        <v>214</v>
      </c>
      <c r="C452" s="116" t="s">
        <v>147</v>
      </c>
      <c r="D452" s="115" t="s">
        <v>925</v>
      </c>
      <c r="E452" s="124" t="n">
        <f aca="false" ca="false" dt2D="false" dtr="false" t="normal">SUM(F452:T452)</f>
        <v>15677526.030000001</v>
      </c>
      <c r="F452" s="124" t="n">
        <v>9389888.63</v>
      </c>
      <c r="G452" s="124" t="n">
        <v>4277228.07</v>
      </c>
      <c r="H452" s="124" t="n"/>
      <c r="I452" s="124" t="n"/>
      <c r="J452" s="124" t="n">
        <v>1911486.91</v>
      </c>
      <c r="K452" s="124" t="n"/>
      <c r="L452" s="124" t="n"/>
      <c r="M452" s="124" t="n"/>
      <c r="N452" s="124" t="n"/>
      <c r="O452" s="124" t="n"/>
      <c r="P452" s="124" t="n"/>
      <c r="Q452" s="124" t="n"/>
      <c r="R452" s="124" t="n">
        <v>74922.42</v>
      </c>
      <c r="S452" s="124" t="n">
        <v>24000</v>
      </c>
      <c r="T452" s="124" t="n"/>
      <c r="U452" s="128" t="n">
        <f aca="false" ca="false" dt2D="false" dtr="false" t="normal">COUNTIF(F452:Q452, "&gt;0")</f>
        <v>3</v>
      </c>
      <c r="V452" s="128" t="n">
        <f aca="false" ca="false" dt2D="false" dtr="false" t="normal">COUNTIF(R452:T452, "&gt;0")</f>
        <v>2</v>
      </c>
      <c r="W452" s="128" t="n">
        <f aca="false" ca="false" dt2D="false" dtr="false" t="normal">+U452+V452</f>
        <v>5</v>
      </c>
      <c r="X452" s="0" t="s">
        <v>1075</v>
      </c>
    </row>
    <row customHeight="true" ht="12.75" outlineLevel="0" r="453">
      <c r="A453" s="115" t="n">
        <f aca="false" ca="false" dt2D="false" dtr="false" t="normal">A452+1</f>
        <v>327</v>
      </c>
      <c r="B453" s="115" t="n">
        <f aca="false" ca="false" dt2D="false" dtr="false" t="normal">B452+1</f>
        <v>215</v>
      </c>
      <c r="C453" s="116" t="s">
        <v>147</v>
      </c>
      <c r="D453" s="115" t="s">
        <v>926</v>
      </c>
      <c r="E453" s="124" t="n">
        <f aca="false" ca="true" dt2D="false" dtr="false" t="normal">SUBTOTAL(9, F453:T453)</f>
        <v>2073837.4600000002</v>
      </c>
      <c r="F453" s="124" t="n"/>
      <c r="G453" s="124" t="n"/>
      <c r="H453" s="124" t="n"/>
      <c r="I453" s="124" t="n"/>
      <c r="J453" s="124" t="n">
        <v>1943242.22</v>
      </c>
      <c r="K453" s="124" t="n"/>
      <c r="L453" s="124" t="n">
        <v>0</v>
      </c>
      <c r="M453" s="124" t="n"/>
      <c r="N453" s="124" t="n"/>
      <c r="O453" s="124" t="n"/>
      <c r="P453" s="124" t="n"/>
      <c r="Q453" s="124" t="n"/>
      <c r="R453" s="124" t="n">
        <v>62215.12</v>
      </c>
      <c r="S453" s="124" t="n">
        <v>24000</v>
      </c>
      <c r="T453" s="124" t="n">
        <v>44380.12</v>
      </c>
      <c r="U453" s="128" t="n">
        <f aca="false" ca="false" dt2D="false" dtr="false" t="normal">COUNTIF(F453:Q453, "&gt;0")</f>
        <v>1</v>
      </c>
      <c r="V453" s="128" t="n">
        <f aca="false" ca="false" dt2D="false" dtr="false" t="normal">COUNTIF(R453:T453, "&gt;0")</f>
        <v>3</v>
      </c>
      <c r="W453" s="128" t="n">
        <f aca="false" ca="false" dt2D="false" dtr="false" t="normal">+U453+V453</f>
        <v>4</v>
      </c>
    </row>
    <row customHeight="true" ht="12.75" outlineLevel="0" r="454">
      <c r="A454" s="115" t="n">
        <f aca="false" ca="false" dt2D="false" dtr="false" t="normal">A453+1</f>
        <v>328</v>
      </c>
      <c r="B454" s="115" t="n">
        <f aca="false" ca="false" dt2D="false" dtr="false" t="normal">B453+1</f>
        <v>216</v>
      </c>
      <c r="C454" s="116" t="s">
        <v>147</v>
      </c>
      <c r="D454" s="115" t="s">
        <v>927</v>
      </c>
      <c r="E454" s="124" t="n">
        <f aca="false" ca="false" dt2D="false" dtr="false" t="normal">SUM(F454:T454)</f>
        <v>2339873.07</v>
      </c>
      <c r="F454" s="124" t="n"/>
      <c r="G454" s="124" t="n"/>
      <c r="H454" s="124" t="n"/>
      <c r="I454" s="124" t="n"/>
      <c r="J454" s="124" t="n">
        <v>2339873.07</v>
      </c>
      <c r="K454" s="124" t="n"/>
      <c r="L454" s="124" t="n"/>
      <c r="M454" s="124" t="n"/>
      <c r="N454" s="124" t="n"/>
      <c r="O454" s="124" t="n"/>
      <c r="P454" s="124" t="n"/>
      <c r="Q454" s="124" t="n"/>
      <c r="R454" s="124" t="n"/>
      <c r="S454" s="124" t="n"/>
      <c r="T454" s="124" t="n"/>
      <c r="U454" s="128" t="n">
        <f aca="false" ca="false" dt2D="false" dtr="false" t="normal">COUNTIF(F454:Q454, "&gt;0")</f>
        <v>1</v>
      </c>
      <c r="V454" s="128" t="n">
        <f aca="false" ca="false" dt2D="false" dtr="false" t="normal">COUNTIF(R454:T454, "&gt;0")</f>
        <v>0</v>
      </c>
      <c r="W454" s="128" t="n">
        <f aca="false" ca="false" dt2D="false" dtr="false" t="normal">+U454+V454</f>
        <v>1</v>
      </c>
    </row>
    <row customHeight="true" ht="12.75" outlineLevel="0" r="455">
      <c r="A455" s="115" t="n">
        <f aca="false" ca="false" dt2D="false" dtr="false" t="normal">A454+1</f>
        <v>329</v>
      </c>
      <c r="B455" s="115" t="n">
        <f aca="false" ca="false" dt2D="false" dtr="false" t="normal">B454+1</f>
        <v>217</v>
      </c>
      <c r="C455" s="116" t="s">
        <v>147</v>
      </c>
      <c r="D455" s="115" t="s">
        <v>928</v>
      </c>
      <c r="E455" s="124" t="n">
        <f aca="false" ca="true" dt2D="false" dtr="false" t="normal">SUBTOTAL(9, F455:T455)</f>
        <v>2574861.4299999997</v>
      </c>
      <c r="F455" s="124" t="n"/>
      <c r="G455" s="124" t="n"/>
      <c r="H455" s="124" t="n"/>
      <c r="I455" s="124" t="n"/>
      <c r="J455" s="124" t="n">
        <v>2418513.56</v>
      </c>
      <c r="K455" s="124" t="n"/>
      <c r="L455" s="124" t="n">
        <v>0</v>
      </c>
      <c r="M455" s="124" t="n"/>
      <c r="N455" s="124" t="n"/>
      <c r="O455" s="124" t="n"/>
      <c r="P455" s="124" t="n"/>
      <c r="Q455" s="124" t="n"/>
      <c r="R455" s="124" t="n">
        <v>77245.84</v>
      </c>
      <c r="S455" s="124" t="n">
        <v>24000</v>
      </c>
      <c r="T455" s="124" t="n">
        <v>55102.03</v>
      </c>
      <c r="U455" s="128" t="n">
        <f aca="false" ca="false" dt2D="false" dtr="false" t="normal">COUNTIF(F455:Q455, "&gt;0")</f>
        <v>1</v>
      </c>
      <c r="V455" s="128" t="n">
        <f aca="false" ca="false" dt2D="false" dtr="false" t="normal">COUNTIF(R455:T455, "&gt;0")</f>
        <v>3</v>
      </c>
      <c r="W455" s="128" t="n">
        <f aca="false" ca="false" dt2D="false" dtr="false" t="normal">+U455+V455</f>
        <v>4</v>
      </c>
    </row>
    <row customHeight="true" ht="12.75" outlineLevel="0" r="456">
      <c r="A456" s="115" t="n">
        <f aca="false" ca="false" dt2D="false" dtr="false" t="normal">A455+1</f>
        <v>330</v>
      </c>
      <c r="B456" s="115" t="n">
        <f aca="false" ca="false" dt2D="false" dtr="false" t="normal">B455+1</f>
        <v>218</v>
      </c>
      <c r="C456" s="116" t="s">
        <v>147</v>
      </c>
      <c r="D456" s="115" t="s">
        <v>929</v>
      </c>
      <c r="E456" s="124" t="n">
        <f aca="false" ca="true" dt2D="false" dtr="false" t="normal">SUBTOTAL(9, F456:T456)</f>
        <v>3737021.18</v>
      </c>
      <c r="F456" s="124" t="n"/>
      <c r="G456" s="124" t="n"/>
      <c r="H456" s="124" t="n"/>
      <c r="I456" s="124" t="n"/>
      <c r="J456" s="124" t="n">
        <v>3520938.29</v>
      </c>
      <c r="K456" s="124" t="n"/>
      <c r="L456" s="124" t="n">
        <v>0</v>
      </c>
      <c r="M456" s="124" t="n"/>
      <c r="N456" s="124" t="n"/>
      <c r="O456" s="124" t="n"/>
      <c r="P456" s="124" t="n"/>
      <c r="Q456" s="124" t="n"/>
      <c r="R456" s="124" t="n">
        <v>112110.64</v>
      </c>
      <c r="S456" s="124" t="n">
        <v>24000</v>
      </c>
      <c r="T456" s="124" t="n">
        <v>79972.25</v>
      </c>
      <c r="U456" s="128" t="n">
        <f aca="false" ca="false" dt2D="false" dtr="false" t="normal">COUNTIF(F456:Q456, "&gt;0")</f>
        <v>1</v>
      </c>
      <c r="V456" s="128" t="n">
        <f aca="false" ca="false" dt2D="false" dtr="false" t="normal">COUNTIF(R456:T456, "&gt;0")</f>
        <v>3</v>
      </c>
      <c r="W456" s="128" t="n">
        <f aca="false" ca="false" dt2D="false" dtr="false" t="normal">+U456+V456</f>
        <v>4</v>
      </c>
    </row>
    <row customHeight="true" ht="12.75" outlineLevel="0" r="457">
      <c r="A457" s="115" t="n">
        <f aca="false" ca="false" dt2D="false" dtr="false" t="normal">A456+1</f>
        <v>331</v>
      </c>
      <c r="B457" s="115" t="n">
        <f aca="false" ca="false" dt2D="false" dtr="false" t="normal">B456+1</f>
        <v>219</v>
      </c>
      <c r="C457" s="116" t="s">
        <v>147</v>
      </c>
      <c r="D457" s="115" t="s">
        <v>930</v>
      </c>
      <c r="E457" s="124" t="n">
        <f aca="false" ca="true" dt2D="false" dtr="false" t="normal">SUBTOTAL(9, F457:T457)</f>
        <v>1635838.7699999998</v>
      </c>
      <c r="F457" s="124" t="n"/>
      <c r="G457" s="124" t="n"/>
      <c r="H457" s="124" t="n"/>
      <c r="I457" s="124" t="n"/>
      <c r="J457" s="124" t="n">
        <v>1527756.66</v>
      </c>
      <c r="K457" s="124" t="n"/>
      <c r="L457" s="124" t="n">
        <v>0</v>
      </c>
      <c r="M457" s="124" t="n"/>
      <c r="N457" s="124" t="n"/>
      <c r="O457" s="124" t="n"/>
      <c r="P457" s="124" t="n"/>
      <c r="Q457" s="124" t="n"/>
      <c r="R457" s="124" t="n">
        <v>49075.16</v>
      </c>
      <c r="S457" s="124" t="n">
        <v>24000</v>
      </c>
      <c r="T457" s="124" t="n">
        <v>35006.95</v>
      </c>
      <c r="U457" s="128" t="n">
        <f aca="false" ca="false" dt2D="false" dtr="false" t="normal">COUNTIF(F457:Q457, "&gt;0")</f>
        <v>1</v>
      </c>
      <c r="V457" s="128" t="n">
        <f aca="false" ca="false" dt2D="false" dtr="false" t="normal">COUNTIF(R457:T457, "&gt;0")</f>
        <v>3</v>
      </c>
      <c r="W457" s="128" t="n">
        <f aca="false" ca="false" dt2D="false" dtr="false" t="normal">+U457+V457</f>
        <v>4</v>
      </c>
    </row>
    <row customHeight="true" ht="12.75" outlineLevel="0" r="458">
      <c r="A458" s="115" t="n">
        <f aca="false" ca="false" dt2D="false" dtr="false" t="normal">A457+1</f>
        <v>332</v>
      </c>
      <c r="B458" s="115" t="n">
        <f aca="false" ca="false" dt2D="false" dtr="false" t="normal">B457+1</f>
        <v>220</v>
      </c>
      <c r="C458" s="116" t="s">
        <v>147</v>
      </c>
      <c r="D458" s="115" t="s">
        <v>777</v>
      </c>
      <c r="E458" s="124" t="n">
        <f aca="false" ca="true" dt2D="false" dtr="false" t="normal">SUBTOTAL(9, F458:T458)</f>
        <v>2372180.2600000002</v>
      </c>
      <c r="F458" s="124" t="n">
        <v>2226250.19</v>
      </c>
      <c r="G458" s="124" t="n"/>
      <c r="H458" s="124" t="n"/>
      <c r="I458" s="124" t="n"/>
      <c r="J458" s="124" t="n"/>
      <c r="K458" s="124" t="n"/>
      <c r="L458" s="124" t="n">
        <v>0</v>
      </c>
      <c r="M458" s="124" t="n"/>
      <c r="N458" s="124" t="n"/>
      <c r="O458" s="124" t="n"/>
      <c r="P458" s="124" t="n"/>
      <c r="Q458" s="124" t="n"/>
      <c r="R458" s="124" t="n">
        <v>71165.41</v>
      </c>
      <c r="S458" s="124" t="n">
        <v>24000</v>
      </c>
      <c r="T458" s="124" t="n">
        <v>50764.66</v>
      </c>
      <c r="U458" s="128" t="n">
        <f aca="false" ca="false" dt2D="false" dtr="false" t="normal">COUNTIF(F458:Q458, "&gt;0")</f>
        <v>1</v>
      </c>
      <c r="V458" s="128" t="n">
        <f aca="false" ca="false" dt2D="false" dtr="false" t="normal">COUNTIF(R458:T458, "&gt;0")</f>
        <v>3</v>
      </c>
      <c r="W458" s="128" t="n">
        <f aca="false" ca="false" dt2D="false" dtr="false" t="normal">+U458+V458</f>
        <v>4</v>
      </c>
      <c r="X458" s="129" t="n"/>
    </row>
    <row customHeight="true" ht="12.75" outlineLevel="0" r="459">
      <c r="A459" s="115" t="n">
        <f aca="false" ca="false" dt2D="false" dtr="false" t="normal">A458+1</f>
        <v>333</v>
      </c>
      <c r="B459" s="115" t="n">
        <f aca="false" ca="false" dt2D="false" dtr="false" t="normal">B458+1</f>
        <v>221</v>
      </c>
      <c r="C459" s="116" t="s">
        <v>147</v>
      </c>
      <c r="D459" s="115" t="s">
        <v>779</v>
      </c>
      <c r="E459" s="124" t="n">
        <f aca="false" ca="true" dt2D="false" dtr="false" t="normal">SUBTOTAL(9, F459:T459)</f>
        <v>2332841.58</v>
      </c>
      <c r="F459" s="124" t="n">
        <v>2188933.52</v>
      </c>
      <c r="G459" s="124" t="n"/>
      <c r="H459" s="124" t="n"/>
      <c r="I459" s="124" t="n"/>
      <c r="J459" s="124" t="n"/>
      <c r="K459" s="124" t="n"/>
      <c r="L459" s="124" t="n">
        <v>0</v>
      </c>
      <c r="M459" s="124" t="n"/>
      <c r="N459" s="124" t="n"/>
      <c r="O459" s="124" t="n"/>
      <c r="P459" s="124" t="n"/>
      <c r="Q459" s="124" t="n"/>
      <c r="R459" s="124" t="n">
        <v>69985.25</v>
      </c>
      <c r="S459" s="124" t="n">
        <v>24000</v>
      </c>
      <c r="T459" s="124" t="n">
        <v>49922.81</v>
      </c>
      <c r="U459" s="128" t="n">
        <f aca="false" ca="false" dt2D="false" dtr="false" t="normal">COUNTIF(F459:Q459, "&gt;0")</f>
        <v>1</v>
      </c>
      <c r="V459" s="128" t="n">
        <f aca="false" ca="false" dt2D="false" dtr="false" t="normal">COUNTIF(R459:T459, "&gt;0")</f>
        <v>3</v>
      </c>
      <c r="W459" s="128" t="n">
        <f aca="false" ca="false" dt2D="false" dtr="false" t="normal">+U459+V459</f>
        <v>4</v>
      </c>
      <c r="X459" s="129" t="n"/>
    </row>
    <row customHeight="true" ht="12.75" outlineLevel="0" r="460">
      <c r="A460" s="115" t="n">
        <f aca="false" ca="false" dt2D="false" dtr="false" t="normal">A459+1</f>
        <v>334</v>
      </c>
      <c r="B460" s="115" t="n">
        <f aca="false" ca="false" dt2D="false" dtr="false" t="normal">B459+1</f>
        <v>222</v>
      </c>
      <c r="C460" s="116" t="s">
        <v>147</v>
      </c>
      <c r="D460" s="115" t="s">
        <v>931</v>
      </c>
      <c r="E460" s="124" t="n">
        <f aca="false" ca="false" dt2D="false" dtr="false" t="normal">SUM(F460:T460)</f>
        <v>557749.81</v>
      </c>
      <c r="F460" s="124" t="n"/>
      <c r="G460" s="124" t="n"/>
      <c r="H460" s="124" t="n"/>
      <c r="I460" s="124" t="n"/>
      <c r="J460" s="124" t="n">
        <v>475058.38</v>
      </c>
      <c r="K460" s="124" t="n"/>
      <c r="L460" s="124" t="n"/>
      <c r="M460" s="124" t="n"/>
      <c r="N460" s="124" t="n"/>
      <c r="O460" s="124" t="n"/>
      <c r="P460" s="124" t="n"/>
      <c r="Q460" s="124" t="n"/>
      <c r="R460" s="124" t="n">
        <v>58691.43</v>
      </c>
      <c r="S460" s="124" t="n">
        <v>24000</v>
      </c>
      <c r="T460" s="124" t="n"/>
      <c r="U460" s="128" t="n">
        <f aca="false" ca="false" dt2D="false" dtr="false" t="normal">COUNTIF(F460:Q460, "&gt;0")</f>
        <v>1</v>
      </c>
      <c r="V460" s="128" t="n">
        <f aca="false" ca="false" dt2D="false" dtr="false" t="normal">COUNTIF(R460:T460, "&gt;0")</f>
        <v>2</v>
      </c>
      <c r="W460" s="128" t="n">
        <f aca="false" ca="false" dt2D="false" dtr="false" t="normal">+U460+V460</f>
        <v>3</v>
      </c>
    </row>
    <row customHeight="true" ht="12.75" outlineLevel="0" r="461">
      <c r="A461" s="115" t="n">
        <f aca="false" ca="false" dt2D="false" dtr="false" t="normal">A460+1</f>
        <v>335</v>
      </c>
      <c r="B461" s="115" t="n">
        <f aca="false" ca="false" dt2D="false" dtr="false" t="normal">B460+1</f>
        <v>223</v>
      </c>
      <c r="C461" s="116" t="s">
        <v>147</v>
      </c>
      <c r="D461" s="115" t="s">
        <v>932</v>
      </c>
      <c r="E461" s="124" t="n">
        <f aca="false" ca="false" dt2D="false" dtr="false" t="normal">SUM(F461:T461)</f>
        <v>3287049.82</v>
      </c>
      <c r="F461" s="124" t="n"/>
      <c r="G461" s="124" t="n"/>
      <c r="H461" s="124" t="n"/>
      <c r="I461" s="124" t="n"/>
      <c r="J461" s="124" t="n"/>
      <c r="K461" s="124" t="n"/>
      <c r="L461" s="124" t="n"/>
      <c r="M461" s="124" t="n">
        <v>2835923.96</v>
      </c>
      <c r="N461" s="124" t="n"/>
      <c r="O461" s="124" t="n"/>
      <c r="P461" s="124" t="n"/>
      <c r="Q461" s="124" t="n"/>
      <c r="R461" s="124" t="n">
        <v>427125.86</v>
      </c>
      <c r="S461" s="124" t="n">
        <v>24000</v>
      </c>
      <c r="T461" s="124" t="n"/>
      <c r="U461" s="128" t="n">
        <f aca="false" ca="false" dt2D="false" dtr="false" t="normal">COUNTIF(F461:Q461, "&gt;0")</f>
        <v>1</v>
      </c>
      <c r="V461" s="128" t="n">
        <f aca="false" ca="false" dt2D="false" dtr="false" t="normal">COUNTIF(R461:T461, "&gt;0")</f>
        <v>2</v>
      </c>
      <c r="W461" s="128" t="n">
        <f aca="false" ca="false" dt2D="false" dtr="false" t="normal">+U461+V461</f>
        <v>3</v>
      </c>
    </row>
    <row customHeight="true" ht="12.75" outlineLevel="0" r="462">
      <c r="A462" s="115" t="n">
        <f aca="false" ca="false" dt2D="false" dtr="false" t="normal">A461+1</f>
        <v>336</v>
      </c>
      <c r="B462" s="115" t="n">
        <f aca="false" ca="false" dt2D="false" dtr="false" t="normal">B461+1</f>
        <v>224</v>
      </c>
      <c r="C462" s="116" t="s">
        <v>147</v>
      </c>
      <c r="D462" s="115" t="s">
        <v>933</v>
      </c>
      <c r="E462" s="124" t="n">
        <f aca="false" ca="false" dt2D="false" dtr="false" t="normal">SUM(F462:T462)</f>
        <v>2019675.42</v>
      </c>
      <c r="F462" s="124" t="n"/>
      <c r="G462" s="124" t="n"/>
      <c r="H462" s="124" t="n"/>
      <c r="I462" s="124" t="n"/>
      <c r="J462" s="124" t="n">
        <v>2019675.42</v>
      </c>
      <c r="K462" s="124" t="n"/>
      <c r="L462" s="124" t="n"/>
      <c r="M462" s="124" t="n"/>
      <c r="N462" s="124" t="n"/>
      <c r="O462" s="124" t="n"/>
      <c r="P462" s="124" t="n"/>
      <c r="Q462" s="124" t="n"/>
      <c r="R462" s="124" t="n"/>
      <c r="S462" s="124" t="n"/>
      <c r="T462" s="124" t="n"/>
      <c r="U462" s="128" t="n">
        <f aca="false" ca="false" dt2D="false" dtr="false" t="normal">COUNTIF(F462:Q462, "&gt;0")</f>
        <v>1</v>
      </c>
      <c r="V462" s="128" t="n">
        <f aca="false" ca="false" dt2D="false" dtr="false" t="normal">COUNTIF(R462:T462, "&gt;0")</f>
        <v>0</v>
      </c>
      <c r="W462" s="128" t="n">
        <f aca="false" ca="false" dt2D="false" dtr="false" t="normal">+U462+V462</f>
        <v>1</v>
      </c>
    </row>
    <row customHeight="true" ht="11.25" outlineLevel="0" r="463">
      <c r="A463" s="115" t="n">
        <f aca="false" ca="false" dt2D="false" dtr="false" t="normal">A462+1</f>
        <v>337</v>
      </c>
      <c r="B463" s="115" t="n">
        <f aca="false" ca="false" dt2D="false" dtr="false" t="normal">B462+1</f>
        <v>225</v>
      </c>
      <c r="C463" s="116" t="s">
        <v>147</v>
      </c>
      <c r="D463" s="115" t="s">
        <v>934</v>
      </c>
      <c r="E463" s="124" t="n">
        <f aca="false" ca="true" dt2D="false" dtr="false" t="normal">SUBTOTAL(9, F463:T463)</f>
        <v>4989668.8</v>
      </c>
      <c r="F463" s="124" t="n"/>
      <c r="G463" s="124" t="n"/>
      <c r="H463" s="124" t="n"/>
      <c r="I463" s="124" t="n">
        <v>4709199.83</v>
      </c>
      <c r="J463" s="124" t="n"/>
      <c r="K463" s="124" t="n"/>
      <c r="L463" s="124" t="n">
        <v>0</v>
      </c>
      <c r="M463" s="124" t="n"/>
      <c r="N463" s="124" t="n"/>
      <c r="O463" s="124" t="n"/>
      <c r="P463" s="124" t="n"/>
      <c r="Q463" s="124" t="n"/>
      <c r="R463" s="124" t="n">
        <v>149690.06</v>
      </c>
      <c r="S463" s="124" t="n">
        <v>24000</v>
      </c>
      <c r="T463" s="124" t="n">
        <v>106778.91</v>
      </c>
      <c r="U463" s="128" t="n">
        <f aca="false" ca="false" dt2D="false" dtr="false" t="normal">COUNTIF(F463:Q463, "&gt;0")</f>
        <v>1</v>
      </c>
      <c r="V463" s="128" t="n">
        <f aca="false" ca="false" dt2D="false" dtr="false" t="normal">COUNTIF(R463:T463, "&gt;0")</f>
        <v>3</v>
      </c>
      <c r="W463" s="128" t="n">
        <f aca="false" ca="false" dt2D="false" dtr="false" t="normal">+U463+V463</f>
        <v>4</v>
      </c>
      <c r="X463" s="129" t="n"/>
    </row>
    <row customHeight="true" ht="12.75" outlineLevel="0" r="464">
      <c r="A464" s="115" t="n">
        <f aca="false" ca="false" dt2D="false" dtr="false" t="normal">A463+1</f>
        <v>338</v>
      </c>
      <c r="B464" s="115" t="n">
        <f aca="false" ca="false" dt2D="false" dtr="false" t="normal">B463+1</f>
        <v>226</v>
      </c>
      <c r="C464" s="116" t="s">
        <v>147</v>
      </c>
      <c r="D464" s="115" t="s">
        <v>935</v>
      </c>
      <c r="E464" s="124" t="n">
        <f aca="false" ca="false" dt2D="false" dtr="false" t="normal">SUM(F464:T464)</f>
        <v>2355512.4</v>
      </c>
      <c r="F464" s="124" t="n"/>
      <c r="G464" s="124" t="n"/>
      <c r="H464" s="124" t="n"/>
      <c r="I464" s="124" t="n"/>
      <c r="J464" s="124" t="n">
        <v>2355512.4</v>
      </c>
      <c r="K464" s="124" t="n"/>
      <c r="L464" s="124" t="n"/>
      <c r="M464" s="124" t="n"/>
      <c r="N464" s="124" t="n"/>
      <c r="O464" s="124" t="n"/>
      <c r="P464" s="124" t="n"/>
      <c r="Q464" s="124" t="n"/>
      <c r="R464" s="124" t="n"/>
      <c r="S464" s="124" t="n"/>
      <c r="T464" s="124" t="n"/>
      <c r="U464" s="128" t="n">
        <f aca="false" ca="false" dt2D="false" dtr="false" t="normal">COUNTIF(F464:Q464, "&gt;0")</f>
        <v>1</v>
      </c>
      <c r="V464" s="128" t="n">
        <f aca="false" ca="false" dt2D="false" dtr="false" t="normal">COUNTIF(R464:T464, "&gt;0")</f>
        <v>0</v>
      </c>
      <c r="W464" s="128" t="n">
        <f aca="false" ca="false" dt2D="false" dtr="false" t="normal">+U464+V464</f>
        <v>1</v>
      </c>
    </row>
    <row customHeight="true" ht="12.75" outlineLevel="0" r="465">
      <c r="A465" s="115" t="n">
        <f aca="false" ca="false" dt2D="false" dtr="false" t="normal">A464+1</f>
        <v>339</v>
      </c>
      <c r="B465" s="115" t="n">
        <f aca="false" ca="false" dt2D="false" dtr="false" t="normal">B464+1</f>
        <v>227</v>
      </c>
      <c r="C465" s="116" t="s">
        <v>147</v>
      </c>
      <c r="D465" s="115" t="s">
        <v>936</v>
      </c>
      <c r="E465" s="124" t="n">
        <f aca="false" ca="true" dt2D="false" dtr="false" t="normal">SUBTOTAL(9, F465:T465)</f>
        <v>11920117.6</v>
      </c>
      <c r="F465" s="124" t="n"/>
      <c r="G465" s="124" t="n">
        <v>7760189.78</v>
      </c>
      <c r="H465" s="124" t="n"/>
      <c r="I465" s="124" t="n"/>
      <c r="J465" s="124" t="n">
        <v>3523233.77</v>
      </c>
      <c r="K465" s="124" t="n"/>
      <c r="L465" s="124" t="n">
        <v>0</v>
      </c>
      <c r="M465" s="124" t="n"/>
      <c r="N465" s="124" t="n"/>
      <c r="O465" s="124" t="n"/>
      <c r="P465" s="124" t="n"/>
      <c r="Q465" s="124" t="n"/>
      <c r="R465" s="124" t="n">
        <v>357603.53</v>
      </c>
      <c r="S465" s="124" t="n">
        <v>24000</v>
      </c>
      <c r="T465" s="124" t="n">
        <v>255090.52</v>
      </c>
      <c r="U465" s="128" t="n">
        <f aca="false" ca="false" dt2D="false" dtr="false" t="normal">COUNTIF(F465:Q465, "&gt;0")</f>
        <v>2</v>
      </c>
      <c r="V465" s="128" t="n">
        <f aca="false" ca="false" dt2D="false" dtr="false" t="normal">COUNTIF(R465:T465, "&gt;0")</f>
        <v>3</v>
      </c>
      <c r="W465" s="128" t="n">
        <f aca="false" ca="false" dt2D="false" dtr="false" t="normal">+U465+V465</f>
        <v>5</v>
      </c>
    </row>
    <row customHeight="true" ht="12.75" outlineLevel="0" r="466">
      <c r="A466" s="115" t="n">
        <f aca="false" ca="false" dt2D="false" dtr="false" t="normal">A465+1</f>
        <v>340</v>
      </c>
      <c r="B466" s="115" t="n">
        <f aca="false" ca="false" dt2D="false" dtr="false" t="normal">B465+1</f>
        <v>228</v>
      </c>
      <c r="C466" s="116" t="s">
        <v>147</v>
      </c>
      <c r="D466" s="115" t="s">
        <v>937</v>
      </c>
      <c r="E466" s="124" t="n">
        <f aca="false" ca="false" dt2D="false" dtr="false" t="normal">SUM(F466:T466)</f>
        <v>3407254.8</v>
      </c>
      <c r="F466" s="124" t="n"/>
      <c r="G466" s="124" t="n"/>
      <c r="H466" s="124" t="n"/>
      <c r="I466" s="124" t="n"/>
      <c r="J466" s="124" t="n">
        <v>3407254.8</v>
      </c>
      <c r="K466" s="124" t="n"/>
      <c r="L466" s="124" t="n"/>
      <c r="M466" s="124" t="n"/>
      <c r="N466" s="124" t="n"/>
      <c r="O466" s="124" t="n"/>
      <c r="P466" s="124" t="n"/>
      <c r="Q466" s="124" t="n"/>
      <c r="R466" s="124" t="n"/>
      <c r="S466" s="124" t="n"/>
      <c r="T466" s="124" t="n"/>
      <c r="U466" s="128" t="n">
        <f aca="false" ca="false" dt2D="false" dtr="false" t="normal">COUNTIF(F466:Q466, "&gt;0")</f>
        <v>1</v>
      </c>
      <c r="V466" s="128" t="n">
        <f aca="false" ca="false" dt2D="false" dtr="false" t="normal">COUNTIF(R466:T466, "&gt;0")</f>
        <v>0</v>
      </c>
      <c r="W466" s="128" t="n">
        <f aca="false" ca="false" dt2D="false" dtr="false" t="normal">+U466+V466</f>
        <v>1</v>
      </c>
    </row>
    <row customHeight="true" ht="12.75" outlineLevel="0" r="467">
      <c r="A467" s="115" t="n">
        <f aca="false" ca="false" dt2D="false" dtr="false" t="normal">A466+1</f>
        <v>341</v>
      </c>
      <c r="B467" s="115" t="n">
        <f aca="false" ca="false" dt2D="false" dtr="false" t="normal">B466+1</f>
        <v>229</v>
      </c>
      <c r="C467" s="116" t="s">
        <v>147</v>
      </c>
      <c r="D467" s="115" t="s">
        <v>786</v>
      </c>
      <c r="E467" s="124" t="n">
        <f aca="false" ca="true" dt2D="false" dtr="false" t="normal">SUBTOTAL(9, F467:T467)</f>
        <v>7806414.950000001</v>
      </c>
      <c r="F467" s="124" t="n"/>
      <c r="G467" s="124" t="n"/>
      <c r="H467" s="124" t="n"/>
      <c r="I467" s="124" t="n"/>
      <c r="J467" s="124" t="n">
        <v>1115823.73</v>
      </c>
      <c r="K467" s="124" t="n"/>
      <c r="L467" s="124" t="n">
        <v>0</v>
      </c>
      <c r="M467" s="124" t="n"/>
      <c r="N467" s="124" t="n"/>
      <c r="O467" s="124" t="n"/>
      <c r="P467" s="124" t="n"/>
      <c r="Q467" s="124" t="n">
        <v>6265341.49</v>
      </c>
      <c r="R467" s="124" t="n">
        <v>234192.45</v>
      </c>
      <c r="S467" s="124" t="n">
        <v>24000</v>
      </c>
      <c r="T467" s="124" t="n">
        <v>167057.28</v>
      </c>
      <c r="U467" s="128" t="n">
        <f aca="false" ca="false" dt2D="false" dtr="false" t="normal">COUNTIF(F467:Q467, "&gt;0")</f>
        <v>2</v>
      </c>
      <c r="V467" s="128" t="n">
        <f aca="false" ca="false" dt2D="false" dtr="false" t="normal">COUNTIF(R467:T467, "&gt;0")</f>
        <v>3</v>
      </c>
      <c r="W467" s="128" t="n">
        <f aca="false" ca="false" dt2D="false" dtr="false" t="normal">+U467+V467</f>
        <v>5</v>
      </c>
    </row>
    <row customHeight="true" ht="12.75" outlineLevel="0" r="468">
      <c r="A468" s="115" t="n">
        <f aca="false" ca="false" dt2D="false" dtr="false" t="normal">A467+1</f>
        <v>342</v>
      </c>
      <c r="B468" s="115" t="n">
        <f aca="false" ca="false" dt2D="false" dtr="false" t="normal">B467+1</f>
        <v>230</v>
      </c>
      <c r="C468" s="116" t="s">
        <v>147</v>
      </c>
      <c r="D468" s="115" t="s">
        <v>940</v>
      </c>
      <c r="E468" s="124" t="n">
        <f aca="false" ca="false" dt2D="false" dtr="false" t="normal">SUM(F468:T468)</f>
        <v>11359406.87</v>
      </c>
      <c r="F468" s="124" t="n">
        <v>9497798.27</v>
      </c>
      <c r="G468" s="124" t="n"/>
      <c r="H468" s="124" t="n"/>
      <c r="I468" s="124" t="n"/>
      <c r="J468" s="124" t="n">
        <v>1861608.6</v>
      </c>
      <c r="K468" s="124" t="n"/>
      <c r="L468" s="124" t="n"/>
      <c r="M468" s="124" t="n"/>
      <c r="N468" s="124" t="n"/>
      <c r="O468" s="124" t="n"/>
      <c r="P468" s="124" t="n"/>
      <c r="Q468" s="124" t="n"/>
      <c r="R468" s="124" t="n"/>
      <c r="S468" s="124" t="n"/>
      <c r="T468" s="124" t="n"/>
      <c r="U468" s="128" t="n">
        <f aca="false" ca="false" dt2D="false" dtr="false" t="normal">COUNTIF(F468:Q468, "&gt;0")</f>
        <v>2</v>
      </c>
      <c r="V468" s="128" t="n">
        <f aca="false" ca="false" dt2D="false" dtr="false" t="normal">COUNTIF(R468:T468, "&gt;0")</f>
        <v>0</v>
      </c>
      <c r="W468" s="128" t="n">
        <f aca="false" ca="false" dt2D="false" dtr="false" t="normal">+U468+V468</f>
        <v>2</v>
      </c>
    </row>
    <row customHeight="true" ht="12.75" outlineLevel="0" r="469">
      <c r="A469" s="115" t="n">
        <f aca="false" ca="false" dt2D="false" dtr="false" t="normal">A468+1</f>
        <v>343</v>
      </c>
      <c r="B469" s="115" t="n">
        <f aca="false" ca="false" dt2D="false" dtr="false" t="normal">B468+1</f>
        <v>231</v>
      </c>
      <c r="C469" s="116" t="s">
        <v>147</v>
      </c>
      <c r="D469" s="115" t="s">
        <v>942</v>
      </c>
      <c r="E469" s="124" t="n">
        <f aca="false" ca="false" dt2D="false" dtr="false" t="normal">SUM(F469:T469)</f>
        <v>2136735.94</v>
      </c>
      <c r="F469" s="124" t="n"/>
      <c r="G469" s="124" t="n"/>
      <c r="H469" s="124" t="n"/>
      <c r="I469" s="124" t="n"/>
      <c r="J469" s="124" t="n">
        <v>2136735.94</v>
      </c>
      <c r="K469" s="124" t="n"/>
      <c r="L469" s="124" t="n"/>
      <c r="M469" s="124" t="n"/>
      <c r="N469" s="124" t="n"/>
      <c r="O469" s="124" t="n"/>
      <c r="P469" s="124" t="n"/>
      <c r="Q469" s="124" t="n"/>
      <c r="R469" s="124" t="n"/>
      <c r="S469" s="124" t="n"/>
      <c r="T469" s="124" t="n"/>
      <c r="U469" s="128" t="n">
        <f aca="false" ca="false" dt2D="false" dtr="false" t="normal">COUNTIF(F469:Q469, "&gt;0")</f>
        <v>1</v>
      </c>
      <c r="V469" s="128" t="n">
        <f aca="false" ca="false" dt2D="false" dtr="false" t="normal">COUNTIF(R469:T469, "&gt;0")</f>
        <v>0</v>
      </c>
      <c r="W469" s="128" t="n">
        <f aca="false" ca="false" dt2D="false" dtr="false" t="normal">+U469+V469</f>
        <v>1</v>
      </c>
    </row>
    <row customHeight="true" ht="12.75" outlineLevel="0" r="470">
      <c r="A470" s="115" t="n">
        <f aca="false" ca="false" dt2D="false" dtr="false" t="normal">A469+1</f>
        <v>344</v>
      </c>
      <c r="B470" s="115" t="n">
        <f aca="false" ca="false" dt2D="false" dtr="false" t="normal">B469+1</f>
        <v>232</v>
      </c>
      <c r="C470" s="116" t="s">
        <v>147</v>
      </c>
      <c r="D470" s="115" t="s">
        <v>943</v>
      </c>
      <c r="E470" s="124" t="n">
        <f aca="false" ca="false" dt2D="false" dtr="false" t="normal">SUM(F470:T470)</f>
        <v>3546016.92</v>
      </c>
      <c r="F470" s="124" t="n"/>
      <c r="G470" s="124" t="n"/>
      <c r="H470" s="124" t="n"/>
      <c r="I470" s="124" t="n"/>
      <c r="J470" s="124" t="n">
        <v>3546016.92</v>
      </c>
      <c r="K470" s="124" t="n"/>
      <c r="L470" s="124" t="n"/>
      <c r="M470" s="124" t="n"/>
      <c r="N470" s="124" t="n"/>
      <c r="O470" s="124" t="n"/>
      <c r="P470" s="124" t="n"/>
      <c r="Q470" s="124" t="n"/>
      <c r="R470" s="124" t="n"/>
      <c r="S470" s="124" t="n"/>
      <c r="T470" s="124" t="n"/>
      <c r="U470" s="128" t="n">
        <f aca="false" ca="false" dt2D="false" dtr="false" t="normal">COUNTIF(F470:Q470, "&gt;0")</f>
        <v>1</v>
      </c>
      <c r="V470" s="128" t="n">
        <f aca="false" ca="false" dt2D="false" dtr="false" t="normal">COUNTIF(R470:T470, "&gt;0")</f>
        <v>0</v>
      </c>
      <c r="W470" s="128" t="n">
        <f aca="false" ca="false" dt2D="false" dtr="false" t="normal">+U470+V470</f>
        <v>1</v>
      </c>
    </row>
    <row customHeight="true" ht="12.75" outlineLevel="0" r="471">
      <c r="A471" s="115" t="n">
        <f aca="false" ca="false" dt2D="false" dtr="false" t="normal">A470+1</f>
        <v>345</v>
      </c>
      <c r="B471" s="115" t="n">
        <f aca="false" ca="false" dt2D="false" dtr="false" t="normal">B470+1</f>
        <v>233</v>
      </c>
      <c r="C471" s="116" t="s">
        <v>147</v>
      </c>
      <c r="D471" s="115" t="s">
        <v>946</v>
      </c>
      <c r="E471" s="124" t="n">
        <f aca="false" ca="false" dt2D="false" dtr="false" t="normal">SUM(F471:T471)</f>
        <v>1735026</v>
      </c>
      <c r="F471" s="124" t="n"/>
      <c r="G471" s="124" t="n"/>
      <c r="H471" s="124" t="n"/>
      <c r="I471" s="124" t="n"/>
      <c r="J471" s="124" t="n">
        <v>1735026</v>
      </c>
      <c r="K471" s="124" t="n"/>
      <c r="L471" s="124" t="n"/>
      <c r="M471" s="124" t="n"/>
      <c r="N471" s="124" t="n"/>
      <c r="O471" s="124" t="n"/>
      <c r="P471" s="124" t="n"/>
      <c r="Q471" s="124" t="n"/>
      <c r="R471" s="124" t="n"/>
      <c r="S471" s="124" t="n"/>
      <c r="T471" s="124" t="n"/>
      <c r="U471" s="128" t="n">
        <f aca="false" ca="false" dt2D="false" dtr="false" t="normal">COUNTIF(F471:Q471, "&gt;0")</f>
        <v>1</v>
      </c>
      <c r="V471" s="128" t="n">
        <f aca="false" ca="false" dt2D="false" dtr="false" t="normal">COUNTIF(R471:T471, "&gt;0")</f>
        <v>0</v>
      </c>
      <c r="W471" s="128" t="n">
        <f aca="false" ca="false" dt2D="false" dtr="false" t="normal">+U471+V471</f>
        <v>1</v>
      </c>
    </row>
    <row customHeight="true" ht="12.75" outlineLevel="0" r="472">
      <c r="A472" s="115" t="n">
        <f aca="false" ca="false" dt2D="false" dtr="false" t="normal">A471+1</f>
        <v>346</v>
      </c>
      <c r="B472" s="115" t="n">
        <f aca="false" ca="false" dt2D="false" dtr="false" t="normal">B471+1</f>
        <v>234</v>
      </c>
      <c r="C472" s="116" t="s">
        <v>147</v>
      </c>
      <c r="D472" s="115" t="s">
        <v>948</v>
      </c>
      <c r="E472" s="124" t="n">
        <f aca="false" ca="false" dt2D="false" dtr="false" t="normal">SUM(F472:T472)</f>
        <v>3287049.8</v>
      </c>
      <c r="F472" s="124" t="n"/>
      <c r="G472" s="124" t="n"/>
      <c r="H472" s="124" t="n"/>
      <c r="I472" s="124" t="n"/>
      <c r="J472" s="124" t="n"/>
      <c r="K472" s="124" t="n"/>
      <c r="L472" s="124" t="n"/>
      <c r="M472" s="124" t="n">
        <v>2842687.13</v>
      </c>
      <c r="N472" s="124" t="n"/>
      <c r="O472" s="124" t="n"/>
      <c r="P472" s="124" t="n"/>
      <c r="Q472" s="124" t="n"/>
      <c r="R472" s="124" t="n">
        <v>420362.67</v>
      </c>
      <c r="S472" s="124" t="n">
        <v>24000</v>
      </c>
      <c r="T472" s="124" t="n"/>
      <c r="U472" s="128" t="n">
        <f aca="false" ca="false" dt2D="false" dtr="false" t="normal">COUNTIF(F472:Q472, "&gt;0")</f>
        <v>1</v>
      </c>
      <c r="V472" s="128" t="n">
        <f aca="false" ca="false" dt2D="false" dtr="false" t="normal">COUNTIF(R472:T472, "&gt;0")</f>
        <v>2</v>
      </c>
      <c r="W472" s="128" t="n">
        <f aca="false" ca="false" dt2D="false" dtr="false" t="normal">+U472+V472</f>
        <v>3</v>
      </c>
    </row>
    <row customHeight="true" ht="12.75" outlineLevel="0" r="473">
      <c r="A473" s="115" t="n">
        <f aca="false" ca="false" dt2D="false" dtr="false" t="normal">A472+1</f>
        <v>347</v>
      </c>
      <c r="B473" s="115" t="n">
        <f aca="false" ca="false" dt2D="false" dtr="false" t="normal">B472+1</f>
        <v>235</v>
      </c>
      <c r="C473" s="116" t="s">
        <v>147</v>
      </c>
      <c r="D473" s="115" t="s">
        <v>949</v>
      </c>
      <c r="E473" s="124" t="n">
        <f aca="false" ca="false" dt2D="false" dtr="false" t="normal">SUM(F473:T473)</f>
        <v>1094603.82</v>
      </c>
      <c r="F473" s="124" t="n"/>
      <c r="G473" s="124" t="n"/>
      <c r="H473" s="124" t="n"/>
      <c r="I473" s="124" t="n"/>
      <c r="J473" s="124" t="n">
        <v>1094603.82</v>
      </c>
      <c r="K473" s="124" t="n"/>
      <c r="L473" s="124" t="n"/>
      <c r="M473" s="124" t="n"/>
      <c r="N473" s="124" t="n"/>
      <c r="O473" s="124" t="n"/>
      <c r="P473" s="124" t="n"/>
      <c r="Q473" s="124" t="n"/>
      <c r="R473" s="124" t="n"/>
      <c r="S473" s="124" t="n"/>
      <c r="T473" s="124" t="n"/>
      <c r="U473" s="128" t="n">
        <f aca="false" ca="false" dt2D="false" dtr="false" t="normal">COUNTIF(F473:Q473, "&gt;0")</f>
        <v>1</v>
      </c>
      <c r="V473" s="128" t="n">
        <f aca="false" ca="false" dt2D="false" dtr="false" t="normal">COUNTIF(R473:T473, "&gt;0")</f>
        <v>0</v>
      </c>
      <c r="W473" s="128" t="n">
        <f aca="false" ca="false" dt2D="false" dtr="false" t="normal">+U473+V473</f>
        <v>1</v>
      </c>
    </row>
    <row customHeight="true" ht="12.75" outlineLevel="0" r="474">
      <c r="A474" s="115" t="n">
        <f aca="false" ca="false" dt2D="false" dtr="false" t="normal">A473+1</f>
        <v>348</v>
      </c>
      <c r="B474" s="115" t="n">
        <f aca="false" ca="false" dt2D="false" dtr="false" t="normal">B473+1</f>
        <v>236</v>
      </c>
      <c r="C474" s="116" t="s">
        <v>147</v>
      </c>
      <c r="D474" s="115" t="s">
        <v>950</v>
      </c>
      <c r="E474" s="124" t="n">
        <f aca="false" ca="true" dt2D="false" dtr="false" t="normal">SUBTOTAL(9, F474:T474)</f>
        <v>1607054.63</v>
      </c>
      <c r="F474" s="124" t="n"/>
      <c r="G474" s="124" t="n"/>
      <c r="H474" s="124" t="n"/>
      <c r="I474" s="124" t="n"/>
      <c r="J474" s="124" t="n">
        <v>1500452.02</v>
      </c>
      <c r="K474" s="124" t="n"/>
      <c r="L474" s="124" t="n">
        <v>0</v>
      </c>
      <c r="M474" s="124" t="n"/>
      <c r="N474" s="124" t="n"/>
      <c r="O474" s="124" t="n"/>
      <c r="P474" s="124" t="n"/>
      <c r="Q474" s="124" t="n"/>
      <c r="R474" s="124" t="n">
        <v>48211.64</v>
      </c>
      <c r="S474" s="124" t="n">
        <v>24000</v>
      </c>
      <c r="T474" s="124" t="n">
        <v>34390.97</v>
      </c>
      <c r="U474" s="128" t="n">
        <f aca="false" ca="false" dt2D="false" dtr="false" t="normal">COUNTIF(F474:Q474, "&gt;0")</f>
        <v>1</v>
      </c>
      <c r="V474" s="128" t="n">
        <f aca="false" ca="false" dt2D="false" dtr="false" t="normal">COUNTIF(R474:T474, "&gt;0")</f>
        <v>3</v>
      </c>
      <c r="W474" s="128" t="n">
        <f aca="false" ca="false" dt2D="false" dtr="false" t="normal">+U474+V474</f>
        <v>4</v>
      </c>
    </row>
    <row customHeight="true" ht="12.75" outlineLevel="0" r="475">
      <c r="A475" s="115" t="n">
        <f aca="false" ca="false" dt2D="false" dtr="false" t="normal">A474+1</f>
        <v>349</v>
      </c>
      <c r="B475" s="115" t="n">
        <f aca="false" ca="false" dt2D="false" dtr="false" t="normal">B474+1</f>
        <v>237</v>
      </c>
      <c r="C475" s="116" t="s">
        <v>147</v>
      </c>
      <c r="D475" s="115" t="s">
        <v>953</v>
      </c>
      <c r="E475" s="124" t="n">
        <f aca="false" ca="true" dt2D="false" dtr="false" t="normal">SUBTOTAL(9, F475:T475)</f>
        <v>1331326.54</v>
      </c>
      <c r="F475" s="124" t="n"/>
      <c r="G475" s="124" t="n"/>
      <c r="H475" s="124" t="n"/>
      <c r="I475" s="124" t="n"/>
      <c r="J475" s="124" t="n">
        <v>1238896.35</v>
      </c>
      <c r="K475" s="124" t="n"/>
      <c r="L475" s="124" t="n">
        <v>0</v>
      </c>
      <c r="M475" s="124" t="n"/>
      <c r="N475" s="124" t="n"/>
      <c r="O475" s="124" t="n"/>
      <c r="P475" s="124" t="n"/>
      <c r="Q475" s="124" t="n"/>
      <c r="R475" s="124" t="n">
        <v>39939.8</v>
      </c>
      <c r="S475" s="124" t="n">
        <v>24000</v>
      </c>
      <c r="T475" s="124" t="n">
        <v>28490.39</v>
      </c>
      <c r="U475" s="128" t="n">
        <f aca="false" ca="false" dt2D="false" dtr="false" t="normal">COUNTIF(F475:Q475, "&gt;0")</f>
        <v>1</v>
      </c>
      <c r="V475" s="128" t="n">
        <f aca="false" ca="false" dt2D="false" dtr="false" t="normal">COUNTIF(R475:T475, "&gt;0")</f>
        <v>3</v>
      </c>
      <c r="W475" s="128" t="n">
        <f aca="false" ca="false" dt2D="false" dtr="false" t="normal">+U475+V475</f>
        <v>4</v>
      </c>
    </row>
    <row customHeight="true" ht="12.75" outlineLevel="0" r="476">
      <c r="A476" s="115" t="n">
        <f aca="false" ca="false" dt2D="false" dtr="false" t="normal">A475+1</f>
        <v>350</v>
      </c>
      <c r="B476" s="115" t="n">
        <f aca="false" ca="false" dt2D="false" dtr="false" t="normal">B475+1</f>
        <v>238</v>
      </c>
      <c r="C476" s="116" t="s">
        <v>147</v>
      </c>
      <c r="D476" s="115" t="s">
        <v>955</v>
      </c>
      <c r="E476" s="124" t="n">
        <f aca="false" ca="true" dt2D="false" dtr="false" t="normal">SUBTOTAL(9, F476:T476)</f>
        <v>935484.62</v>
      </c>
      <c r="F476" s="124" t="n"/>
      <c r="G476" s="124" t="n"/>
      <c r="H476" s="124" t="n"/>
      <c r="I476" s="124" t="n"/>
      <c r="J476" s="124" t="n">
        <v>863400.71</v>
      </c>
      <c r="K476" s="124" t="n"/>
      <c r="L476" s="124" t="n">
        <v>0</v>
      </c>
      <c r="M476" s="124" t="n"/>
      <c r="N476" s="124" t="n"/>
      <c r="O476" s="124" t="n"/>
      <c r="P476" s="124" t="n"/>
      <c r="Q476" s="124" t="n"/>
      <c r="R476" s="124" t="n">
        <v>28064.54</v>
      </c>
      <c r="S476" s="124" t="n">
        <v>24000</v>
      </c>
      <c r="T476" s="124" t="n">
        <v>20019.37</v>
      </c>
      <c r="U476" s="128" t="n">
        <f aca="false" ca="false" dt2D="false" dtr="false" t="normal">COUNTIF(F476:Q476, "&gt;0")</f>
        <v>1</v>
      </c>
      <c r="V476" s="128" t="n">
        <f aca="false" ca="false" dt2D="false" dtr="false" t="normal">COUNTIF(R476:T476, "&gt;0")</f>
        <v>3</v>
      </c>
      <c r="W476" s="128" t="n">
        <f aca="false" ca="false" dt2D="false" dtr="false" t="normal">+U476+V476</f>
        <v>4</v>
      </c>
    </row>
    <row customHeight="true" ht="12.75" outlineLevel="0" r="477">
      <c r="A477" s="115" t="n">
        <f aca="false" ca="false" dt2D="false" dtr="false" t="normal">A476+1</f>
        <v>351</v>
      </c>
      <c r="B477" s="115" t="n">
        <f aca="false" ca="false" dt2D="false" dtr="false" t="normal">B476+1</f>
        <v>239</v>
      </c>
      <c r="C477" s="116" t="s">
        <v>147</v>
      </c>
      <c r="D477" s="115" t="s">
        <v>956</v>
      </c>
      <c r="E477" s="124" t="n">
        <f aca="false" ca="true" dt2D="false" dtr="false" t="normal">SUBTOTAL(9, F477:T477)</f>
        <v>909458.9600000001</v>
      </c>
      <c r="F477" s="124" t="n"/>
      <c r="G477" s="124" t="n"/>
      <c r="H477" s="124" t="n"/>
      <c r="I477" s="124" t="n"/>
      <c r="J477" s="124" t="n">
        <v>838712.77</v>
      </c>
      <c r="K477" s="124" t="n"/>
      <c r="L477" s="124" t="n">
        <v>0</v>
      </c>
      <c r="M477" s="124" t="n"/>
      <c r="N477" s="124" t="n"/>
      <c r="O477" s="124" t="n"/>
      <c r="P477" s="124" t="n"/>
      <c r="Q477" s="124" t="n"/>
      <c r="R477" s="124" t="n">
        <v>27283.77</v>
      </c>
      <c r="S477" s="124" t="n">
        <v>24000</v>
      </c>
      <c r="T477" s="124" t="n">
        <v>19462.42</v>
      </c>
      <c r="U477" s="128" t="n">
        <f aca="false" ca="false" dt2D="false" dtr="false" t="normal">COUNTIF(F477:Q477, "&gt;0")</f>
        <v>1</v>
      </c>
      <c r="V477" s="128" t="n">
        <f aca="false" ca="false" dt2D="false" dtr="false" t="normal">COUNTIF(R477:T477, "&gt;0")</f>
        <v>3</v>
      </c>
      <c r="W477" s="128" t="n">
        <f aca="false" ca="false" dt2D="false" dtr="false" t="normal">+U477+V477</f>
        <v>4</v>
      </c>
    </row>
    <row customHeight="true" ht="12.75" outlineLevel="0" r="478">
      <c r="A478" s="115" t="n">
        <f aca="false" ca="false" dt2D="false" dtr="false" t="normal">A477+1</f>
        <v>352</v>
      </c>
      <c r="B478" s="115" t="n">
        <f aca="false" ca="false" dt2D="false" dtr="false" t="normal">B477+1</f>
        <v>240</v>
      </c>
      <c r="C478" s="116" t="s">
        <v>147</v>
      </c>
      <c r="D478" s="115" t="s">
        <v>957</v>
      </c>
      <c r="E478" s="124" t="n">
        <f aca="false" ca="true" dt2D="false" dtr="false" t="normal">SUBTOTAL(9, F478:T478)</f>
        <v>943280.32</v>
      </c>
      <c r="F478" s="124" t="n"/>
      <c r="G478" s="124" t="n"/>
      <c r="H478" s="124" t="n"/>
      <c r="I478" s="124" t="n"/>
      <c r="J478" s="124" t="n">
        <v>870795.71</v>
      </c>
      <c r="K478" s="124" t="n"/>
      <c r="L478" s="124" t="n">
        <v>0</v>
      </c>
      <c r="M478" s="124" t="n"/>
      <c r="N478" s="124" t="n"/>
      <c r="O478" s="124" t="n"/>
      <c r="P478" s="124" t="n"/>
      <c r="Q478" s="124" t="n"/>
      <c r="R478" s="124" t="n">
        <v>28298.41</v>
      </c>
      <c r="S478" s="124" t="n">
        <v>24000</v>
      </c>
      <c r="T478" s="124" t="n">
        <v>20186.2</v>
      </c>
      <c r="U478" s="128" t="n">
        <f aca="false" ca="false" dt2D="false" dtr="false" t="normal">COUNTIF(F478:Q478, "&gt;0")</f>
        <v>1</v>
      </c>
      <c r="V478" s="128" t="n">
        <f aca="false" ca="false" dt2D="false" dtr="false" t="normal">COUNTIF(R478:T478, "&gt;0")</f>
        <v>3</v>
      </c>
      <c r="W478" s="128" t="n">
        <f aca="false" ca="false" dt2D="false" dtr="false" t="normal">+U478+V478</f>
        <v>4</v>
      </c>
    </row>
    <row customHeight="true" ht="12.75" outlineLevel="0" r="479">
      <c r="A479" s="115" t="n">
        <f aca="false" ca="false" dt2D="false" dtr="false" t="normal">A478+1</f>
        <v>353</v>
      </c>
      <c r="B479" s="115" t="n">
        <f aca="false" ca="false" dt2D="false" dtr="false" t="normal">B478+1</f>
        <v>241</v>
      </c>
      <c r="C479" s="116" t="s">
        <v>147</v>
      </c>
      <c r="D479" s="115" t="s">
        <v>958</v>
      </c>
      <c r="E479" s="124" t="n">
        <f aca="false" ca="true" dt2D="false" dtr="false" t="normal">SUBTOTAL(9, F479:T479)</f>
        <v>968586.38</v>
      </c>
      <c r="F479" s="124" t="n"/>
      <c r="G479" s="124" t="n"/>
      <c r="H479" s="124" t="n"/>
      <c r="I479" s="124" t="n"/>
      <c r="J479" s="124" t="n">
        <v>894801.04</v>
      </c>
      <c r="K479" s="124" t="n"/>
      <c r="L479" s="124" t="n">
        <v>0</v>
      </c>
      <c r="M479" s="124" t="n"/>
      <c r="N479" s="124" t="n"/>
      <c r="O479" s="124" t="n"/>
      <c r="P479" s="124" t="n"/>
      <c r="Q479" s="124" t="n"/>
      <c r="R479" s="124" t="n">
        <v>29057.59</v>
      </c>
      <c r="S479" s="124" t="n">
        <v>24000</v>
      </c>
      <c r="T479" s="124" t="n">
        <v>20727.75</v>
      </c>
      <c r="U479" s="128" t="n">
        <f aca="false" ca="false" dt2D="false" dtr="false" t="normal">COUNTIF(F479:Q479, "&gt;0")</f>
        <v>1</v>
      </c>
      <c r="V479" s="128" t="n">
        <f aca="false" ca="false" dt2D="false" dtr="false" t="normal">COUNTIF(R479:T479, "&gt;0")</f>
        <v>3</v>
      </c>
      <c r="W479" s="128" t="n">
        <f aca="false" ca="false" dt2D="false" dtr="false" t="normal">+U479+V479</f>
        <v>4</v>
      </c>
    </row>
    <row customHeight="true" ht="12.75" outlineLevel="0" r="480">
      <c r="A480" s="115" t="n">
        <f aca="false" ca="false" dt2D="false" dtr="false" t="normal">A479+1</f>
        <v>354</v>
      </c>
      <c r="B480" s="115" t="n">
        <f aca="false" ca="false" dt2D="false" dtr="false" t="normal">B479+1</f>
        <v>242</v>
      </c>
      <c r="C480" s="116" t="s">
        <v>147</v>
      </c>
      <c r="D480" s="115" t="s">
        <v>795</v>
      </c>
      <c r="E480" s="124" t="n">
        <f aca="false" ca="true" dt2D="false" dtr="false" t="normal">SUBTOTAL(9, F480:T480)</f>
        <v>10719847.82</v>
      </c>
      <c r="F480" s="124" t="n">
        <v>10144847.65</v>
      </c>
      <c r="G480" s="124" t="n"/>
      <c r="H480" s="124" t="n"/>
      <c r="I480" s="124" t="n"/>
      <c r="J480" s="124" t="n"/>
      <c r="K480" s="124" t="n"/>
      <c r="L480" s="124" t="n">
        <v>0</v>
      </c>
      <c r="M480" s="124" t="n"/>
      <c r="N480" s="124" t="n"/>
      <c r="O480" s="124" t="n"/>
      <c r="P480" s="124" t="n"/>
      <c r="Q480" s="124" t="n"/>
      <c r="R480" s="124" t="n">
        <v>321595.43</v>
      </c>
      <c r="S480" s="124" t="n">
        <v>24000</v>
      </c>
      <c r="T480" s="124" t="n">
        <v>229404.74</v>
      </c>
      <c r="U480" s="128" t="n">
        <f aca="false" ca="false" dt2D="false" dtr="false" t="normal">COUNTIF(F480:Q480, "&gt;0")</f>
        <v>1</v>
      </c>
      <c r="V480" s="128" t="n">
        <f aca="false" ca="false" dt2D="false" dtr="false" t="normal">COUNTIF(R480:T480, "&gt;0")</f>
        <v>3</v>
      </c>
      <c r="W480" s="128" t="n">
        <f aca="false" ca="false" dt2D="false" dtr="false" t="normal">+U480+V480</f>
        <v>4</v>
      </c>
    </row>
    <row customHeight="true" ht="12.75" outlineLevel="0" r="481">
      <c r="A481" s="115" t="n">
        <f aca="false" ca="false" dt2D="false" dtr="false" t="normal">A480+1</f>
        <v>355</v>
      </c>
      <c r="B481" s="115" t="n">
        <f aca="false" ca="false" dt2D="false" dtr="false" t="normal">B480+1</f>
        <v>243</v>
      </c>
      <c r="C481" s="116" t="s">
        <v>147</v>
      </c>
      <c r="D481" s="115" t="s">
        <v>959</v>
      </c>
      <c r="E481" s="124" t="n">
        <f aca="false" ca="false" dt2D="false" dtr="false" t="normal">SUM(F481:T481)</f>
        <v>1742386.9</v>
      </c>
      <c r="F481" s="124" t="n"/>
      <c r="G481" s="124" t="n"/>
      <c r="H481" s="124" t="n"/>
      <c r="I481" s="124" t="n"/>
      <c r="J481" s="124" t="n">
        <v>1742386.9</v>
      </c>
      <c r="K481" s="124" t="n"/>
      <c r="L481" s="124" t="n"/>
      <c r="M481" s="124" t="n"/>
      <c r="N481" s="124" t="n"/>
      <c r="O481" s="124" t="n"/>
      <c r="P481" s="124" t="n"/>
      <c r="Q481" s="124" t="n"/>
      <c r="R481" s="124" t="n"/>
      <c r="S481" s="124" t="n"/>
      <c r="T481" s="124" t="n"/>
      <c r="U481" s="128" t="n">
        <f aca="false" ca="false" dt2D="false" dtr="false" t="normal">COUNTIF(F481:Q481, "&gt;0")</f>
        <v>1</v>
      </c>
      <c r="V481" s="128" t="n">
        <f aca="false" ca="false" dt2D="false" dtr="false" t="normal">COUNTIF(R481:T481, "&gt;0")</f>
        <v>0</v>
      </c>
      <c r="W481" s="128" t="n">
        <f aca="false" ca="false" dt2D="false" dtr="false" t="normal">+U481+V481</f>
        <v>1</v>
      </c>
    </row>
    <row customHeight="true" ht="12.75" outlineLevel="0" r="482">
      <c r="A482" s="115" t="n">
        <f aca="false" ca="false" dt2D="false" dtr="false" t="normal">A481+1</f>
        <v>356</v>
      </c>
      <c r="B482" s="115" t="n">
        <f aca="false" ca="false" dt2D="false" dtr="false" t="normal">B481+1</f>
        <v>244</v>
      </c>
      <c r="C482" s="116" t="s">
        <v>147</v>
      </c>
      <c r="D482" s="115" t="s">
        <v>961</v>
      </c>
      <c r="E482" s="124" t="n">
        <f aca="false" ca="false" dt2D="false" dtr="false" t="normal">SUM(F482:T482)</f>
        <v>1461116.4</v>
      </c>
      <c r="F482" s="124" t="n"/>
      <c r="G482" s="124" t="n"/>
      <c r="H482" s="124" t="n"/>
      <c r="I482" s="124" t="n"/>
      <c r="J482" s="124" t="n">
        <v>1461116.4</v>
      </c>
      <c r="K482" s="124" t="n"/>
      <c r="L482" s="124" t="n"/>
      <c r="M482" s="124" t="n"/>
      <c r="N482" s="124" t="n"/>
      <c r="O482" s="124" t="n"/>
      <c r="P482" s="124" t="n"/>
      <c r="Q482" s="124" t="n"/>
      <c r="R482" s="124" t="n"/>
      <c r="S482" s="124" t="n"/>
      <c r="T482" s="124" t="n"/>
      <c r="U482" s="128" t="n">
        <f aca="false" ca="false" dt2D="false" dtr="false" t="normal">COUNTIF(F482:Q482, "&gt;0")</f>
        <v>1</v>
      </c>
      <c r="V482" s="128" t="n">
        <f aca="false" ca="false" dt2D="false" dtr="false" t="normal">COUNTIF(R482:T482, "&gt;0")</f>
        <v>0</v>
      </c>
      <c r="W482" s="128" t="n">
        <f aca="false" ca="false" dt2D="false" dtr="false" t="normal">+U482+V482</f>
        <v>1</v>
      </c>
    </row>
    <row customHeight="true" ht="12.75" outlineLevel="0" r="483">
      <c r="A483" s="115" t="n">
        <f aca="false" ca="false" dt2D="false" dtr="false" t="normal">A482+1</f>
        <v>357</v>
      </c>
      <c r="B483" s="115" t="n">
        <f aca="false" ca="false" dt2D="false" dtr="false" t="normal">B482+1</f>
        <v>245</v>
      </c>
      <c r="C483" s="116" t="s">
        <v>147</v>
      </c>
      <c r="D483" s="115" t="s">
        <v>964</v>
      </c>
      <c r="E483" s="124" t="n">
        <f aca="false" ca="false" dt2D="false" dtr="false" t="normal">SUM(F483:T483)</f>
        <v>3541834.08</v>
      </c>
      <c r="F483" s="124" t="n"/>
      <c r="G483" s="124" t="n"/>
      <c r="H483" s="124" t="n"/>
      <c r="I483" s="124" t="n"/>
      <c r="J483" s="124" t="n">
        <v>3541834.08</v>
      </c>
      <c r="K483" s="124" t="n"/>
      <c r="L483" s="124" t="n"/>
      <c r="M483" s="124" t="n"/>
      <c r="N483" s="124" t="n"/>
      <c r="O483" s="124" t="n"/>
      <c r="P483" s="124" t="n"/>
      <c r="Q483" s="124" t="n"/>
      <c r="R483" s="124" t="n"/>
      <c r="S483" s="124" t="n"/>
      <c r="T483" s="124" t="n"/>
      <c r="U483" s="128" t="n">
        <f aca="false" ca="false" dt2D="false" dtr="false" t="normal">COUNTIF(F483:Q483, "&gt;0")</f>
        <v>1</v>
      </c>
      <c r="V483" s="128" t="n">
        <f aca="false" ca="false" dt2D="false" dtr="false" t="normal">COUNTIF(R483:T483, "&gt;0")</f>
        <v>0</v>
      </c>
      <c r="W483" s="128" t="n">
        <f aca="false" ca="false" dt2D="false" dtr="false" t="normal">+U483+V483</f>
        <v>1</v>
      </c>
    </row>
    <row customHeight="true" ht="12.75" outlineLevel="0" r="484">
      <c r="A484" s="115" t="n">
        <f aca="false" ca="false" dt2D="false" dtr="false" t="normal">A483+1</f>
        <v>358</v>
      </c>
      <c r="B484" s="115" t="n">
        <f aca="false" ca="false" dt2D="false" dtr="false" t="normal">B483+1</f>
        <v>246</v>
      </c>
      <c r="C484" s="116" t="s">
        <v>147</v>
      </c>
      <c r="D484" s="115" t="s">
        <v>966</v>
      </c>
      <c r="E484" s="124" t="n">
        <f aca="false" ca="false" dt2D="false" dtr="false" t="normal">SUM(F484:T484)</f>
        <v>9345502.07</v>
      </c>
      <c r="F484" s="124" t="n"/>
      <c r="G484" s="124" t="n">
        <v>6332210.14</v>
      </c>
      <c r="H484" s="124" t="n"/>
      <c r="I484" s="124" t="n"/>
      <c r="J484" s="124" t="n">
        <v>2873863.87</v>
      </c>
      <c r="K484" s="124" t="n"/>
      <c r="L484" s="124" t="n"/>
      <c r="M484" s="124" t="n"/>
      <c r="N484" s="124" t="n"/>
      <c r="O484" s="124" t="n"/>
      <c r="P484" s="124" t="n"/>
      <c r="Q484" s="124" t="n"/>
      <c r="R484" s="124" t="n">
        <v>115428.06</v>
      </c>
      <c r="S484" s="124" t="n">
        <v>24000</v>
      </c>
      <c r="T484" s="124" t="n"/>
      <c r="U484" s="128" t="n">
        <f aca="false" ca="false" dt2D="false" dtr="false" t="normal">COUNTIF(F484:Q484, "&gt;0")</f>
        <v>2</v>
      </c>
      <c r="V484" s="128" t="n">
        <f aca="false" ca="false" dt2D="false" dtr="false" t="normal">COUNTIF(R484:T484, "&gt;0")</f>
        <v>2</v>
      </c>
      <c r="W484" s="128" t="n">
        <f aca="false" ca="false" dt2D="false" dtr="false" t="normal">+U484+V484</f>
        <v>4</v>
      </c>
    </row>
    <row customHeight="true" ht="12.75" outlineLevel="0" r="485">
      <c r="A485" s="115" t="n">
        <f aca="false" ca="false" dt2D="false" dtr="false" t="normal">A484+1</f>
        <v>359</v>
      </c>
      <c r="B485" s="115" t="n">
        <f aca="false" ca="false" dt2D="false" dtr="false" t="normal">B484+1</f>
        <v>247</v>
      </c>
      <c r="C485" s="116" t="s">
        <v>147</v>
      </c>
      <c r="D485" s="115" t="s">
        <v>799</v>
      </c>
      <c r="E485" s="124" t="n">
        <f aca="false" ca="true" dt2D="false" dtr="false" t="normal">SUBTOTAL(9, F485:T485)</f>
        <v>9601514.56</v>
      </c>
      <c r="F485" s="124" t="n"/>
      <c r="G485" s="124" t="n">
        <v>6248407.48</v>
      </c>
      <c r="H485" s="124" t="n"/>
      <c r="I485" s="124" t="n"/>
      <c r="J485" s="124" t="n">
        <v>2835589.23</v>
      </c>
      <c r="K485" s="124" t="n"/>
      <c r="L485" s="124" t="n">
        <v>0</v>
      </c>
      <c r="M485" s="124" t="n"/>
      <c r="N485" s="124" t="n"/>
      <c r="O485" s="124" t="n"/>
      <c r="P485" s="124" t="n"/>
      <c r="Q485" s="124" t="n"/>
      <c r="R485" s="124" t="n">
        <v>288045.44</v>
      </c>
      <c r="S485" s="124" t="n">
        <v>24000</v>
      </c>
      <c r="T485" s="124" t="n">
        <v>205472.41</v>
      </c>
      <c r="U485" s="128" t="n">
        <f aca="false" ca="false" dt2D="false" dtr="false" t="normal">COUNTIF(F485:Q485, "&gt;0")</f>
        <v>2</v>
      </c>
      <c r="V485" s="128" t="n">
        <f aca="false" ca="false" dt2D="false" dtr="false" t="normal">COUNTIF(R485:T485, "&gt;0")</f>
        <v>3</v>
      </c>
      <c r="W485" s="128" t="n">
        <f aca="false" ca="false" dt2D="false" dtr="false" t="normal">+U485+V485</f>
        <v>5</v>
      </c>
    </row>
    <row customHeight="true" ht="12.75" outlineLevel="0" r="486">
      <c r="A486" s="115" t="n">
        <f aca="false" ca="false" dt2D="false" dtr="false" t="normal">A485+1</f>
        <v>360</v>
      </c>
      <c r="B486" s="115" t="n">
        <f aca="false" ca="false" dt2D="false" dtr="false" t="normal">B485+1</f>
        <v>248</v>
      </c>
      <c r="C486" s="116" t="s">
        <v>147</v>
      </c>
      <c r="D486" s="115" t="s">
        <v>797</v>
      </c>
      <c r="E486" s="124" t="n">
        <f aca="false" ca="true" dt2D="false" dtr="false" t="normal">SUBTOTAL(9, F486:T486)</f>
        <v>11332124.350000001</v>
      </c>
      <c r="F486" s="124" t="n">
        <v>9035948.53</v>
      </c>
      <c r="G486" s="124" t="n"/>
      <c r="H486" s="124" t="n"/>
      <c r="I486" s="124" t="n"/>
      <c r="J486" s="124" t="n">
        <v>1689704.63</v>
      </c>
      <c r="K486" s="124" t="n"/>
      <c r="L486" s="124" t="n">
        <v>0</v>
      </c>
      <c r="M486" s="124" t="n"/>
      <c r="N486" s="124" t="n"/>
      <c r="O486" s="124" t="n"/>
      <c r="P486" s="124" t="n"/>
      <c r="Q486" s="124" t="n"/>
      <c r="R486" s="124" t="n">
        <v>339963.73</v>
      </c>
      <c r="S486" s="124" t="n">
        <v>24000</v>
      </c>
      <c r="T486" s="124" t="n">
        <v>242507.46</v>
      </c>
      <c r="U486" s="128" t="n">
        <f aca="false" ca="false" dt2D="false" dtr="false" t="normal">COUNTIF(F486:Q486, "&gt;0")</f>
        <v>2</v>
      </c>
      <c r="V486" s="128" t="n">
        <f aca="false" ca="false" dt2D="false" dtr="false" t="normal">COUNTIF(R486:T486, "&gt;0")</f>
        <v>3</v>
      </c>
      <c r="W486" s="128" t="n">
        <f aca="false" ca="false" dt2D="false" dtr="false" t="normal">+U486+V486</f>
        <v>5</v>
      </c>
    </row>
    <row customHeight="true" ht="12.75" outlineLevel="0" r="487">
      <c r="A487" s="115" t="n">
        <f aca="false" ca="false" dt2D="false" dtr="false" t="normal">A486+1</f>
        <v>361</v>
      </c>
      <c r="B487" s="115" t="n">
        <f aca="false" ca="false" dt2D="false" dtr="false" t="normal">B486+1</f>
        <v>249</v>
      </c>
      <c r="C487" s="116" t="s">
        <v>147</v>
      </c>
      <c r="D487" s="115" t="s">
        <v>970</v>
      </c>
      <c r="E487" s="124" t="n">
        <f aca="false" ca="true" dt2D="false" dtr="false" t="normal">SUBTOTAL(9, F487:T487)</f>
        <v>1539112.06</v>
      </c>
      <c r="F487" s="124" t="n"/>
      <c r="G487" s="124" t="n"/>
      <c r="H487" s="124" t="n"/>
      <c r="I487" s="124" t="n"/>
      <c r="J487" s="124" t="n">
        <v>1436001.7</v>
      </c>
      <c r="K487" s="124" t="n"/>
      <c r="L487" s="124" t="n">
        <v>0</v>
      </c>
      <c r="M487" s="124" t="n"/>
      <c r="N487" s="124" t="n"/>
      <c r="O487" s="124" t="n"/>
      <c r="P487" s="124" t="n"/>
      <c r="Q487" s="124" t="n"/>
      <c r="R487" s="124" t="n">
        <v>46173.36</v>
      </c>
      <c r="S487" s="124" t="n">
        <v>24000</v>
      </c>
      <c r="T487" s="124" t="n">
        <v>32937</v>
      </c>
      <c r="U487" s="128" t="n">
        <f aca="false" ca="false" dt2D="false" dtr="false" t="normal">COUNTIF(F487:Q487, "&gt;0")</f>
        <v>1</v>
      </c>
      <c r="V487" s="128" t="n">
        <f aca="false" ca="false" dt2D="false" dtr="false" t="normal">COUNTIF(R487:T487, "&gt;0")</f>
        <v>3</v>
      </c>
      <c r="W487" s="128" t="n">
        <f aca="false" ca="false" dt2D="false" dtr="false" t="normal">+U487+V487</f>
        <v>4</v>
      </c>
    </row>
    <row customHeight="true" ht="12.75" outlineLevel="0" r="488">
      <c r="A488" s="115" t="n">
        <f aca="false" ca="false" dt2D="false" dtr="false" t="normal">A487+1</f>
        <v>362</v>
      </c>
      <c r="B488" s="115" t="n">
        <f aca="false" ca="false" dt2D="false" dtr="false" t="normal">B487+1</f>
        <v>250</v>
      </c>
      <c r="C488" s="116" t="s">
        <v>147</v>
      </c>
      <c r="D488" s="115" t="s">
        <v>971</v>
      </c>
      <c r="E488" s="124" t="n">
        <f aca="false" ca="false" dt2D="false" dtr="false" t="normal">SUM(F488:T488)</f>
        <v>1477434.1</v>
      </c>
      <c r="F488" s="124" t="n"/>
      <c r="G488" s="124" t="n"/>
      <c r="H488" s="124" t="n"/>
      <c r="I488" s="124" t="n"/>
      <c r="J488" s="124" t="n">
        <v>1477434.1</v>
      </c>
      <c r="K488" s="124" t="n"/>
      <c r="L488" s="124" t="n"/>
      <c r="M488" s="124" t="n"/>
      <c r="N488" s="124" t="n"/>
      <c r="O488" s="124" t="n"/>
      <c r="P488" s="124" t="n"/>
      <c r="Q488" s="124" t="n"/>
      <c r="R488" s="124" t="n"/>
      <c r="S488" s="124" t="n"/>
      <c r="T488" s="124" t="n"/>
      <c r="U488" s="128" t="n">
        <f aca="false" ca="false" dt2D="false" dtr="false" t="normal">COUNTIF(F488:Q488, "&gt;0")</f>
        <v>1</v>
      </c>
      <c r="V488" s="128" t="n">
        <f aca="false" ca="false" dt2D="false" dtr="false" t="normal">COUNTIF(R488:T488, "&gt;0")</f>
        <v>0</v>
      </c>
      <c r="W488" s="128" t="n">
        <f aca="false" ca="false" dt2D="false" dtr="false" t="normal">+U488+V488</f>
        <v>1</v>
      </c>
    </row>
    <row customHeight="true" ht="12.75" outlineLevel="0" r="489">
      <c r="A489" s="115" t="n">
        <f aca="false" ca="false" dt2D="false" dtr="false" t="normal">A488+1</f>
        <v>363</v>
      </c>
      <c r="B489" s="115" t="n">
        <f aca="false" ca="false" dt2D="false" dtr="false" t="normal">B488+1</f>
        <v>251</v>
      </c>
      <c r="C489" s="116" t="s">
        <v>147</v>
      </c>
      <c r="D489" s="115" t="s">
        <v>973</v>
      </c>
      <c r="E489" s="124" t="n">
        <f aca="false" ca="true" dt2D="false" dtr="false" t="normal">SUBTOTAL(9, F489:T489)</f>
        <v>726919.5299999999</v>
      </c>
      <c r="F489" s="124" t="n"/>
      <c r="G489" s="124" t="n"/>
      <c r="H489" s="124" t="n"/>
      <c r="I489" s="124" t="n"/>
      <c r="J489" s="124" t="n">
        <v>665555.86</v>
      </c>
      <c r="K489" s="124" t="n"/>
      <c r="L489" s="124" t="n">
        <v>0</v>
      </c>
      <c r="M489" s="124" t="n"/>
      <c r="N489" s="124" t="n"/>
      <c r="O489" s="124" t="n"/>
      <c r="P489" s="124" t="n"/>
      <c r="Q489" s="124" t="n"/>
      <c r="R489" s="124" t="n">
        <v>21807.59</v>
      </c>
      <c r="S489" s="124" t="n">
        <v>24000</v>
      </c>
      <c r="T489" s="124" t="n">
        <v>15556.08</v>
      </c>
      <c r="U489" s="128" t="n">
        <f aca="false" ca="false" dt2D="false" dtr="false" t="normal">COUNTIF(F489:Q489, "&gt;0")</f>
        <v>1</v>
      </c>
      <c r="V489" s="128" t="n">
        <f aca="false" ca="false" dt2D="false" dtr="false" t="normal">COUNTIF(R489:T489, "&gt;0")</f>
        <v>3</v>
      </c>
      <c r="W489" s="128" t="n">
        <f aca="false" ca="false" dt2D="false" dtr="false" t="normal">+U489+V489</f>
        <v>4</v>
      </c>
    </row>
    <row customHeight="true" ht="12.75" outlineLevel="0" r="490">
      <c r="A490" s="115" t="n">
        <f aca="false" ca="false" dt2D="false" dtr="false" t="normal">A489+1</f>
        <v>364</v>
      </c>
      <c r="B490" s="115" t="n">
        <f aca="false" ca="false" dt2D="false" dtr="false" t="normal">B489+1</f>
        <v>252</v>
      </c>
      <c r="C490" s="116" t="s">
        <v>147</v>
      </c>
      <c r="D490" s="115" t="s">
        <v>800</v>
      </c>
      <c r="E490" s="124" t="n">
        <f aca="false" ca="true" dt2D="false" dtr="false" t="normal">SUBTOTAL(9, F490:T490)</f>
        <v>3982040.37</v>
      </c>
      <c r="F490" s="124" t="n">
        <v>3753363.5</v>
      </c>
      <c r="G490" s="124" t="n"/>
      <c r="H490" s="124" t="n"/>
      <c r="I490" s="124" t="n"/>
      <c r="J490" s="124" t="n"/>
      <c r="K490" s="124" t="n"/>
      <c r="L490" s="124" t="n">
        <v>0</v>
      </c>
      <c r="M490" s="124" t="n"/>
      <c r="N490" s="124" t="n"/>
      <c r="O490" s="124" t="n"/>
      <c r="P490" s="124" t="n"/>
      <c r="Q490" s="124" t="n"/>
      <c r="R490" s="124" t="n">
        <v>119461.21</v>
      </c>
      <c r="S490" s="124" t="n">
        <v>24000</v>
      </c>
      <c r="T490" s="124" t="n">
        <v>85215.66</v>
      </c>
      <c r="U490" s="128" t="n">
        <f aca="false" ca="false" dt2D="false" dtr="false" t="normal">COUNTIF(F490:Q490, "&gt;0")</f>
        <v>1</v>
      </c>
      <c r="V490" s="128" t="n">
        <f aca="false" ca="false" dt2D="false" dtr="false" t="normal">COUNTIF(R490:T490, "&gt;0")</f>
        <v>3</v>
      </c>
      <c r="W490" s="128" t="n">
        <f aca="false" ca="false" dt2D="false" dtr="false" t="normal">+U490+V490</f>
        <v>4</v>
      </c>
    </row>
    <row customHeight="true" ht="12.75" outlineLevel="0" r="491">
      <c r="A491" s="115" t="n">
        <f aca="false" ca="false" dt2D="false" dtr="false" t="normal">A490+1</f>
        <v>365</v>
      </c>
      <c r="B491" s="115" t="n">
        <f aca="false" ca="false" dt2D="false" dtr="false" t="normal">B490+1</f>
        <v>253</v>
      </c>
      <c r="C491" s="116" t="s">
        <v>147</v>
      </c>
      <c r="D491" s="115" t="s">
        <v>977</v>
      </c>
      <c r="E491" s="124" t="n">
        <f aca="false" ca="false" dt2D="false" dtr="false" t="normal">SUM(F491:T491)</f>
        <v>4941080.03</v>
      </c>
      <c r="F491" s="124" t="n"/>
      <c r="G491" s="124" t="n">
        <v>2796445.91</v>
      </c>
      <c r="H491" s="124" t="n"/>
      <c r="I491" s="124" t="n">
        <v>1144056.12</v>
      </c>
      <c r="J491" s="124" t="n">
        <v>1000578</v>
      </c>
      <c r="K491" s="124" t="n"/>
      <c r="L491" s="124" t="n"/>
      <c r="M491" s="124" t="n"/>
      <c r="N491" s="124" t="n"/>
      <c r="O491" s="124" t="n"/>
      <c r="P491" s="124" t="n"/>
      <c r="Q491" s="124" t="n"/>
      <c r="R491" s="124" t="n"/>
      <c r="S491" s="124" t="n"/>
      <c r="T491" s="124" t="n"/>
      <c r="U491" s="128" t="n">
        <f aca="false" ca="false" dt2D="false" dtr="false" t="normal">COUNTIF(F491:Q491, "&gt;0")</f>
        <v>3</v>
      </c>
      <c r="V491" s="128" t="n">
        <f aca="false" ca="false" dt2D="false" dtr="false" t="normal">COUNTIF(R491:T491, "&gt;0")</f>
        <v>0</v>
      </c>
      <c r="W491" s="128" t="n">
        <f aca="false" ca="false" dt2D="false" dtr="false" t="normal">+U491+V491</f>
        <v>3</v>
      </c>
    </row>
    <row customHeight="true" ht="12.75" outlineLevel="0" r="492">
      <c r="A492" s="115" t="n">
        <f aca="false" ca="false" dt2D="false" dtr="false" t="normal">A491+1</f>
        <v>366</v>
      </c>
      <c r="B492" s="115" t="n">
        <f aca="false" ca="false" dt2D="false" dtr="false" t="normal">B491+1</f>
        <v>254</v>
      </c>
      <c r="C492" s="116" t="s">
        <v>147</v>
      </c>
      <c r="D492" s="115" t="s">
        <v>802</v>
      </c>
      <c r="E492" s="124" t="n">
        <f aca="false" ca="true" dt2D="false" dtr="false" t="normal">SUBTOTAL(9, F492:T492)</f>
        <v>5530836.7</v>
      </c>
      <c r="F492" s="124" t="n">
        <v>0</v>
      </c>
      <c r="G492" s="124" t="n">
        <v>5404111.61</v>
      </c>
      <c r="H492" s="124" t="n">
        <v>0</v>
      </c>
      <c r="I492" s="124" t="n"/>
      <c r="J492" s="124" t="n"/>
      <c r="K492" s="124" t="n"/>
      <c r="L492" s="124" t="n"/>
      <c r="M492" s="124" t="n"/>
      <c r="N492" s="124" t="n"/>
      <c r="O492" s="124" t="n"/>
      <c r="P492" s="124" t="n"/>
      <c r="Q492" s="124" t="n"/>
      <c r="R492" s="124" t="n">
        <v>102725.09</v>
      </c>
      <c r="S492" s="124" t="n">
        <v>24000</v>
      </c>
      <c r="T492" s="124" t="n"/>
      <c r="U492" s="128" t="n">
        <f aca="false" ca="false" dt2D="false" dtr="false" t="normal">COUNTIF(F492:Q492, "&gt;0")</f>
        <v>1</v>
      </c>
      <c r="V492" s="128" t="n">
        <f aca="false" ca="false" dt2D="false" dtr="false" t="normal">COUNTIF(R492:T492, "&gt;0")</f>
        <v>2</v>
      </c>
      <c r="W492" s="128" t="n">
        <f aca="false" ca="false" dt2D="false" dtr="false" t="normal">+U492+V492</f>
        <v>3</v>
      </c>
    </row>
    <row customHeight="true" ht="12.75" outlineLevel="0" r="493">
      <c r="A493" s="115" t="n">
        <f aca="false" ca="false" dt2D="false" dtr="false" t="normal">A492+1</f>
        <v>367</v>
      </c>
      <c r="B493" s="115" t="n">
        <f aca="false" ca="false" dt2D="false" dtr="false" t="normal">B492+1</f>
        <v>255</v>
      </c>
      <c r="C493" s="116" t="s">
        <v>147</v>
      </c>
      <c r="D493" s="115" t="s">
        <v>980</v>
      </c>
      <c r="E493" s="124" t="n">
        <f aca="false" ca="false" dt2D="false" dtr="false" t="normal">SUM(F493:T493)</f>
        <v>3579461.8</v>
      </c>
      <c r="F493" s="124" t="n"/>
      <c r="G493" s="124" t="n"/>
      <c r="H493" s="124" t="n"/>
      <c r="I493" s="124" t="n"/>
      <c r="J493" s="124" t="n">
        <v>3579461.8</v>
      </c>
      <c r="K493" s="124" t="n"/>
      <c r="L493" s="124" t="n"/>
      <c r="M493" s="124" t="n"/>
      <c r="N493" s="124" t="n"/>
      <c r="O493" s="124" t="n"/>
      <c r="P493" s="124" t="n"/>
      <c r="Q493" s="124" t="n"/>
      <c r="R493" s="124" t="n"/>
      <c r="S493" s="124" t="n"/>
      <c r="T493" s="124" t="n"/>
      <c r="U493" s="128" t="n">
        <f aca="false" ca="false" dt2D="false" dtr="false" t="normal">COUNTIF(F493:Q493, "&gt;0")</f>
        <v>1</v>
      </c>
      <c r="V493" s="128" t="n">
        <f aca="false" ca="false" dt2D="false" dtr="false" t="normal">COUNTIF(R493:T493, "&gt;0")</f>
        <v>0</v>
      </c>
      <c r="W493" s="128" t="n">
        <f aca="false" ca="false" dt2D="false" dtr="false" t="normal">+U493+V493</f>
        <v>1</v>
      </c>
    </row>
    <row customHeight="true" ht="12.75" outlineLevel="0" r="494">
      <c r="A494" s="115" t="n">
        <f aca="false" ca="false" dt2D="false" dtr="false" t="normal">A493+1</f>
        <v>368</v>
      </c>
      <c r="B494" s="115" t="n">
        <f aca="false" ca="false" dt2D="false" dtr="false" t="normal">B493+1</f>
        <v>256</v>
      </c>
      <c r="C494" s="116" t="s">
        <v>147</v>
      </c>
      <c r="D494" s="115" t="s">
        <v>981</v>
      </c>
      <c r="E494" s="124" t="n">
        <f aca="false" ca="true" dt2D="false" dtr="false" t="normal">SUBTOTAL(9, F494:T494)</f>
        <v>1828692.53</v>
      </c>
      <c r="F494" s="124" t="n"/>
      <c r="G494" s="124" t="n"/>
      <c r="H494" s="124" t="n"/>
      <c r="I494" s="124" t="n"/>
      <c r="J494" s="124" t="n">
        <v>1710697.73</v>
      </c>
      <c r="K494" s="124" t="n"/>
      <c r="L494" s="124" t="n">
        <v>0</v>
      </c>
      <c r="M494" s="124" t="n"/>
      <c r="N494" s="124" t="n"/>
      <c r="O494" s="124" t="n"/>
      <c r="P494" s="124" t="n"/>
      <c r="Q494" s="124" t="n"/>
      <c r="R494" s="124" t="n">
        <v>54860.78</v>
      </c>
      <c r="S494" s="124" t="n">
        <v>24000</v>
      </c>
      <c r="T494" s="124" t="n">
        <v>39134.02</v>
      </c>
      <c r="U494" s="128" t="n">
        <f aca="false" ca="false" dt2D="false" dtr="false" t="normal">COUNTIF(F494:Q494, "&gt;0")</f>
        <v>1</v>
      </c>
      <c r="V494" s="128" t="n">
        <f aca="false" ca="false" dt2D="false" dtr="false" t="normal">COUNTIF(R494:T494, "&gt;0")</f>
        <v>3</v>
      </c>
      <c r="W494" s="128" t="n">
        <f aca="false" ca="false" dt2D="false" dtr="false" t="normal">+U494+V494</f>
        <v>4</v>
      </c>
    </row>
    <row customHeight="true" ht="12.75" outlineLevel="0" r="495">
      <c r="A495" s="115" t="n">
        <f aca="false" ca="false" dt2D="false" dtr="false" t="normal">A494+1</f>
        <v>369</v>
      </c>
      <c r="B495" s="115" t="n">
        <f aca="false" ca="false" dt2D="false" dtr="false" t="normal">B494+1</f>
        <v>257</v>
      </c>
      <c r="C495" s="116" t="s">
        <v>147</v>
      </c>
      <c r="D495" s="115" t="s">
        <v>983</v>
      </c>
      <c r="E495" s="124" t="n">
        <f aca="false" ca="false" dt2D="false" dtr="false" t="normal">SUM(F495:T495)</f>
        <v>2373854.4</v>
      </c>
      <c r="F495" s="124" t="n"/>
      <c r="G495" s="124" t="n"/>
      <c r="H495" s="124" t="n"/>
      <c r="I495" s="124" t="n"/>
      <c r="J495" s="124" t="n">
        <v>2373854.4</v>
      </c>
      <c r="K495" s="124" t="n"/>
      <c r="L495" s="124" t="n"/>
      <c r="M495" s="124" t="n"/>
      <c r="N495" s="124" t="n"/>
      <c r="O495" s="124" t="n"/>
      <c r="P495" s="124" t="n"/>
      <c r="Q495" s="124" t="n"/>
      <c r="R495" s="124" t="n"/>
      <c r="S495" s="124" t="n"/>
      <c r="T495" s="124" t="n"/>
      <c r="U495" s="128" t="n">
        <f aca="false" ca="false" dt2D="false" dtr="false" t="normal">COUNTIF(F495:Q495, "&gt;0")</f>
        <v>1</v>
      </c>
      <c r="V495" s="128" t="n">
        <f aca="false" ca="false" dt2D="false" dtr="false" t="normal">COUNTIF(R495:T495, "&gt;0")</f>
        <v>0</v>
      </c>
      <c r="W495" s="128" t="n">
        <f aca="false" ca="false" dt2D="false" dtr="false" t="normal">+U495+V495</f>
        <v>1</v>
      </c>
    </row>
    <row customHeight="true" ht="12.75" outlineLevel="0" r="496">
      <c r="A496" s="115" t="n">
        <f aca="false" ca="false" dt2D="false" dtr="false" t="normal">A495+1</f>
        <v>370</v>
      </c>
      <c r="B496" s="115" t="n">
        <f aca="false" ca="false" dt2D="false" dtr="false" t="normal">B495+1</f>
        <v>258</v>
      </c>
      <c r="C496" s="116" t="s">
        <v>110</v>
      </c>
      <c r="D496" s="115" t="s">
        <v>143</v>
      </c>
      <c r="E496" s="124" t="n">
        <f aca="false" ca="false" dt2D="false" dtr="false" t="normal">SUM(F496:T496)</f>
        <v>1589534.66</v>
      </c>
      <c r="F496" s="124" t="n"/>
      <c r="G496" s="124" t="n"/>
      <c r="H496" s="124" t="n"/>
      <c r="I496" s="124" t="n"/>
      <c r="J496" s="124" t="n"/>
      <c r="K496" s="124" t="n"/>
      <c r="L496" s="124" t="n"/>
      <c r="M496" s="124" t="n"/>
      <c r="N496" s="124" t="n"/>
      <c r="O496" s="124" t="n"/>
      <c r="P496" s="124" t="n"/>
      <c r="Q496" s="124" t="n">
        <v>1589534.66</v>
      </c>
      <c r="R496" s="124" t="n"/>
      <c r="S496" s="124" t="n"/>
      <c r="T496" s="124" t="n"/>
      <c r="U496" s="128" t="n">
        <f aca="false" ca="false" dt2D="false" dtr="false" t="normal">COUNTIF(F496:Q496, "&gt;0")</f>
        <v>1</v>
      </c>
      <c r="V496" s="128" t="n">
        <f aca="false" ca="false" dt2D="false" dtr="false" t="normal">COUNTIF(R496:T496, "&gt;0")</f>
        <v>0</v>
      </c>
      <c r="W496" s="128" t="n">
        <f aca="false" ca="false" dt2D="false" dtr="false" t="normal">+U496+V496</f>
        <v>1</v>
      </c>
    </row>
    <row customHeight="true" ht="12.75" outlineLevel="0" r="497">
      <c r="A497" s="115" t="n">
        <f aca="false" ca="false" dt2D="false" dtr="false" t="normal">A496+1</f>
        <v>371</v>
      </c>
      <c r="B497" s="115" t="n">
        <f aca="false" ca="false" dt2D="false" dtr="false" t="normal">B496+1</f>
        <v>259</v>
      </c>
      <c r="C497" s="116" t="s">
        <v>147</v>
      </c>
      <c r="D497" s="115" t="s">
        <v>985</v>
      </c>
      <c r="E497" s="124" t="n">
        <f aca="false" ca="false" dt2D="false" dtr="false" t="normal">SUM(F497:T497)</f>
        <v>2373817.2</v>
      </c>
      <c r="F497" s="124" t="n"/>
      <c r="G497" s="124" t="n"/>
      <c r="H497" s="124" t="n"/>
      <c r="I497" s="124" t="n"/>
      <c r="J497" s="124" t="n">
        <v>2373817.2</v>
      </c>
      <c r="K497" s="124" t="n"/>
      <c r="L497" s="124" t="n"/>
      <c r="M497" s="124" t="n"/>
      <c r="N497" s="124" t="n"/>
      <c r="O497" s="124" t="n"/>
      <c r="P497" s="124" t="n"/>
      <c r="Q497" s="124" t="n"/>
      <c r="R497" s="124" t="n"/>
      <c r="S497" s="124" t="n"/>
      <c r="T497" s="124" t="n"/>
      <c r="U497" s="128" t="n">
        <f aca="false" ca="false" dt2D="false" dtr="false" t="normal">COUNTIF(F497:Q497, "&gt;0")</f>
        <v>1</v>
      </c>
      <c r="V497" s="128" t="n">
        <f aca="false" ca="false" dt2D="false" dtr="false" t="normal">COUNTIF(R497:T497, "&gt;0")</f>
        <v>0</v>
      </c>
      <c r="W497" s="128" t="n">
        <f aca="false" ca="false" dt2D="false" dtr="false" t="normal">+U497+V497</f>
        <v>1</v>
      </c>
    </row>
    <row customHeight="true" ht="12.75" outlineLevel="0" r="498">
      <c r="A498" s="115" t="n">
        <f aca="false" ca="false" dt2D="false" dtr="false" t="normal">A497+1</f>
        <v>372</v>
      </c>
      <c r="B498" s="115" t="n">
        <f aca="false" ca="false" dt2D="false" dtr="false" t="normal">B497+1</f>
        <v>260</v>
      </c>
      <c r="C498" s="116" t="s">
        <v>147</v>
      </c>
      <c r="D498" s="115" t="s">
        <v>804</v>
      </c>
      <c r="E498" s="124" t="n">
        <f aca="false" ca="true" dt2D="false" dtr="false" t="normal">SUBTOTAL(9, F498:T498)</f>
        <v>6607646.5200000005</v>
      </c>
      <c r="F498" s="124" t="n"/>
      <c r="G498" s="124" t="n">
        <v>4296336.92</v>
      </c>
      <c r="H498" s="124" t="n"/>
      <c r="I498" s="124" t="n"/>
      <c r="J498" s="124" t="n">
        <v>1947676.56</v>
      </c>
      <c r="K498" s="124" t="n"/>
      <c r="L498" s="124" t="n">
        <v>0</v>
      </c>
      <c r="M498" s="124" t="n"/>
      <c r="N498" s="124" t="n"/>
      <c r="O498" s="124" t="n"/>
      <c r="P498" s="124" t="n"/>
      <c r="Q498" s="124" t="n"/>
      <c r="R498" s="124" t="n">
        <v>198229.4</v>
      </c>
      <c r="S498" s="124" t="n">
        <v>24000</v>
      </c>
      <c r="T498" s="124" t="n">
        <v>141403.64</v>
      </c>
      <c r="U498" s="128" t="n">
        <f aca="false" ca="false" dt2D="false" dtr="false" t="normal">COUNTIF(F498:Q498, "&gt;0")</f>
        <v>2</v>
      </c>
      <c r="V498" s="128" t="n">
        <f aca="false" ca="false" dt2D="false" dtr="false" t="normal">COUNTIF(R498:T498, "&gt;0")</f>
        <v>3</v>
      </c>
      <c r="W498" s="128" t="n">
        <f aca="false" ca="false" dt2D="false" dtr="false" t="normal">+U498+V498</f>
        <v>5</v>
      </c>
    </row>
    <row customHeight="true" ht="12.75" outlineLevel="0" r="499">
      <c r="A499" s="115" t="n">
        <f aca="false" ca="false" dt2D="false" dtr="false" t="normal">A498+1</f>
        <v>373</v>
      </c>
      <c r="B499" s="115" t="n">
        <f aca="false" ca="false" dt2D="false" dtr="false" t="normal">B498+1</f>
        <v>261</v>
      </c>
      <c r="C499" s="116" t="s">
        <v>147</v>
      </c>
      <c r="D499" s="115" t="s">
        <v>805</v>
      </c>
      <c r="E499" s="124" t="n">
        <f aca="false" ca="true" dt2D="false" dtr="false" t="normal">SUBTOTAL(9, F499:T499)</f>
        <v>6598439.92</v>
      </c>
      <c r="F499" s="124" t="n"/>
      <c r="G499" s="124" t="n">
        <v>4290334.01</v>
      </c>
      <c r="H499" s="124" t="n"/>
      <c r="I499" s="124" t="n"/>
      <c r="J499" s="124" t="n">
        <v>1944946.1</v>
      </c>
      <c r="K499" s="124" t="n"/>
      <c r="L499" s="124" t="n">
        <v>0</v>
      </c>
      <c r="M499" s="124" t="n"/>
      <c r="N499" s="124" t="n"/>
      <c r="O499" s="124" t="n"/>
      <c r="P499" s="124" t="n"/>
      <c r="Q499" s="124" t="n"/>
      <c r="R499" s="124" t="n">
        <v>197953.2</v>
      </c>
      <c r="S499" s="124" t="n">
        <v>24000</v>
      </c>
      <c r="T499" s="124" t="n">
        <v>141206.61</v>
      </c>
      <c r="U499" s="128" t="n">
        <f aca="false" ca="false" dt2D="false" dtr="false" t="normal">COUNTIF(F499:Q499, "&gt;0")</f>
        <v>2</v>
      </c>
      <c r="V499" s="128" t="n">
        <f aca="false" ca="false" dt2D="false" dtr="false" t="normal">COUNTIF(R499:T499, "&gt;0")</f>
        <v>3</v>
      </c>
      <c r="W499" s="128" t="n">
        <f aca="false" ca="false" dt2D="false" dtr="false" t="normal">+U499+V499</f>
        <v>5</v>
      </c>
    </row>
    <row customHeight="true" ht="12.75" outlineLevel="0" r="500">
      <c r="A500" s="115" t="n">
        <f aca="false" ca="false" dt2D="false" dtr="false" t="normal">A499+1</f>
        <v>374</v>
      </c>
      <c r="B500" s="115" t="n">
        <f aca="false" ca="false" dt2D="false" dtr="false" t="normal">B499+1</f>
        <v>262</v>
      </c>
      <c r="C500" s="116" t="s">
        <v>147</v>
      </c>
      <c r="D500" s="115" t="s">
        <v>807</v>
      </c>
      <c r="E500" s="124" t="n">
        <f aca="false" ca="true" dt2D="false" dtr="false" t="normal">SUBTOTAL(9, F500:T500)</f>
        <v>6624333.460000001</v>
      </c>
      <c r="F500" s="124" t="n"/>
      <c r="G500" s="124" t="n">
        <v>4307217.19</v>
      </c>
      <c r="H500" s="124" t="n"/>
      <c r="I500" s="124" t="n"/>
      <c r="J500" s="124" t="n">
        <v>1952625.53</v>
      </c>
      <c r="K500" s="124" t="n"/>
      <c r="L500" s="124" t="n">
        <v>0</v>
      </c>
      <c r="M500" s="124" t="n"/>
      <c r="N500" s="124" t="n"/>
      <c r="O500" s="124" t="n"/>
      <c r="P500" s="124" t="n"/>
      <c r="Q500" s="124" t="n"/>
      <c r="R500" s="124" t="n">
        <v>198730</v>
      </c>
      <c r="S500" s="124" t="n">
        <v>24000</v>
      </c>
      <c r="T500" s="124" t="n">
        <v>141760.74</v>
      </c>
      <c r="U500" s="128" t="n">
        <f aca="false" ca="false" dt2D="false" dtr="false" t="normal">COUNTIF(F500:Q500, "&gt;0")</f>
        <v>2</v>
      </c>
      <c r="V500" s="128" t="n">
        <f aca="false" ca="false" dt2D="false" dtr="false" t="normal">COUNTIF(R500:T500, "&gt;0")</f>
        <v>3</v>
      </c>
      <c r="W500" s="128" t="n">
        <f aca="false" ca="false" dt2D="false" dtr="false" t="normal">+U500+V500</f>
        <v>5</v>
      </c>
    </row>
    <row customHeight="true" ht="12.75" outlineLevel="0" r="501">
      <c r="A501" s="115" t="n">
        <f aca="false" ca="false" dt2D="false" dtr="false" t="normal">A500+1</f>
        <v>375</v>
      </c>
      <c r="B501" s="115" t="n">
        <f aca="false" ca="false" dt2D="false" dtr="false" t="normal">B500+1</f>
        <v>263</v>
      </c>
      <c r="C501" s="116" t="s">
        <v>147</v>
      </c>
      <c r="D501" s="115" t="s">
        <v>299</v>
      </c>
      <c r="E501" s="124" t="n">
        <f aca="false" ca="true" dt2D="false" dtr="false" t="normal">SUBTOTAL(9, F501:T501)</f>
        <v>744489.84</v>
      </c>
      <c r="F501" s="124" t="n"/>
      <c r="G501" s="124" t="n"/>
      <c r="H501" s="124" t="n"/>
      <c r="I501" s="124" t="n"/>
      <c r="J501" s="124" t="n">
        <v>682223.06</v>
      </c>
      <c r="K501" s="124" t="n"/>
      <c r="L501" s="124" t="n">
        <v>0</v>
      </c>
      <c r="M501" s="124" t="n"/>
      <c r="N501" s="124" t="n"/>
      <c r="O501" s="124" t="n"/>
      <c r="P501" s="124" t="n"/>
      <c r="Q501" s="124" t="n"/>
      <c r="R501" s="124" t="n">
        <v>22334.7</v>
      </c>
      <c r="S501" s="124" t="n">
        <v>24000</v>
      </c>
      <c r="T501" s="124" t="n">
        <v>15932.08</v>
      </c>
      <c r="U501" s="128" t="n">
        <f aca="false" ca="false" dt2D="false" dtr="false" t="normal">COUNTIF(F501:Q501, "&gt;0")</f>
        <v>1</v>
      </c>
      <c r="V501" s="128" t="n">
        <f aca="false" ca="false" dt2D="false" dtr="false" t="normal">COUNTIF(R501:T501, "&gt;0")</f>
        <v>3</v>
      </c>
      <c r="W501" s="128" t="n">
        <f aca="false" ca="false" dt2D="false" dtr="false" t="normal">+U501+V501</f>
        <v>4</v>
      </c>
    </row>
    <row customHeight="true" ht="13.5" outlineLevel="0" r="502">
      <c r="A502" s="115" t="n">
        <f aca="false" ca="false" dt2D="false" dtr="false" t="normal">A501+1</f>
        <v>376</v>
      </c>
      <c r="B502" s="115" t="n">
        <f aca="false" ca="false" dt2D="false" dtr="false" t="normal">B501+1</f>
        <v>264</v>
      </c>
      <c r="C502" s="116" t="s">
        <v>147</v>
      </c>
      <c r="D502" s="115" t="s">
        <v>989</v>
      </c>
      <c r="E502" s="124" t="n">
        <f aca="false" ca="false" dt2D="false" dtr="false" t="normal">SUM(F502:T502)</f>
        <v>13321771.100000001</v>
      </c>
      <c r="F502" s="151" t="n"/>
      <c r="G502" s="151" t="n"/>
      <c r="H502" s="151" t="n"/>
      <c r="I502" s="151" t="n"/>
      <c r="J502" s="151" t="n"/>
      <c r="K502" s="151" t="n"/>
      <c r="L502" s="151" t="s">
        <v>1077</v>
      </c>
      <c r="M502" s="151" t="n"/>
      <c r="N502" s="151" t="n"/>
      <c r="O502" s="151" t="n"/>
      <c r="P502" s="151" t="n">
        <v>8864611.18</v>
      </c>
      <c r="Q502" s="151" t="n">
        <v>3748420.89</v>
      </c>
      <c r="R502" s="124" t="n">
        <v>399653.13</v>
      </c>
      <c r="S502" s="124" t="n">
        <v>24000</v>
      </c>
      <c r="T502" s="151" t="n">
        <v>285085.9</v>
      </c>
      <c r="X502" s="0" t="s">
        <v>1078</v>
      </c>
    </row>
    <row customHeight="true" ht="12.75" outlineLevel="0" r="503">
      <c r="A503" s="115" t="n">
        <f aca="false" ca="false" dt2D="false" dtr="false" t="normal">A502+1</f>
        <v>377</v>
      </c>
      <c r="B503" s="115" t="n">
        <f aca="false" ca="false" dt2D="false" dtr="false" t="normal">B502+1</f>
        <v>265</v>
      </c>
      <c r="C503" s="116" t="s">
        <v>147</v>
      </c>
      <c r="D503" s="115" t="s">
        <v>148</v>
      </c>
      <c r="E503" s="124" t="n">
        <f aca="false" ca="true" dt2D="false" dtr="false" t="normal">SUBTOTAL(9, F503:T503)</f>
        <v>6043229.62</v>
      </c>
      <c r="F503" s="124" t="n"/>
      <c r="G503" s="124" t="n"/>
      <c r="H503" s="124" t="n"/>
      <c r="I503" s="124" t="n"/>
      <c r="J503" s="124" t="n"/>
      <c r="K503" s="124" t="n"/>
      <c r="L503" s="124" t="s">
        <v>1077</v>
      </c>
      <c r="M503" s="124" t="n"/>
      <c r="N503" s="124" t="n"/>
      <c r="O503" s="124" t="n"/>
      <c r="P503" s="124" t="n"/>
      <c r="Q503" s="124" t="n">
        <v>5708607.62</v>
      </c>
      <c r="R503" s="124" t="n">
        <v>181296.89</v>
      </c>
      <c r="S503" s="124" t="n">
        <v>24000</v>
      </c>
      <c r="T503" s="124" t="n">
        <v>129325.11</v>
      </c>
      <c r="U503" s="128" t="n">
        <f aca="false" ca="false" dt2D="false" dtr="false" t="normal">COUNTIF(F503:Q503, "&gt;0")</f>
        <v>1</v>
      </c>
      <c r="V503" s="128" t="n">
        <f aca="false" ca="false" dt2D="false" dtr="false" t="normal">COUNTIF(R503:T503, "&gt;0")</f>
        <v>3</v>
      </c>
      <c r="W503" s="128" t="n">
        <f aca="false" ca="false" dt2D="false" dtr="false" t="normal">+U503+V503</f>
        <v>4</v>
      </c>
    </row>
    <row customHeight="true" ht="12.75" outlineLevel="0" r="504">
      <c r="A504" s="115" t="n">
        <f aca="false" ca="false" dt2D="false" dtr="false" t="normal">A503+1</f>
        <v>378</v>
      </c>
      <c r="B504" s="115" t="n">
        <f aca="false" ca="false" dt2D="false" dtr="false" t="normal">B503+1</f>
        <v>266</v>
      </c>
      <c r="C504" s="116" t="s">
        <v>147</v>
      </c>
      <c r="D504" s="115" t="s">
        <v>990</v>
      </c>
      <c r="E504" s="124" t="n">
        <f aca="false" ca="true" dt2D="false" dtr="false" t="normal">SUBTOTAL(9, F504:T504)</f>
        <v>3591360</v>
      </c>
      <c r="F504" s="124" t="n"/>
      <c r="G504" s="124" t="n"/>
      <c r="H504" s="124" t="n"/>
      <c r="I504" s="124" t="n"/>
      <c r="J504" s="124" t="n"/>
      <c r="K504" s="124" t="n"/>
      <c r="L504" s="124" t="n">
        <v>0</v>
      </c>
      <c r="M504" s="124" t="n">
        <v>3382764.1</v>
      </c>
      <c r="N504" s="124" t="n"/>
      <c r="O504" s="124" t="n"/>
      <c r="P504" s="124" t="n"/>
      <c r="Q504" s="124" t="n"/>
      <c r="R504" s="124" t="n">
        <v>107740.8</v>
      </c>
      <c r="S504" s="124" t="n">
        <v>24000</v>
      </c>
      <c r="T504" s="124" t="n">
        <v>76855.1</v>
      </c>
      <c r="U504" s="128" t="n">
        <f aca="false" ca="false" dt2D="false" dtr="false" t="normal">COUNTIF(F504:Q504, "&gt;0")</f>
        <v>1</v>
      </c>
      <c r="V504" s="128" t="n">
        <f aca="false" ca="false" dt2D="false" dtr="false" t="normal">COUNTIF(R504:T504, "&gt;0")</f>
        <v>3</v>
      </c>
      <c r="W504" s="128" t="n">
        <f aca="false" ca="false" dt2D="false" dtr="false" t="normal">+U504+V504</f>
        <v>4</v>
      </c>
    </row>
    <row customHeight="true" ht="12.75" outlineLevel="0" r="505">
      <c r="A505" s="115" t="n">
        <f aca="false" ca="false" dt2D="false" dtr="false" t="normal">A504+1</f>
        <v>379</v>
      </c>
      <c r="B505" s="115" t="n">
        <f aca="false" ca="false" dt2D="false" dtr="false" t="normal">B504+1</f>
        <v>267</v>
      </c>
      <c r="C505" s="116" t="s">
        <v>147</v>
      </c>
      <c r="D505" s="115" t="s">
        <v>810</v>
      </c>
      <c r="E505" s="124" t="n">
        <f aca="false" ca="true" dt2D="false" dtr="false" t="normal">SUBTOTAL(9, F505:T505)</f>
        <v>1163419.04</v>
      </c>
      <c r="F505" s="124" t="n"/>
      <c r="G505" s="124" t="n"/>
      <c r="H505" s="124" t="n"/>
      <c r="I505" s="124" t="n"/>
      <c r="J505" s="124" t="n">
        <v>1079619.3</v>
      </c>
      <c r="K505" s="124" t="n"/>
      <c r="L505" s="124" t="n">
        <v>0</v>
      </c>
      <c r="M505" s="124" t="n"/>
      <c r="N505" s="124" t="n"/>
      <c r="O505" s="124" t="n"/>
      <c r="P505" s="124" t="n"/>
      <c r="Q505" s="124" t="n"/>
      <c r="R505" s="124" t="n">
        <v>34902.57</v>
      </c>
      <c r="S505" s="124" t="n">
        <v>24000</v>
      </c>
      <c r="T505" s="124" t="n">
        <v>24897.17</v>
      </c>
      <c r="U505" s="128" t="n">
        <f aca="false" ca="false" dt2D="false" dtr="false" t="normal">COUNTIF(F505:Q505, "&gt;0")</f>
        <v>1</v>
      </c>
      <c r="V505" s="128" t="n">
        <f aca="false" ca="false" dt2D="false" dtr="false" t="normal">COUNTIF(R505:T505, "&gt;0")</f>
        <v>3</v>
      </c>
      <c r="W505" s="128" t="n">
        <f aca="false" ca="false" dt2D="false" dtr="false" t="normal">+U505+V505</f>
        <v>4</v>
      </c>
    </row>
    <row customHeight="true" ht="12.75" outlineLevel="0" r="506">
      <c r="A506" s="115" t="n">
        <f aca="false" ca="false" dt2D="false" dtr="false" t="normal">A505+1</f>
        <v>380</v>
      </c>
      <c r="B506" s="115" t="n">
        <f aca="false" ca="false" dt2D="false" dtr="false" t="normal">B505+1</f>
        <v>268</v>
      </c>
      <c r="C506" s="116" t="s">
        <v>147</v>
      </c>
      <c r="D506" s="115" t="s">
        <v>979</v>
      </c>
      <c r="E506" s="124" t="n">
        <f aca="false" ca="false" dt2D="false" dtr="false" t="normal">SUM(F506:T506)</f>
        <v>774766.8</v>
      </c>
      <c r="F506" s="124" t="n"/>
      <c r="G506" s="124" t="n"/>
      <c r="H506" s="124" t="n"/>
      <c r="I506" s="124" t="n"/>
      <c r="J506" s="124" t="n">
        <v>774766.8</v>
      </c>
      <c r="K506" s="124" t="n"/>
      <c r="L506" s="124" t="n"/>
      <c r="M506" s="124" t="n"/>
      <c r="N506" s="124" t="n"/>
      <c r="O506" s="124" t="n"/>
      <c r="P506" s="124" t="n"/>
      <c r="Q506" s="124" t="n"/>
      <c r="R506" s="124" t="n"/>
      <c r="S506" s="124" t="n"/>
      <c r="T506" s="124" t="n"/>
      <c r="U506" s="128" t="n">
        <f aca="false" ca="false" dt2D="false" dtr="false" t="normal">COUNTIF(F506:Q506, "&gt;0")</f>
        <v>1</v>
      </c>
      <c r="V506" s="128" t="n">
        <f aca="false" ca="false" dt2D="false" dtr="false" t="normal">COUNTIF(R506:T506, "&gt;0")</f>
        <v>0</v>
      </c>
      <c r="W506" s="128" t="n">
        <f aca="false" ca="false" dt2D="false" dtr="false" t="normal">+U506+V506</f>
        <v>1</v>
      </c>
    </row>
    <row customHeight="true" ht="12.75" outlineLevel="0" r="507">
      <c r="A507" s="115" t="n">
        <f aca="false" ca="false" dt2D="false" dtr="false" t="normal">A506+1</f>
        <v>381</v>
      </c>
      <c r="B507" s="115" t="n">
        <f aca="false" ca="false" dt2D="false" dtr="false" t="normal">B506+1</f>
        <v>269</v>
      </c>
      <c r="C507" s="116" t="s">
        <v>147</v>
      </c>
      <c r="D507" s="115" t="s">
        <v>811</v>
      </c>
      <c r="E507" s="124" t="n">
        <f aca="false" ca="true" dt2D="false" dtr="false" t="normal">SUBTOTAL(9, F507:T507)</f>
        <v>4535588.3100000005</v>
      </c>
      <c r="F507" s="124" t="n"/>
      <c r="G507" s="124" t="n">
        <v>4278459.07</v>
      </c>
      <c r="H507" s="124" t="n"/>
      <c r="I507" s="124" t="n"/>
      <c r="J507" s="124" t="n"/>
      <c r="K507" s="124" t="n"/>
      <c r="L507" s="124" t="n">
        <v>0</v>
      </c>
      <c r="M507" s="124" t="n"/>
      <c r="N507" s="124" t="n"/>
      <c r="O507" s="124" t="n"/>
      <c r="P507" s="124" t="n"/>
      <c r="Q507" s="124" t="n"/>
      <c r="R507" s="124" t="n">
        <v>136067.65</v>
      </c>
      <c r="S507" s="124" t="n">
        <v>24000</v>
      </c>
      <c r="T507" s="124" t="n">
        <v>97061.59</v>
      </c>
      <c r="U507" s="128" t="n">
        <f aca="false" ca="false" dt2D="false" dtr="false" t="normal">COUNTIF(F507:Q507, "&gt;0")</f>
        <v>1</v>
      </c>
      <c r="V507" s="128" t="n">
        <f aca="false" ca="false" dt2D="false" dtr="false" t="normal">COUNTIF(R507:T507, "&gt;0")</f>
        <v>3</v>
      </c>
      <c r="W507" s="128" t="n">
        <f aca="false" ca="false" dt2D="false" dtr="false" t="normal">+U507+V507</f>
        <v>4</v>
      </c>
    </row>
    <row customHeight="true" ht="12.75" outlineLevel="0" r="508">
      <c r="A508" s="115" t="n">
        <f aca="false" ca="false" dt2D="false" dtr="false" t="normal">A507+1</f>
        <v>382</v>
      </c>
      <c r="B508" s="115" t="n">
        <f aca="false" ca="false" dt2D="false" dtr="false" t="normal">B507+1</f>
        <v>270</v>
      </c>
      <c r="C508" s="116" t="s">
        <v>147</v>
      </c>
      <c r="D508" s="115" t="s">
        <v>982</v>
      </c>
      <c r="E508" s="124" t="n">
        <f aca="false" ca="true" dt2D="false" dtr="false" t="normal">SUBTOTAL(9, F508:T508)</f>
        <v>1472188.93</v>
      </c>
      <c r="F508" s="124" t="n"/>
      <c r="G508" s="124" t="n"/>
      <c r="H508" s="124" t="n"/>
      <c r="I508" s="124" t="n"/>
      <c r="J508" s="124" t="n">
        <v>1372518.42</v>
      </c>
      <c r="K508" s="124" t="n"/>
      <c r="L508" s="124" t="n">
        <v>0</v>
      </c>
      <c r="M508" s="124" t="n"/>
      <c r="N508" s="124" t="n"/>
      <c r="O508" s="124" t="n"/>
      <c r="P508" s="124" t="n"/>
      <c r="Q508" s="124" t="n"/>
      <c r="R508" s="124" t="n">
        <v>44165.67</v>
      </c>
      <c r="S508" s="124" t="n">
        <v>24000</v>
      </c>
      <c r="T508" s="124" t="n">
        <v>31504.84</v>
      </c>
      <c r="U508" s="128" t="n">
        <f aca="false" ca="false" dt2D="false" dtr="false" t="normal">COUNTIF(F508:Q508, "&gt;0")</f>
        <v>1</v>
      </c>
      <c r="V508" s="128" t="n">
        <f aca="false" ca="false" dt2D="false" dtr="false" t="normal">COUNTIF(R508:T508, "&gt;0")</f>
        <v>3</v>
      </c>
      <c r="W508" s="128" t="n">
        <f aca="false" ca="false" dt2D="false" dtr="false" t="normal">+U508+V508</f>
        <v>4</v>
      </c>
    </row>
    <row customHeight="true" ht="12.75" outlineLevel="0" r="509">
      <c r="A509" s="115" t="n">
        <f aca="false" ca="false" dt2D="false" dtr="false" t="normal">A508+1</f>
        <v>383</v>
      </c>
      <c r="B509" s="115" t="n">
        <f aca="false" ca="false" dt2D="false" dtr="false" t="normal">B508+1</f>
        <v>271</v>
      </c>
      <c r="C509" s="116" t="s">
        <v>147</v>
      </c>
      <c r="D509" s="115" t="s">
        <v>984</v>
      </c>
      <c r="E509" s="124" t="n">
        <f aca="false" ca="true" dt2D="false" dtr="false" t="normal">SUBTOTAL(9, F509:T509)</f>
        <v>1523640.5899999999</v>
      </c>
      <c r="F509" s="124" t="n"/>
      <c r="G509" s="124" t="n"/>
      <c r="H509" s="124" t="n"/>
      <c r="I509" s="124" t="n"/>
      <c r="J509" s="124" t="n">
        <v>1421325.46</v>
      </c>
      <c r="K509" s="124" t="n"/>
      <c r="L509" s="124" t="n">
        <v>0</v>
      </c>
      <c r="M509" s="124" t="n"/>
      <c r="N509" s="124" t="n"/>
      <c r="O509" s="124" t="n"/>
      <c r="P509" s="124" t="n"/>
      <c r="Q509" s="124" t="n"/>
      <c r="R509" s="124" t="n">
        <v>45709.22</v>
      </c>
      <c r="S509" s="124" t="n">
        <v>24000</v>
      </c>
      <c r="T509" s="124" t="n">
        <v>32605.91</v>
      </c>
      <c r="U509" s="128" t="n">
        <f aca="false" ca="false" dt2D="false" dtr="false" t="normal">COUNTIF(F509:Q509, "&gt;0")</f>
        <v>1</v>
      </c>
      <c r="V509" s="128" t="n">
        <f aca="false" ca="false" dt2D="false" dtr="false" t="normal">COUNTIF(R509:T509, "&gt;0")</f>
        <v>3</v>
      </c>
      <c r="W509" s="128" t="n">
        <f aca="false" ca="false" dt2D="false" dtr="false" t="normal">+U509+V509</f>
        <v>4</v>
      </c>
    </row>
    <row customHeight="true" ht="12.75" outlineLevel="0" r="510">
      <c r="A510" s="115" t="n">
        <f aca="false" ca="false" dt2D="false" dtr="false" t="normal">A509+1</f>
        <v>384</v>
      </c>
      <c r="B510" s="115" t="n">
        <f aca="false" ca="false" dt2D="false" dtr="false" t="normal">B509+1</f>
        <v>272</v>
      </c>
      <c r="C510" s="116" t="s">
        <v>147</v>
      </c>
      <c r="D510" s="115" t="s">
        <v>818</v>
      </c>
      <c r="E510" s="124" t="n">
        <f aca="false" ca="true" dt2D="false" dtr="false" t="normal">SUBTOTAL(9, F510:T510)</f>
        <v>9099743.35</v>
      </c>
      <c r="F510" s="124" t="n">
        <v>5381752.39</v>
      </c>
      <c r="G510" s="124" t="n">
        <v>2220579.5</v>
      </c>
      <c r="H510" s="124" t="n"/>
      <c r="I510" s="124" t="n"/>
      <c r="J510" s="124" t="n">
        <v>1005684.65</v>
      </c>
      <c r="K510" s="124" t="n"/>
      <c r="L510" s="124" t="n">
        <v>0</v>
      </c>
      <c r="M510" s="124" t="n"/>
      <c r="N510" s="124" t="n"/>
      <c r="O510" s="124" t="n"/>
      <c r="P510" s="124" t="n"/>
      <c r="Q510" s="124" t="n"/>
      <c r="R510" s="124" t="n">
        <v>272992.3</v>
      </c>
      <c r="S510" s="124" t="n">
        <v>24000</v>
      </c>
      <c r="T510" s="124" t="n">
        <v>194734.51</v>
      </c>
      <c r="U510" s="128" t="n">
        <f aca="false" ca="false" dt2D="false" dtr="false" t="normal">COUNTIF(F510:Q510, "&gt;0")</f>
        <v>3</v>
      </c>
      <c r="V510" s="128" t="n">
        <f aca="false" ca="false" dt2D="false" dtr="false" t="normal">COUNTIF(R510:T510, "&gt;0")</f>
        <v>3</v>
      </c>
      <c r="W510" s="128" t="n">
        <f aca="false" ca="false" dt2D="false" dtr="false" t="normal">+U510+V510</f>
        <v>6</v>
      </c>
    </row>
    <row customHeight="true" ht="12.75" outlineLevel="0" r="511">
      <c r="A511" s="115" t="n">
        <f aca="false" ca="false" dt2D="false" dtr="false" t="normal">A510+1</f>
        <v>385</v>
      </c>
      <c r="B511" s="115" t="n">
        <f aca="false" ca="false" dt2D="false" dtr="false" t="normal">B510+1</f>
        <v>273</v>
      </c>
      <c r="C511" s="116" t="s">
        <v>147</v>
      </c>
      <c r="D511" s="115" t="s">
        <v>821</v>
      </c>
      <c r="E511" s="124" t="n">
        <f aca="false" ca="true" dt2D="false" dtr="false" t="normal">SUBTOTAL(9, F511:T511)</f>
        <v>15984474.889999999</v>
      </c>
      <c r="F511" s="124" t="n">
        <v>10539151.07</v>
      </c>
      <c r="G511" s="124" t="n"/>
      <c r="H511" s="124" t="n">
        <v>4599721.81</v>
      </c>
      <c r="I511" s="124" t="n"/>
      <c r="J511" s="124" t="n"/>
      <c r="K511" s="124" t="n"/>
      <c r="L511" s="124" t="n">
        <v>0</v>
      </c>
      <c r="M511" s="124" t="n"/>
      <c r="N511" s="124" t="n"/>
      <c r="O511" s="124" t="n"/>
      <c r="P511" s="124" t="n"/>
      <c r="Q511" s="124" t="n"/>
      <c r="R511" s="124" t="n">
        <v>479534.25</v>
      </c>
      <c r="S511" s="124" t="n">
        <v>24000</v>
      </c>
      <c r="T511" s="124" t="n">
        <v>342067.76</v>
      </c>
      <c r="U511" s="128" t="n">
        <f aca="false" ca="false" dt2D="false" dtr="false" t="normal">COUNTIF(F511:Q511, "&gt;0")</f>
        <v>2</v>
      </c>
      <c r="V511" s="128" t="n">
        <f aca="false" ca="false" dt2D="false" dtr="false" t="normal">COUNTIF(R511:T511, "&gt;0")</f>
        <v>3</v>
      </c>
      <c r="W511" s="128" t="n">
        <f aca="false" ca="false" dt2D="false" dtr="false" t="normal">+U511+V511</f>
        <v>5</v>
      </c>
    </row>
    <row customHeight="true" ht="12.75" outlineLevel="0" r="512">
      <c r="A512" s="115" t="n">
        <f aca="false" ca="false" dt2D="false" dtr="false" t="normal">A511+1</f>
        <v>386</v>
      </c>
      <c r="B512" s="115" t="n">
        <f aca="false" ca="false" dt2D="false" dtr="false" t="normal">B511+1</f>
        <v>274</v>
      </c>
      <c r="C512" s="116" t="s">
        <v>147</v>
      </c>
      <c r="D512" s="115" t="s">
        <v>318</v>
      </c>
      <c r="E512" s="124" t="n">
        <f aca="false" ca="false" dt2D="false" dtr="false" t="normal">SUM(F512:T512)</f>
        <v>10852758.63</v>
      </c>
      <c r="F512" s="124" t="n"/>
      <c r="G512" s="124" t="n"/>
      <c r="H512" s="124" t="n"/>
      <c r="I512" s="124" t="n"/>
      <c r="J512" s="124" t="n"/>
      <c r="K512" s="124" t="n"/>
      <c r="L512" s="124" t="n"/>
      <c r="M512" s="124" t="n"/>
      <c r="N512" s="124" t="n"/>
      <c r="O512" s="124" t="n"/>
      <c r="P512" s="124" t="n"/>
      <c r="Q512" s="124" t="n">
        <v>10852758.63</v>
      </c>
      <c r="R512" s="124" t="n"/>
      <c r="S512" s="124" t="n"/>
      <c r="T512" s="124" t="n"/>
      <c r="U512" s="128" t="n">
        <f aca="false" ca="false" dt2D="false" dtr="false" t="normal">COUNTIF(F512:Q512, "&gt;0")</f>
        <v>1</v>
      </c>
      <c r="V512" s="128" t="n">
        <f aca="false" ca="false" dt2D="false" dtr="false" t="normal">COUNTIF(R512:T512, "&gt;0")</f>
        <v>0</v>
      </c>
      <c r="W512" s="128" t="n">
        <f aca="false" ca="false" dt2D="false" dtr="false" t="normal">+U512+V512</f>
        <v>1</v>
      </c>
    </row>
    <row customHeight="true" ht="12.75" outlineLevel="0" r="513">
      <c r="A513" s="115" t="n">
        <f aca="false" ca="false" dt2D="false" dtr="false" t="normal">A512+1</f>
        <v>387</v>
      </c>
      <c r="B513" s="115" t="n">
        <f aca="false" ca="false" dt2D="false" dtr="false" t="normal">B512+1</f>
        <v>275</v>
      </c>
      <c r="C513" s="116" t="s">
        <v>147</v>
      </c>
      <c r="D513" s="115" t="s">
        <v>986</v>
      </c>
      <c r="E513" s="124" t="n">
        <f aca="false" ca="true" dt2D="false" dtr="false" t="normal">SUBTOTAL(9, F513:T513)</f>
        <v>7182720</v>
      </c>
      <c r="F513" s="124" t="n"/>
      <c r="G513" s="124" t="n"/>
      <c r="H513" s="124" t="n"/>
      <c r="I513" s="124" t="n"/>
      <c r="J513" s="124" t="n"/>
      <c r="K513" s="124" t="n"/>
      <c r="L513" s="124" t="n">
        <v>0</v>
      </c>
      <c r="M513" s="124" t="n">
        <v>6789528.19</v>
      </c>
      <c r="N513" s="124" t="n"/>
      <c r="O513" s="124" t="n"/>
      <c r="P513" s="124" t="n"/>
      <c r="Q513" s="124" t="n"/>
      <c r="R513" s="124" t="n">
        <v>215481.6</v>
      </c>
      <c r="S513" s="124" t="n">
        <v>24000</v>
      </c>
      <c r="T513" s="124" t="n">
        <v>153710.21</v>
      </c>
      <c r="U513" s="128" t="n">
        <f aca="false" ca="false" dt2D="false" dtr="false" t="normal">COUNTIF(F513:Q513, "&gt;0")</f>
        <v>1</v>
      </c>
      <c r="V513" s="128" t="n">
        <f aca="false" ca="false" dt2D="false" dtr="false" t="normal">COUNTIF(R513:T513, "&gt;0")</f>
        <v>3</v>
      </c>
      <c r="W513" s="128" t="n">
        <f aca="false" ca="false" dt2D="false" dtr="false" t="normal">+U513+V513</f>
        <v>4</v>
      </c>
    </row>
    <row customHeight="true" ht="12.75" outlineLevel="0" r="514">
      <c r="A514" s="115" t="n">
        <f aca="false" ca="false" dt2D="false" dtr="false" t="normal">A513+1</f>
        <v>388</v>
      </c>
      <c r="B514" s="115" t="n">
        <f aca="false" ca="false" dt2D="false" dtr="false" t="normal">B513+1</f>
        <v>276</v>
      </c>
      <c r="C514" s="116" t="s">
        <v>147</v>
      </c>
      <c r="D514" s="115" t="s">
        <v>987</v>
      </c>
      <c r="E514" s="124" t="n">
        <f aca="false" ca="false" dt2D="false" dtr="false" t="normal">SUM(F514:T514)</f>
        <v>9857054.819999998</v>
      </c>
      <c r="F514" s="124" t="n"/>
      <c r="G514" s="124" t="n"/>
      <c r="H514" s="124" t="n"/>
      <c r="I514" s="124" t="n"/>
      <c r="J514" s="124" t="n"/>
      <c r="K514" s="124" t="n"/>
      <c r="L514" s="124" t="n"/>
      <c r="M514" s="124" t="n">
        <v>9267826.54</v>
      </c>
      <c r="N514" s="124" t="n"/>
      <c r="O514" s="124" t="n"/>
      <c r="P514" s="124" t="n"/>
      <c r="Q514" s="124" t="n"/>
      <c r="R514" s="124" t="n">
        <v>565228.28</v>
      </c>
      <c r="S514" s="124" t="n">
        <v>24000</v>
      </c>
      <c r="T514" s="124" t="n"/>
      <c r="U514" s="128" t="n">
        <f aca="false" ca="false" dt2D="false" dtr="false" t="normal">COUNTIF(F514:Q514, "&gt;0")</f>
        <v>1</v>
      </c>
      <c r="V514" s="128" t="n">
        <f aca="false" ca="false" dt2D="false" dtr="false" t="normal">COUNTIF(R514:T514, "&gt;0")</f>
        <v>2</v>
      </c>
      <c r="W514" s="128" t="n">
        <f aca="false" ca="false" dt2D="false" dtr="false" t="normal">+U514+V514</f>
        <v>3</v>
      </c>
    </row>
    <row customHeight="true" ht="12.75" outlineLevel="0" r="515">
      <c r="A515" s="115" t="n">
        <f aca="false" ca="false" dt2D="false" dtr="false" t="normal">A514+1</f>
        <v>389</v>
      </c>
      <c r="B515" s="115" t="n">
        <f aca="false" ca="false" dt2D="false" dtr="false" t="normal">B514+1</f>
        <v>277</v>
      </c>
      <c r="C515" s="116" t="s">
        <v>147</v>
      </c>
      <c r="D515" s="115" t="s">
        <v>988</v>
      </c>
      <c r="E515" s="124" t="n">
        <f aca="false" ca="true" dt2D="false" dtr="false" t="normal">SUBTOTAL(9, F515:T515)</f>
        <v>6375194.1899999995</v>
      </c>
      <c r="F515" s="124" t="n"/>
      <c r="G515" s="124" t="n">
        <v>2766426.51</v>
      </c>
      <c r="H515" s="124" t="n"/>
      <c r="I515" s="124" t="n"/>
      <c r="J515" s="124" t="n">
        <v>3608767.68</v>
      </c>
      <c r="K515" s="124" t="n"/>
      <c r="L515" s="124" t="n"/>
      <c r="M515" s="124" t="n"/>
      <c r="N515" s="124" t="n"/>
      <c r="O515" s="124" t="n"/>
      <c r="P515" s="124" t="n"/>
      <c r="Q515" s="124" t="n"/>
      <c r="R515" s="124" t="n"/>
      <c r="S515" s="124" t="n"/>
      <c r="T515" s="124" t="n"/>
      <c r="U515" s="128" t="n">
        <f aca="false" ca="false" dt2D="false" dtr="false" t="normal">COUNTIF(F515:Q515, "&gt;0")</f>
        <v>2</v>
      </c>
      <c r="V515" s="128" t="n">
        <f aca="false" ca="false" dt2D="false" dtr="false" t="normal">COUNTIF(R515:T515, "&gt;0")</f>
        <v>0</v>
      </c>
      <c r="W515" s="128" t="n">
        <f aca="false" ca="false" dt2D="false" dtr="false" t="normal">+U515+V515</f>
        <v>2</v>
      </c>
    </row>
    <row customHeight="true" ht="12.75" outlineLevel="0" r="516">
      <c r="A516" s="115" t="n">
        <f aca="false" ca="false" dt2D="false" dtr="false" t="normal">A515+1</f>
        <v>390</v>
      </c>
      <c r="B516" s="115" t="n">
        <f aca="false" ca="false" dt2D="false" dtr="false" t="normal">B515+1</f>
        <v>278</v>
      </c>
      <c r="C516" s="116" t="s">
        <v>147</v>
      </c>
      <c r="D516" s="115" t="s">
        <v>824</v>
      </c>
      <c r="E516" s="124" t="n">
        <f aca="false" ca="true" dt2D="false" dtr="false" t="normal">SUBTOTAL(9, F516:T516)</f>
        <v>11607107.7</v>
      </c>
      <c r="F516" s="124" t="n">
        <v>0</v>
      </c>
      <c r="G516" s="124" t="n">
        <v>8043449.62</v>
      </c>
      <c r="H516" s="124" t="n"/>
      <c r="I516" s="124" t="n"/>
      <c r="J516" s="124" t="n">
        <v>3563658.08</v>
      </c>
      <c r="K516" s="124" t="n"/>
      <c r="L516" s="124" t="n"/>
      <c r="M516" s="124" t="n"/>
      <c r="N516" s="124" t="n"/>
      <c r="O516" s="124" t="n"/>
      <c r="P516" s="124" t="n"/>
      <c r="Q516" s="124" t="n"/>
      <c r="R516" s="124" t="n"/>
      <c r="S516" s="124" t="n"/>
      <c r="T516" s="124" t="n"/>
      <c r="U516" s="128" t="n">
        <f aca="false" ca="false" dt2D="false" dtr="false" t="normal">COUNTIF(F516:Q516, "&gt;0")</f>
        <v>2</v>
      </c>
      <c r="V516" s="128" t="n">
        <f aca="false" ca="false" dt2D="false" dtr="false" t="normal">COUNTIF(R516:T516, "&gt;0")</f>
        <v>0</v>
      </c>
      <c r="W516" s="128" t="n">
        <f aca="false" ca="false" dt2D="false" dtr="false" t="normal">+U516+V516</f>
        <v>2</v>
      </c>
    </row>
    <row customHeight="true" ht="12.75" outlineLevel="0" r="517">
      <c r="A517" s="115" t="n">
        <f aca="false" ca="false" dt2D="false" dtr="false" t="normal">A516+1</f>
        <v>391</v>
      </c>
      <c r="B517" s="115" t="n">
        <f aca="false" ca="false" dt2D="false" dtr="false" t="normal">B516+1</f>
        <v>279</v>
      </c>
      <c r="C517" s="116" t="s">
        <v>147</v>
      </c>
      <c r="D517" s="115" t="s">
        <v>328</v>
      </c>
      <c r="E517" s="124" t="n">
        <f aca="false" ca="true" dt2D="false" dtr="false" t="normal">SUBTOTAL(9, F517:T517)</f>
        <v>6684865.66</v>
      </c>
      <c r="F517" s="124" t="n">
        <v>0</v>
      </c>
      <c r="G517" s="124" t="n"/>
      <c r="H517" s="124" t="n"/>
      <c r="I517" s="124" t="n">
        <v>6593903.7</v>
      </c>
      <c r="J517" s="124" t="n"/>
      <c r="K517" s="124" t="n"/>
      <c r="L517" s="124" t="n"/>
      <c r="M517" s="124" t="n"/>
      <c r="N517" s="124" t="n"/>
      <c r="O517" s="124" t="n"/>
      <c r="P517" s="124" t="n"/>
      <c r="Q517" s="124" t="n"/>
      <c r="R517" s="124" t="n">
        <v>66961.96</v>
      </c>
      <c r="S517" s="124" t="n">
        <v>24000</v>
      </c>
      <c r="T517" s="124" t="n"/>
      <c r="U517" s="128" t="n">
        <f aca="false" ca="false" dt2D="false" dtr="false" t="normal">COUNTIF(F517:Q517, "&gt;0")</f>
        <v>1</v>
      </c>
      <c r="V517" s="128" t="n">
        <f aca="false" ca="false" dt2D="false" dtr="false" t="normal">COUNTIF(R517:T517, "&gt;0")</f>
        <v>2</v>
      </c>
      <c r="W517" s="128" t="n">
        <f aca="false" ca="false" dt2D="false" dtr="false" t="normal">+U517+V517</f>
        <v>3</v>
      </c>
    </row>
    <row customHeight="true" ht="12.75" outlineLevel="0" r="518">
      <c r="A518" s="115" t="n">
        <f aca="false" ca="false" dt2D="false" dtr="false" t="normal">A517+1</f>
        <v>392</v>
      </c>
      <c r="B518" s="115" t="n">
        <f aca="false" ca="false" dt2D="false" dtr="false" t="normal">B517+1</f>
        <v>280</v>
      </c>
      <c r="C518" s="116" t="s">
        <v>147</v>
      </c>
      <c r="D518" s="115" t="s">
        <v>991</v>
      </c>
      <c r="E518" s="124" t="n">
        <f aca="false" ca="false" dt2D="false" dtr="false" t="normal">SUM(F518:T518)</f>
        <v>6572052.3100000005</v>
      </c>
      <c r="F518" s="124" t="n"/>
      <c r="G518" s="124" t="n"/>
      <c r="H518" s="124" t="n"/>
      <c r="I518" s="124" t="n"/>
      <c r="J518" s="124" t="n"/>
      <c r="K518" s="124" t="n"/>
      <c r="L518" s="124" t="n"/>
      <c r="M518" s="124" t="n">
        <v>6080936.74</v>
      </c>
      <c r="N518" s="124" t="n"/>
      <c r="O518" s="124" t="n"/>
      <c r="P518" s="124" t="n"/>
      <c r="Q518" s="124" t="n"/>
      <c r="R518" s="124" t="n">
        <v>467115.57</v>
      </c>
      <c r="S518" s="124" t="n">
        <v>24000</v>
      </c>
      <c r="T518" s="124" t="n"/>
      <c r="U518" s="128" t="n">
        <f aca="false" ca="false" dt2D="false" dtr="false" t="normal">COUNTIF(F518:Q518, "&gt;0")</f>
        <v>1</v>
      </c>
      <c r="V518" s="128" t="n">
        <f aca="false" ca="false" dt2D="false" dtr="false" t="normal">COUNTIF(R518:T518, "&gt;0")</f>
        <v>2</v>
      </c>
      <c r="W518" s="128" t="n">
        <f aca="false" ca="false" dt2D="false" dtr="false" t="normal">+U518+V518</f>
        <v>3</v>
      </c>
    </row>
    <row customHeight="true" ht="12.75" outlineLevel="0" r="519">
      <c r="A519" s="115" t="n">
        <f aca="false" ca="false" dt2D="false" dtr="false" t="normal">A518+1</f>
        <v>393</v>
      </c>
      <c r="B519" s="115" t="n">
        <f aca="false" ca="false" dt2D="false" dtr="false" t="normal">B518+1</f>
        <v>281</v>
      </c>
      <c r="C519" s="116" t="s">
        <v>147</v>
      </c>
      <c r="D519" s="115" t="s">
        <v>992</v>
      </c>
      <c r="E519" s="124" t="n">
        <f aca="false" ca="false" dt2D="false" dtr="false" t="normal">SUM(F519:T519)</f>
        <v>6572052.3100000005</v>
      </c>
      <c r="F519" s="124" t="n"/>
      <c r="G519" s="124" t="n"/>
      <c r="H519" s="124" t="n"/>
      <c r="I519" s="124" t="n"/>
      <c r="J519" s="124" t="n"/>
      <c r="K519" s="124" t="n"/>
      <c r="L519" s="124" t="n"/>
      <c r="M519" s="124" t="n">
        <v>6094439.24</v>
      </c>
      <c r="N519" s="124" t="n"/>
      <c r="O519" s="124" t="n"/>
      <c r="P519" s="124" t="n"/>
      <c r="Q519" s="124" t="n"/>
      <c r="R519" s="124" t="n">
        <v>453613.07</v>
      </c>
      <c r="S519" s="124" t="n">
        <v>24000</v>
      </c>
      <c r="T519" s="124" t="n"/>
      <c r="U519" s="128" t="n">
        <f aca="false" ca="false" dt2D="false" dtr="false" t="normal">COUNTIF(F519:Q519, "&gt;0")</f>
        <v>1</v>
      </c>
      <c r="V519" s="128" t="n">
        <f aca="false" ca="false" dt2D="false" dtr="false" t="normal">COUNTIF(R519:T519, "&gt;0")</f>
        <v>2</v>
      </c>
      <c r="W519" s="128" t="n">
        <f aca="false" ca="false" dt2D="false" dtr="false" t="normal">+U519+V519</f>
        <v>3</v>
      </c>
    </row>
    <row customHeight="true" ht="12.75" outlineLevel="0" r="520">
      <c r="A520" s="115" t="n">
        <f aca="false" ca="false" dt2D="false" dtr="false" t="normal">A519+1</f>
        <v>394</v>
      </c>
      <c r="B520" s="115" t="s">
        <v>226</v>
      </c>
      <c r="C520" s="116" t="s">
        <v>147</v>
      </c>
      <c r="D520" s="115" t="s">
        <v>513</v>
      </c>
      <c r="E520" s="124" t="n">
        <f aca="false" ca="false" dt2D="false" dtr="false" t="normal">SUM(F520:T520)</f>
        <v>13968197.8</v>
      </c>
      <c r="F520" s="124" t="n">
        <v>11618693.1</v>
      </c>
      <c r="G520" s="124" t="n">
        <v>2349504.7</v>
      </c>
      <c r="H520" s="124" t="n"/>
      <c r="I520" s="124" t="n"/>
      <c r="J520" s="124" t="n"/>
      <c r="K520" s="124" t="n"/>
      <c r="L520" s="124" t="n"/>
      <c r="M520" s="124" t="n"/>
      <c r="N520" s="124" t="n"/>
      <c r="O520" s="124" t="n"/>
      <c r="P520" s="124" t="n"/>
      <c r="Q520" s="124" t="n"/>
      <c r="R520" s="124" t="n"/>
      <c r="S520" s="124" t="n"/>
      <c r="T520" s="124" t="n"/>
      <c r="U520" s="128" t="n">
        <f aca="false" ca="false" dt2D="false" dtr="false" t="normal">COUNTIF(F520:Q520, "&gt;0")</f>
        <v>2</v>
      </c>
      <c r="V520" s="128" t="n">
        <f aca="false" ca="false" dt2D="false" dtr="false" t="normal">COUNTIF(R520:T520, "&gt;0")</f>
        <v>0</v>
      </c>
      <c r="W520" s="128" t="n">
        <f aca="false" ca="false" dt2D="false" dtr="false" t="normal">+U520+V520</f>
        <v>2</v>
      </c>
    </row>
    <row customHeight="true" ht="12.75" outlineLevel="0" r="521">
      <c r="A521" s="115" t="n">
        <f aca="false" ca="false" dt2D="false" dtr="false" t="normal">A520+1</f>
        <v>395</v>
      </c>
      <c r="B521" s="115" t="n">
        <f aca="false" ca="false" dt2D="false" dtr="false" t="normal">B519+1</f>
        <v>282</v>
      </c>
      <c r="C521" s="116" t="s">
        <v>147</v>
      </c>
      <c r="D521" s="115" t="s">
        <v>994</v>
      </c>
      <c r="E521" s="124" t="n">
        <f aca="false" ca="true" dt2D="false" dtr="false" t="normal">SUBTOTAL(9, F521:T521)</f>
        <v>1742939.7699999998</v>
      </c>
      <c r="F521" s="124" t="n"/>
      <c r="G521" s="124" t="n"/>
      <c r="H521" s="124" t="n"/>
      <c r="I521" s="124" t="n"/>
      <c r="J521" s="124" t="n">
        <v>1629352.67</v>
      </c>
      <c r="K521" s="124" t="n"/>
      <c r="L521" s="124" t="n">
        <v>0</v>
      </c>
      <c r="M521" s="124" t="n"/>
      <c r="N521" s="124" t="n"/>
      <c r="O521" s="124" t="n"/>
      <c r="P521" s="124" t="n"/>
      <c r="Q521" s="124" t="n"/>
      <c r="R521" s="124" t="n">
        <v>52288.19</v>
      </c>
      <c r="S521" s="124" t="n">
        <v>24000</v>
      </c>
      <c r="T521" s="124" t="n">
        <v>37298.91</v>
      </c>
      <c r="U521" s="128" t="n">
        <f aca="false" ca="false" dt2D="false" dtr="false" t="normal">COUNTIF(F521:Q521, "&gt;0")</f>
        <v>1</v>
      </c>
      <c r="V521" s="128" t="n">
        <f aca="false" ca="false" dt2D="false" dtr="false" t="normal">COUNTIF(R521:T521, "&gt;0")</f>
        <v>3</v>
      </c>
      <c r="W521" s="128" t="n">
        <f aca="false" ca="false" dt2D="false" dtr="false" t="normal">+U521+V521</f>
        <v>4</v>
      </c>
    </row>
    <row customHeight="true" ht="12.75" outlineLevel="0" r="522">
      <c r="A522" s="115" t="n">
        <f aca="false" ca="false" dt2D="false" dtr="false" t="normal">A521+1</f>
        <v>396</v>
      </c>
      <c r="B522" s="115" t="n">
        <f aca="false" ca="false" dt2D="false" dtr="false" t="normal">+B521+1</f>
        <v>283</v>
      </c>
      <c r="C522" s="116" t="s">
        <v>147</v>
      </c>
      <c r="D522" s="115" t="s">
        <v>828</v>
      </c>
      <c r="E522" s="124" t="n">
        <f aca="false" ca="true" dt2D="false" dtr="false" t="normal">SUBTOTAL(9, F522:T522)</f>
        <v>1464919.2200000002</v>
      </c>
      <c r="F522" s="124" t="n">
        <v>1365622.37</v>
      </c>
      <c r="G522" s="124" t="n"/>
      <c r="H522" s="124" t="n"/>
      <c r="I522" s="124" t="n"/>
      <c r="J522" s="124" t="n"/>
      <c r="K522" s="124" t="n"/>
      <c r="L522" s="124" t="n">
        <v>0</v>
      </c>
      <c r="M522" s="124" t="n"/>
      <c r="N522" s="124" t="n"/>
      <c r="O522" s="124" t="n"/>
      <c r="P522" s="124" t="n"/>
      <c r="Q522" s="124" t="n"/>
      <c r="R522" s="124" t="n">
        <v>43947.58</v>
      </c>
      <c r="S522" s="124" t="n">
        <v>24000</v>
      </c>
      <c r="T522" s="124" t="n">
        <v>31349.27</v>
      </c>
      <c r="U522" s="128" t="n">
        <f aca="false" ca="false" dt2D="false" dtr="false" t="normal">COUNTIF(F522:Q522, "&gt;0")</f>
        <v>1</v>
      </c>
      <c r="V522" s="128" t="n">
        <f aca="false" ca="false" dt2D="false" dtr="false" t="normal">COUNTIF(R522:T522, "&gt;0")</f>
        <v>3</v>
      </c>
      <c r="W522" s="128" t="n">
        <f aca="false" ca="false" dt2D="false" dtr="false" t="normal">+U522+V522</f>
        <v>4</v>
      </c>
    </row>
    <row customHeight="true" ht="12.75" outlineLevel="0" r="523">
      <c r="A523" s="115" t="n">
        <f aca="false" ca="false" dt2D="false" dtr="false" t="normal">A522+1</f>
        <v>397</v>
      </c>
      <c r="B523" s="115" t="n">
        <f aca="false" ca="false" dt2D="false" dtr="false" t="normal">+B522+1</f>
        <v>284</v>
      </c>
      <c r="C523" s="116" t="s">
        <v>147</v>
      </c>
      <c r="D523" s="115" t="s">
        <v>996</v>
      </c>
      <c r="E523" s="124" t="n">
        <f aca="false" ca="false" dt2D="false" dtr="false" t="normal">SUM(F523:T523)</f>
        <v>1299039.4</v>
      </c>
      <c r="F523" s="124" t="n"/>
      <c r="G523" s="124" t="n"/>
      <c r="H523" s="124" t="n"/>
      <c r="I523" s="124" t="n"/>
      <c r="J523" s="124" t="n">
        <v>1299039.4</v>
      </c>
      <c r="K523" s="124" t="n"/>
      <c r="L523" s="124" t="n"/>
      <c r="M523" s="124" t="n"/>
      <c r="N523" s="124" t="n"/>
      <c r="O523" s="124" t="n"/>
      <c r="P523" s="124" t="n"/>
      <c r="Q523" s="124" t="n"/>
      <c r="R523" s="124" t="n"/>
      <c r="S523" s="124" t="n"/>
      <c r="T523" s="124" t="n"/>
      <c r="U523" s="128" t="n">
        <f aca="false" ca="false" dt2D="false" dtr="false" t="normal">COUNTIF(F523:Q523, "&gt;0")</f>
        <v>1</v>
      </c>
      <c r="V523" s="128" t="n">
        <f aca="false" ca="false" dt2D="false" dtr="false" t="normal">COUNTIF(R523:T523, "&gt;0")</f>
        <v>0</v>
      </c>
      <c r="W523" s="128" t="n">
        <f aca="false" ca="false" dt2D="false" dtr="false" t="normal">+U523+V523</f>
        <v>1</v>
      </c>
    </row>
    <row customHeight="true" ht="12.75" outlineLevel="0" r="524">
      <c r="A524" s="115" t="n">
        <f aca="false" ca="false" dt2D="false" dtr="false" t="normal">A523+1</f>
        <v>398</v>
      </c>
      <c r="B524" s="115" t="n">
        <f aca="false" ca="false" dt2D="false" dtr="false" t="normal">+B523+1</f>
        <v>285</v>
      </c>
      <c r="C524" s="116" t="s">
        <v>147</v>
      </c>
      <c r="D524" s="115" t="s">
        <v>831</v>
      </c>
      <c r="E524" s="124" t="n">
        <f aca="false" ca="true" dt2D="false" dtr="false" t="normal">SUBTOTAL(9, F524:T524)</f>
        <v>3116886.83</v>
      </c>
      <c r="F524" s="124" t="n"/>
      <c r="G524" s="124" t="n"/>
      <c r="H524" s="124" t="n">
        <v>1640605.26</v>
      </c>
      <c r="I524" s="124" t="n">
        <v>1292073.59</v>
      </c>
      <c r="J524" s="124" t="n"/>
      <c r="K524" s="124" t="n"/>
      <c r="L524" s="124" t="n">
        <v>0</v>
      </c>
      <c r="M524" s="124" t="n"/>
      <c r="N524" s="124" t="n"/>
      <c r="O524" s="124" t="n"/>
      <c r="P524" s="124" t="n"/>
      <c r="Q524" s="124" t="n"/>
      <c r="R524" s="124" t="n">
        <v>93506.6</v>
      </c>
      <c r="S524" s="124" t="n">
        <v>24000</v>
      </c>
      <c r="T524" s="124" t="n">
        <v>66701.38</v>
      </c>
      <c r="U524" s="128" t="n">
        <f aca="false" ca="false" dt2D="false" dtr="false" t="normal">COUNTIF(F524:Q524, "&gt;0")</f>
        <v>2</v>
      </c>
      <c r="V524" s="128" t="n">
        <f aca="false" ca="false" dt2D="false" dtr="false" t="normal">COUNTIF(R524:T524, "&gt;0")</f>
        <v>3</v>
      </c>
      <c r="W524" s="128" t="n">
        <f aca="false" ca="false" dt2D="false" dtr="false" t="normal">+U524+V524</f>
        <v>5</v>
      </c>
    </row>
    <row customHeight="true" ht="12.75" outlineLevel="0" r="525">
      <c r="A525" s="115" t="n">
        <f aca="false" ca="false" dt2D="false" dtr="false" t="normal">A524+1</f>
        <v>399</v>
      </c>
      <c r="B525" s="115" t="n">
        <f aca="false" ca="false" dt2D="false" dtr="false" t="normal">+B524+1</f>
        <v>286</v>
      </c>
      <c r="C525" s="116" t="s">
        <v>147</v>
      </c>
      <c r="D525" s="115" t="s">
        <v>834</v>
      </c>
      <c r="E525" s="124" t="n">
        <f aca="false" ca="true" dt2D="false" dtr="false" t="normal">SUBTOTAL(9, F525:T525)</f>
        <v>12914389.839999998</v>
      </c>
      <c r="F525" s="124" t="n"/>
      <c r="G525" s="124" t="n">
        <v>3064988.53</v>
      </c>
      <c r="H525" s="124" t="n"/>
      <c r="I525" s="124" t="n"/>
      <c r="J525" s="124" t="n">
        <v>1389769.88</v>
      </c>
      <c r="K525" s="124" t="n"/>
      <c r="L525" s="124" t="n">
        <v>0</v>
      </c>
      <c r="M525" s="124" t="n"/>
      <c r="N525" s="124" t="n"/>
      <c r="O525" s="124" t="n"/>
      <c r="P525" s="124" t="n"/>
      <c r="Q525" s="124" t="n">
        <v>7771831.79</v>
      </c>
      <c r="R525" s="124" t="n">
        <v>387431.7</v>
      </c>
      <c r="S525" s="124" t="n">
        <v>24000</v>
      </c>
      <c r="T525" s="124" t="n">
        <v>276367.94</v>
      </c>
      <c r="U525" s="128" t="n">
        <f aca="false" ca="false" dt2D="false" dtr="false" t="normal">COUNTIF(F525:Q525, "&gt;0")</f>
        <v>3</v>
      </c>
      <c r="V525" s="128" t="n">
        <f aca="false" ca="false" dt2D="false" dtr="false" t="normal">COUNTIF(R525:T525, "&gt;0")</f>
        <v>3</v>
      </c>
      <c r="W525" s="128" t="n">
        <f aca="false" ca="false" dt2D="false" dtr="false" t="normal">+U525+V525</f>
        <v>6</v>
      </c>
    </row>
    <row customHeight="true" ht="12.75" outlineLevel="0" r="526">
      <c r="A526" s="115" t="n">
        <f aca="false" ca="false" dt2D="false" dtr="false" t="normal">A525+1</f>
        <v>400</v>
      </c>
      <c r="B526" s="115" t="s">
        <v>226</v>
      </c>
      <c r="C526" s="116" t="s">
        <v>147</v>
      </c>
      <c r="D526" s="115" t="s">
        <v>163</v>
      </c>
      <c r="E526" s="124" t="n">
        <f aca="false" ca="true" dt2D="false" dtr="false" t="normal">SUBTOTAL(9, F526:T526)</f>
        <v>1660125.39</v>
      </c>
      <c r="F526" s="124" t="n"/>
      <c r="G526" s="124" t="n"/>
      <c r="H526" s="124" t="n"/>
      <c r="I526" s="124" t="n"/>
      <c r="J526" s="124" t="n">
        <v>1550794.95</v>
      </c>
      <c r="K526" s="124" t="n"/>
      <c r="L526" s="124" t="n">
        <v>0</v>
      </c>
      <c r="M526" s="124" t="n"/>
      <c r="N526" s="124" t="n"/>
      <c r="O526" s="124" t="n"/>
      <c r="P526" s="124" t="n"/>
      <c r="Q526" s="124" t="n"/>
      <c r="R526" s="124" t="n">
        <v>49803.76</v>
      </c>
      <c r="S526" s="124" t="n">
        <v>24000</v>
      </c>
      <c r="T526" s="124" t="n">
        <v>35526.68</v>
      </c>
      <c r="U526" s="128" t="n">
        <f aca="false" ca="false" dt2D="false" dtr="false" t="normal">COUNTIF(F526:Q526, "&gt;0")</f>
        <v>1</v>
      </c>
      <c r="V526" s="128" t="n">
        <f aca="false" ca="false" dt2D="false" dtr="false" t="normal">COUNTIF(R526:T526, "&gt;0")</f>
        <v>3</v>
      </c>
      <c r="W526" s="128" t="n">
        <f aca="false" ca="false" dt2D="false" dtr="false" t="normal">+U526+V526</f>
        <v>4</v>
      </c>
    </row>
    <row customHeight="true" ht="12.75" outlineLevel="0" r="527">
      <c r="A527" s="115" t="n">
        <f aca="false" ca="false" dt2D="false" dtr="false" t="normal">A526+1</f>
        <v>401</v>
      </c>
      <c r="B527" s="115" t="s">
        <v>226</v>
      </c>
      <c r="C527" s="116" t="s">
        <v>147</v>
      </c>
      <c r="D527" s="115" t="s">
        <v>518</v>
      </c>
      <c r="E527" s="124" t="n">
        <f aca="false" ca="false" dt2D="false" dtr="false" t="normal">SUM(F527:T527)</f>
        <v>5923960.609999999</v>
      </c>
      <c r="F527" s="124" t="n"/>
      <c r="G527" s="124" t="n"/>
      <c r="H527" s="124" t="n"/>
      <c r="I527" s="124" t="n">
        <v>650392.02</v>
      </c>
      <c r="J527" s="124" t="n"/>
      <c r="K527" s="124" t="n"/>
      <c r="L527" s="124" t="n"/>
      <c r="M527" s="124" t="n"/>
      <c r="N527" s="124" t="n"/>
      <c r="O527" s="124" t="n"/>
      <c r="P527" s="124" t="n"/>
      <c r="Q527" s="124" t="n">
        <v>5273568.59</v>
      </c>
      <c r="R527" s="124" t="n"/>
      <c r="S527" s="124" t="n"/>
      <c r="T527" s="124" t="n"/>
      <c r="U527" s="128" t="n">
        <f aca="false" ca="false" dt2D="false" dtr="false" t="normal">COUNTIF(F527:Q527, "&gt;0")</f>
        <v>2</v>
      </c>
      <c r="V527" s="128" t="n">
        <f aca="false" ca="false" dt2D="false" dtr="false" t="normal">COUNTIF(R527:T527, "&gt;0")</f>
        <v>0</v>
      </c>
      <c r="W527" s="128" t="n">
        <f aca="false" ca="false" dt2D="false" dtr="false" t="normal">+U527+V527</f>
        <v>2</v>
      </c>
    </row>
    <row customHeight="true" ht="12.75" outlineLevel="0" r="528">
      <c r="A528" s="115" t="n">
        <f aca="false" ca="false" dt2D="false" dtr="false" t="normal">A527+1</f>
        <v>402</v>
      </c>
      <c r="B528" s="115" t="n">
        <f aca="false" ca="false" dt2D="false" dtr="false" t="normal">B525+1</f>
        <v>287</v>
      </c>
      <c r="C528" s="116" t="s">
        <v>147</v>
      </c>
      <c r="D528" s="115" t="s">
        <v>172</v>
      </c>
      <c r="E528" s="124" t="n">
        <f aca="false" ca="true" dt2D="false" dtr="false" t="normal">SUBTOTAL(9, F528:T528)</f>
        <v>17813558.269999996</v>
      </c>
      <c r="F528" s="124" t="n">
        <v>9601910.36</v>
      </c>
      <c r="G528" s="124" t="n">
        <v>3965549.75</v>
      </c>
      <c r="H528" s="124" t="n"/>
      <c r="I528" s="124" t="n">
        <v>3306481.26</v>
      </c>
      <c r="J528" s="124" t="n"/>
      <c r="K528" s="124" t="n"/>
      <c r="L528" s="124" t="n">
        <v>0</v>
      </c>
      <c r="M528" s="124" t="n"/>
      <c r="N528" s="124" t="n"/>
      <c r="O528" s="124" t="n"/>
      <c r="P528" s="124" t="n"/>
      <c r="Q528" s="124" t="n"/>
      <c r="R528" s="124" t="n">
        <v>534406.75</v>
      </c>
      <c r="S528" s="124" t="n">
        <v>24000</v>
      </c>
      <c r="T528" s="124" t="n">
        <v>381210.15</v>
      </c>
      <c r="U528" s="128" t="n">
        <f aca="false" ca="false" dt2D="false" dtr="false" t="normal">COUNTIF(F528:Q528, "&gt;0")</f>
        <v>3</v>
      </c>
      <c r="V528" s="128" t="n">
        <f aca="false" ca="false" dt2D="false" dtr="false" t="normal">COUNTIF(R528:T528, "&gt;0")</f>
        <v>3</v>
      </c>
      <c r="W528" s="128" t="n">
        <f aca="false" ca="false" dt2D="false" dtr="false" t="normal">+U528+V528</f>
        <v>6</v>
      </c>
    </row>
    <row customHeight="true" ht="12.75" outlineLevel="0" r="529">
      <c r="A529" s="115" t="n">
        <f aca="false" ca="false" dt2D="false" dtr="false" t="normal">A528+1</f>
        <v>403</v>
      </c>
      <c r="B529" s="115" t="n">
        <f aca="false" ca="false" dt2D="false" dtr="false" t="normal">+B528+1</f>
        <v>288</v>
      </c>
      <c r="C529" s="116" t="s">
        <v>147</v>
      </c>
      <c r="D529" s="115" t="s">
        <v>997</v>
      </c>
      <c r="E529" s="124" t="n">
        <f aca="false" ca="false" dt2D="false" dtr="false" t="normal">SUM(F529:T529)</f>
        <v>2362075.8</v>
      </c>
      <c r="F529" s="124" t="n"/>
      <c r="G529" s="124" t="n">
        <v>2286437.75</v>
      </c>
      <c r="H529" s="124" t="n"/>
      <c r="I529" s="124" t="n"/>
      <c r="J529" s="124" t="n"/>
      <c r="K529" s="124" t="n"/>
      <c r="L529" s="124" t="n"/>
      <c r="M529" s="124" t="n"/>
      <c r="N529" s="124" t="n"/>
      <c r="O529" s="124" t="n"/>
      <c r="P529" s="124" t="n"/>
      <c r="Q529" s="124" t="n"/>
      <c r="R529" s="124" t="n">
        <v>51638.05</v>
      </c>
      <c r="S529" s="124" t="n">
        <v>24000</v>
      </c>
      <c r="T529" s="124" t="n"/>
      <c r="U529" s="128" t="n">
        <f aca="false" ca="false" dt2D="false" dtr="false" t="normal">COUNTIF(F529:Q529, "&gt;0")</f>
        <v>1</v>
      </c>
      <c r="V529" s="128" t="n">
        <f aca="false" ca="false" dt2D="false" dtr="false" t="normal">COUNTIF(R529:T529, "&gt;0")</f>
        <v>2</v>
      </c>
      <c r="W529" s="128" t="n">
        <f aca="false" ca="false" dt2D="false" dtr="false" t="normal">+U529+V529</f>
        <v>3</v>
      </c>
    </row>
    <row customHeight="true" ht="12.75" outlineLevel="0" r="530">
      <c r="A530" s="115" t="n">
        <f aca="false" ca="false" dt2D="false" dtr="false" t="normal">A529+1</f>
        <v>404</v>
      </c>
      <c r="B530" s="115" t="n">
        <f aca="false" ca="false" dt2D="false" dtr="false" t="normal">+B529+1</f>
        <v>289</v>
      </c>
      <c r="C530" s="116" t="s">
        <v>147</v>
      </c>
      <c r="D530" s="115" t="s">
        <v>844</v>
      </c>
      <c r="E530" s="124" t="n">
        <f aca="false" ca="true" dt2D="false" dtr="false" t="normal">SUBTOTAL(9, F530:T530)</f>
        <v>17089758.07</v>
      </c>
      <c r="F530" s="124" t="n">
        <v>9211440.65</v>
      </c>
      <c r="G530" s="124" t="n">
        <v>3804096.54</v>
      </c>
      <c r="H530" s="124" t="n"/>
      <c r="I530" s="124" t="n">
        <v>3171807.32</v>
      </c>
      <c r="J530" s="124" t="n"/>
      <c r="K530" s="124" t="n"/>
      <c r="L530" s="124" t="n">
        <v>0</v>
      </c>
      <c r="M530" s="124" t="n"/>
      <c r="N530" s="124" t="n"/>
      <c r="O530" s="124" t="n"/>
      <c r="P530" s="124" t="n"/>
      <c r="Q530" s="124" t="n"/>
      <c r="R530" s="124" t="n">
        <v>512692.74</v>
      </c>
      <c r="S530" s="124" t="n">
        <v>24000</v>
      </c>
      <c r="T530" s="124" t="n">
        <v>365720.82</v>
      </c>
      <c r="U530" s="128" t="n">
        <f aca="false" ca="false" dt2D="false" dtr="false" t="normal">COUNTIF(F530:Q530, "&gt;0")</f>
        <v>3</v>
      </c>
      <c r="V530" s="128" t="n">
        <f aca="false" ca="false" dt2D="false" dtr="false" t="normal">COUNTIF(R530:T530, "&gt;0")</f>
        <v>3</v>
      </c>
      <c r="W530" s="128" t="n">
        <f aca="false" ca="false" dt2D="false" dtr="false" t="normal">+U530+V530</f>
        <v>6</v>
      </c>
    </row>
    <row customHeight="true" ht="12.75" outlineLevel="0" r="531">
      <c r="A531" s="115" t="n">
        <f aca="false" ca="false" dt2D="false" dtr="false" t="normal">A530+1</f>
        <v>405</v>
      </c>
      <c r="B531" s="115" t="s">
        <v>226</v>
      </c>
      <c r="C531" s="116" t="s">
        <v>147</v>
      </c>
      <c r="D531" s="115" t="s">
        <v>526</v>
      </c>
      <c r="E531" s="124" t="n">
        <f aca="false" ca="false" dt2D="false" dtr="false" t="normal">SUM(F531:T531)</f>
        <v>2858808.67</v>
      </c>
      <c r="F531" s="124" t="n"/>
      <c r="G531" s="124" t="n"/>
      <c r="H531" s="124" t="n"/>
      <c r="I531" s="124" t="n"/>
      <c r="J531" s="124" t="n">
        <v>2858808.67</v>
      </c>
      <c r="K531" s="124" t="n"/>
      <c r="L531" s="124" t="n"/>
      <c r="M531" s="124" t="n"/>
      <c r="N531" s="124" t="n"/>
      <c r="O531" s="124" t="n"/>
      <c r="P531" s="124" t="n"/>
      <c r="Q531" s="124" t="n"/>
      <c r="R531" s="124" t="n"/>
      <c r="S531" s="124" t="n"/>
      <c r="T531" s="124" t="n"/>
      <c r="U531" s="128" t="n">
        <f aca="false" ca="false" dt2D="false" dtr="false" t="normal">COUNTIF(F531:Q531, "&gt;0")</f>
        <v>1</v>
      </c>
      <c r="V531" s="128" t="n">
        <f aca="false" ca="false" dt2D="false" dtr="false" t="normal">COUNTIF(R531:T531, "&gt;0")</f>
        <v>0</v>
      </c>
      <c r="W531" s="128" t="n">
        <f aca="false" ca="false" dt2D="false" dtr="false" t="normal">+U531+V531</f>
        <v>1</v>
      </c>
    </row>
    <row customHeight="true" ht="12.75" outlineLevel="0" r="532">
      <c r="A532" s="115" t="n">
        <f aca="false" ca="false" dt2D="false" dtr="false" t="normal">A531+1</f>
        <v>406</v>
      </c>
      <c r="B532" s="115" t="n">
        <f aca="false" ca="false" dt2D="false" dtr="false" t="normal">B530+1</f>
        <v>290</v>
      </c>
      <c r="C532" s="116" t="s">
        <v>147</v>
      </c>
      <c r="D532" s="115" t="s">
        <v>998</v>
      </c>
      <c r="E532" s="124" t="n">
        <f aca="false" ca="false" dt2D="false" dtr="false" t="normal">SUM(F532:T532)</f>
        <v>3099236.8</v>
      </c>
      <c r="F532" s="124" t="n"/>
      <c r="G532" s="124" t="n"/>
      <c r="H532" s="124" t="n"/>
      <c r="I532" s="124" t="n"/>
      <c r="J532" s="124" t="n">
        <v>1954676.74</v>
      </c>
      <c r="K532" s="124" t="n"/>
      <c r="L532" s="124" t="n"/>
      <c r="M532" s="124" t="n"/>
      <c r="N532" s="124" t="n"/>
      <c r="O532" s="124" t="n"/>
      <c r="P532" s="124" t="n"/>
      <c r="Q532" s="124" t="n">
        <v>1144560.06</v>
      </c>
      <c r="R532" s="124" t="n"/>
      <c r="S532" s="124" t="n"/>
      <c r="T532" s="124" t="n"/>
      <c r="U532" s="128" t="n">
        <f aca="false" ca="false" dt2D="false" dtr="false" t="normal">COUNTIF(F532:Q532, "&gt;0")</f>
        <v>2</v>
      </c>
      <c r="V532" s="128" t="n">
        <f aca="false" ca="false" dt2D="false" dtr="false" t="normal">COUNTIF(R532:T532, "&gt;0")</f>
        <v>0</v>
      </c>
      <c r="W532" s="128" t="n">
        <f aca="false" ca="false" dt2D="false" dtr="false" t="normal">+U532+V532</f>
        <v>2</v>
      </c>
    </row>
    <row customHeight="true" ht="12.75" outlineLevel="0" r="533">
      <c r="A533" s="115" t="n">
        <f aca="false" ca="false" dt2D="false" dtr="false" t="normal">A532+1</f>
        <v>407</v>
      </c>
      <c r="B533" s="115" t="n">
        <f aca="false" ca="false" dt2D="false" dtr="false" t="normal">B532+1</f>
        <v>291</v>
      </c>
      <c r="C533" s="116" t="s">
        <v>147</v>
      </c>
      <c r="D533" s="115" t="s">
        <v>192</v>
      </c>
      <c r="E533" s="124" t="n">
        <f aca="false" ca="false" dt2D="false" dtr="false" t="normal">SUM(F533:T533)</f>
        <v>695156.4500000001</v>
      </c>
      <c r="F533" s="124" t="n"/>
      <c r="G533" s="124" t="n"/>
      <c r="H533" s="124" t="n"/>
      <c r="I533" s="124" t="n"/>
      <c r="J533" s="124" t="n">
        <v>602787.55</v>
      </c>
      <c r="K533" s="124" t="n"/>
      <c r="L533" s="124" t="n"/>
      <c r="M533" s="124" t="n"/>
      <c r="N533" s="124" t="n"/>
      <c r="O533" s="124" t="n"/>
      <c r="P533" s="124" t="n"/>
      <c r="Q533" s="124" t="n"/>
      <c r="R533" s="124" t="n">
        <v>68368.9</v>
      </c>
      <c r="S533" s="124" t="n">
        <v>24000</v>
      </c>
      <c r="T533" s="124" t="n"/>
      <c r="U533" s="128" t="n">
        <f aca="false" ca="false" dt2D="false" dtr="false" t="normal">COUNTIF(F533:Q533, "&gt;0")</f>
        <v>1</v>
      </c>
      <c r="V533" s="128" t="n">
        <f aca="false" ca="false" dt2D="false" dtr="false" t="normal">COUNTIF(R533:T533, "&gt;0")</f>
        <v>2</v>
      </c>
      <c r="W533" s="128" t="n">
        <f aca="false" ca="false" dt2D="false" dtr="false" t="normal">+U533+V533</f>
        <v>3</v>
      </c>
    </row>
    <row customHeight="true" ht="12.75" outlineLevel="0" r="534">
      <c r="A534" s="115" t="n">
        <f aca="false" ca="false" dt2D="false" dtr="false" t="normal">A533+1</f>
        <v>408</v>
      </c>
      <c r="B534" s="115" t="n">
        <f aca="false" ca="false" dt2D="false" dtr="false" t="normal">+B533+1</f>
        <v>292</v>
      </c>
      <c r="C534" s="116" t="s">
        <v>147</v>
      </c>
      <c r="D534" s="115" t="s">
        <v>198</v>
      </c>
      <c r="E534" s="124" t="n">
        <f aca="false" ca="false" dt2D="false" dtr="false" t="normal">SUM(F534:T534)</f>
        <v>624430.4099999999</v>
      </c>
      <c r="F534" s="124" t="n"/>
      <c r="G534" s="124" t="n"/>
      <c r="H534" s="124" t="n"/>
      <c r="I534" s="124" t="n"/>
      <c r="J534" s="124" t="n">
        <v>532028.73</v>
      </c>
      <c r="K534" s="124" t="n"/>
      <c r="L534" s="124" t="n"/>
      <c r="M534" s="124" t="n"/>
      <c r="N534" s="124" t="n"/>
      <c r="O534" s="124" t="n"/>
      <c r="P534" s="124" t="n"/>
      <c r="Q534" s="124" t="n"/>
      <c r="R534" s="124" t="n">
        <v>68401.68</v>
      </c>
      <c r="S534" s="124" t="n">
        <v>24000</v>
      </c>
      <c r="T534" s="124" t="n"/>
      <c r="U534" s="128" t="n">
        <f aca="false" ca="false" dt2D="false" dtr="false" t="normal">COUNTIF(F534:Q534, "&gt;0")</f>
        <v>1</v>
      </c>
      <c r="V534" s="128" t="n">
        <f aca="false" ca="false" dt2D="false" dtr="false" t="normal">COUNTIF(R534:T534, "&gt;0")</f>
        <v>2</v>
      </c>
      <c r="W534" s="128" t="n">
        <f aca="false" ca="false" dt2D="false" dtr="false" t="normal">+U534+V534</f>
        <v>3</v>
      </c>
    </row>
    <row customHeight="true" ht="12.75" outlineLevel="0" r="535">
      <c r="A535" s="115" t="n">
        <f aca="false" ca="false" dt2D="false" dtr="false" t="normal">A534+1</f>
        <v>409</v>
      </c>
      <c r="B535" s="115" t="n">
        <f aca="false" ca="false" dt2D="false" dtr="false" t="normal">+B534+1</f>
        <v>293</v>
      </c>
      <c r="C535" s="116" t="s">
        <v>147</v>
      </c>
      <c r="D535" s="115" t="s">
        <v>1000</v>
      </c>
      <c r="E535" s="124" t="n">
        <f aca="false" ca="true" dt2D="false" dtr="false" t="normal">SUBTOTAL(9, F535:T535)</f>
        <v>1125519.93</v>
      </c>
      <c r="F535" s="124" t="n"/>
      <c r="G535" s="124" t="n"/>
      <c r="H535" s="124" t="n"/>
      <c r="I535" s="124" t="n"/>
      <c r="J535" s="124" t="n">
        <v>1043668.2</v>
      </c>
      <c r="K535" s="124" t="n"/>
      <c r="L535" s="124" t="n">
        <v>0</v>
      </c>
      <c r="M535" s="124" t="n"/>
      <c r="N535" s="124" t="n"/>
      <c r="O535" s="124" t="n"/>
      <c r="P535" s="124" t="n"/>
      <c r="Q535" s="124" t="n"/>
      <c r="R535" s="124" t="n">
        <v>33765.6</v>
      </c>
      <c r="S535" s="124" t="n">
        <v>24000</v>
      </c>
      <c r="T535" s="124" t="n">
        <v>24086.13</v>
      </c>
      <c r="U535" s="128" t="n">
        <f aca="false" ca="false" dt2D="false" dtr="false" t="normal">COUNTIF(F535:Q535, "&gt;0")</f>
        <v>1</v>
      </c>
      <c r="V535" s="128" t="n">
        <f aca="false" ca="false" dt2D="false" dtr="false" t="normal">COUNTIF(R535:T535, "&gt;0")</f>
        <v>3</v>
      </c>
      <c r="W535" s="128" t="n">
        <f aca="false" ca="false" dt2D="false" dtr="false" t="normal">+U535+V535</f>
        <v>4</v>
      </c>
    </row>
    <row customHeight="true" ht="12.75" outlineLevel="0" r="536">
      <c r="A536" s="115" t="n">
        <f aca="false" ca="false" dt2D="false" dtr="false" t="normal">A535+1</f>
        <v>410</v>
      </c>
      <c r="B536" s="115" t="n">
        <f aca="false" ca="false" dt2D="false" dtr="false" t="normal">+B535+1</f>
        <v>294</v>
      </c>
      <c r="C536" s="116" t="s">
        <v>147</v>
      </c>
      <c r="D536" s="115" t="s">
        <v>1002</v>
      </c>
      <c r="E536" s="124" t="n">
        <f aca="false" ca="false" dt2D="false" dtr="false" t="normal">SUM(F536:T536)</f>
        <v>6572052.319999999</v>
      </c>
      <c r="F536" s="124" t="n"/>
      <c r="G536" s="124" t="n"/>
      <c r="H536" s="124" t="n"/>
      <c r="I536" s="124" t="n"/>
      <c r="J536" s="124" t="n"/>
      <c r="K536" s="124" t="n"/>
      <c r="L536" s="124" t="n"/>
      <c r="M536" s="124" t="n">
        <v>6041831.85</v>
      </c>
      <c r="N536" s="124" t="n"/>
      <c r="O536" s="124" t="n"/>
      <c r="P536" s="124" t="n"/>
      <c r="Q536" s="124" t="n"/>
      <c r="R536" s="124" t="n">
        <v>506220.47</v>
      </c>
      <c r="S536" s="124" t="n">
        <v>24000</v>
      </c>
      <c r="T536" s="124" t="n"/>
      <c r="U536" s="128" t="n">
        <f aca="false" ca="false" dt2D="false" dtr="false" t="normal">COUNTIF(F536:Q536, "&gt;0")</f>
        <v>1</v>
      </c>
      <c r="V536" s="128" t="n">
        <f aca="false" ca="false" dt2D="false" dtr="false" t="normal">COUNTIF(R536:T536, "&gt;0")</f>
        <v>2</v>
      </c>
      <c r="W536" s="128" t="n">
        <f aca="false" ca="false" dt2D="false" dtr="false" t="normal">+U536+V536</f>
        <v>3</v>
      </c>
    </row>
    <row customHeight="true" ht="12.75" outlineLevel="0" r="537">
      <c r="A537" s="115" t="n">
        <f aca="false" ca="false" dt2D="false" dtr="false" t="normal">A536+1</f>
        <v>411</v>
      </c>
      <c r="B537" s="115" t="n">
        <f aca="false" ca="false" dt2D="false" dtr="false" t="normal">+B536+1</f>
        <v>295</v>
      </c>
      <c r="C537" s="116" t="s">
        <v>147</v>
      </c>
      <c r="D537" s="115" t="s">
        <v>848</v>
      </c>
      <c r="E537" s="124" t="n">
        <f aca="false" ca="false" dt2D="false" dtr="false" t="normal">SUM(F537:T537)</f>
        <v>24286051.75</v>
      </c>
      <c r="F537" s="124" t="n">
        <v>15596622.84</v>
      </c>
      <c r="G537" s="124" t="n">
        <v>4170851.54</v>
      </c>
      <c r="H537" s="124" t="n"/>
      <c r="I537" s="124" t="n">
        <v>4518577.37</v>
      </c>
      <c r="J537" s="124" t="n"/>
      <c r="K537" s="124" t="n"/>
      <c r="L537" s="124" t="n"/>
      <c r="M537" s="124" t="n"/>
      <c r="N537" s="124" t="n"/>
      <c r="O537" s="124" t="n"/>
      <c r="P537" s="124" t="n"/>
      <c r="Q537" s="124" t="n"/>
      <c r="R537" s="124" t="n"/>
      <c r="S537" s="124" t="n"/>
      <c r="T537" s="124" t="n"/>
      <c r="U537" s="128" t="n">
        <f aca="false" ca="false" dt2D="false" dtr="false" t="normal">COUNTIF(F537:Q537, "&gt;0")</f>
        <v>3</v>
      </c>
      <c r="V537" s="128" t="n">
        <f aca="false" ca="false" dt2D="false" dtr="false" t="normal">COUNTIF(R537:T537, "&gt;0")</f>
        <v>0</v>
      </c>
      <c r="W537" s="128" t="n">
        <f aca="false" ca="false" dt2D="false" dtr="false" t="normal">+U537+V537</f>
        <v>3</v>
      </c>
    </row>
    <row customHeight="true" ht="12.75" outlineLevel="0" r="538">
      <c r="A538" s="115" t="n">
        <f aca="false" ca="false" dt2D="false" dtr="false" t="normal">A537+1</f>
        <v>412</v>
      </c>
      <c r="B538" s="115" t="n">
        <f aca="false" ca="false" dt2D="false" dtr="false" t="normal">+B537+1</f>
        <v>296</v>
      </c>
      <c r="C538" s="116" t="s">
        <v>147</v>
      </c>
      <c r="D538" s="115" t="s">
        <v>849</v>
      </c>
      <c r="E538" s="124" t="n">
        <f aca="false" ca="true" dt2D="false" dtr="false" t="normal">SUBTOTAL(9, F538:T538)</f>
        <v>6599207.13</v>
      </c>
      <c r="F538" s="124" t="n"/>
      <c r="G538" s="124" t="n">
        <v>4290834.25</v>
      </c>
      <c r="H538" s="124" t="n"/>
      <c r="I538" s="124" t="n"/>
      <c r="J538" s="124" t="n">
        <v>1945173.64</v>
      </c>
      <c r="K538" s="124" t="n"/>
      <c r="L538" s="124" t="n">
        <v>0</v>
      </c>
      <c r="M538" s="124" t="n"/>
      <c r="N538" s="124" t="n"/>
      <c r="O538" s="124" t="n"/>
      <c r="P538" s="124" t="n"/>
      <c r="Q538" s="124" t="n"/>
      <c r="R538" s="124" t="n">
        <v>197976.21</v>
      </c>
      <c r="S538" s="124" t="n">
        <v>24000</v>
      </c>
      <c r="T538" s="124" t="n">
        <v>141223.03</v>
      </c>
      <c r="U538" s="128" t="n">
        <f aca="false" ca="false" dt2D="false" dtr="false" t="normal">COUNTIF(F538:Q538, "&gt;0")</f>
        <v>2</v>
      </c>
      <c r="V538" s="128" t="n">
        <f aca="false" ca="false" dt2D="false" dtr="false" t="normal">COUNTIF(R538:T538, "&gt;0")</f>
        <v>3</v>
      </c>
      <c r="W538" s="128" t="n">
        <f aca="false" ca="false" dt2D="false" dtr="false" t="normal">+U538+V538</f>
        <v>5</v>
      </c>
    </row>
    <row customHeight="true" ht="12.75" outlineLevel="0" r="539">
      <c r="A539" s="115" t="n">
        <f aca="false" ca="false" dt2D="false" dtr="false" t="normal">A538+1</f>
        <v>413</v>
      </c>
      <c r="B539" s="115" t="n">
        <f aca="false" ca="false" dt2D="false" dtr="false" t="normal">+B538+1</f>
        <v>297</v>
      </c>
      <c r="C539" s="116" t="s">
        <v>147</v>
      </c>
      <c r="D539" s="115" t="s">
        <v>1003</v>
      </c>
      <c r="E539" s="124" t="n">
        <f aca="false" ca="true" dt2D="false" dtr="false" t="normal">SUBTOTAL(9, F539:T539)</f>
        <v>1036010.75</v>
      </c>
      <c r="F539" s="124" t="n"/>
      <c r="G539" s="124" t="n"/>
      <c r="H539" s="124" t="n"/>
      <c r="I539" s="124" t="n"/>
      <c r="J539" s="124" t="n">
        <v>958759.8</v>
      </c>
      <c r="K539" s="124" t="n"/>
      <c r="L539" s="124" t="n">
        <v>0</v>
      </c>
      <c r="M539" s="124" t="n"/>
      <c r="N539" s="124" t="n"/>
      <c r="O539" s="124" t="n"/>
      <c r="P539" s="124" t="n"/>
      <c r="Q539" s="124" t="n"/>
      <c r="R539" s="124" t="n">
        <v>31080.32</v>
      </c>
      <c r="S539" s="124" t="n">
        <v>24000</v>
      </c>
      <c r="T539" s="124" t="n">
        <v>22170.63</v>
      </c>
      <c r="U539" s="128" t="n">
        <f aca="false" ca="false" dt2D="false" dtr="false" t="normal">COUNTIF(F539:Q539, "&gt;0")</f>
        <v>1</v>
      </c>
      <c r="V539" s="128" t="n">
        <f aca="false" ca="false" dt2D="false" dtr="false" t="normal">COUNTIF(R539:T539, "&gt;0")</f>
        <v>3</v>
      </c>
      <c r="W539" s="128" t="n">
        <f aca="false" ca="false" dt2D="false" dtr="false" t="normal">+U539+V539</f>
        <v>4</v>
      </c>
    </row>
    <row customHeight="true" ht="12.75" outlineLevel="0" r="540">
      <c r="A540" s="115" t="n">
        <f aca="false" ca="false" dt2D="false" dtr="false" t="normal">A539+1</f>
        <v>414</v>
      </c>
      <c r="B540" s="115" t="n">
        <f aca="false" ca="false" dt2D="false" dtr="false" t="normal">+B539+1</f>
        <v>298</v>
      </c>
      <c r="C540" s="116" t="s">
        <v>147</v>
      </c>
      <c r="D540" s="115" t="s">
        <v>1004</v>
      </c>
      <c r="E540" s="124" t="n">
        <f aca="false" ca="false" dt2D="false" dtr="false" t="normal">SUM(F540:T540)</f>
        <v>1459606.75</v>
      </c>
      <c r="F540" s="124" t="n"/>
      <c r="G540" s="124" t="n"/>
      <c r="H540" s="124" t="n"/>
      <c r="I540" s="124" t="n"/>
      <c r="J540" s="124" t="n">
        <v>1459606.75</v>
      </c>
      <c r="K540" s="124" t="n"/>
      <c r="L540" s="124" t="n"/>
      <c r="M540" s="124" t="n"/>
      <c r="N540" s="124" t="n"/>
      <c r="O540" s="124" t="n"/>
      <c r="P540" s="124" t="n"/>
      <c r="Q540" s="124" t="n"/>
      <c r="R540" s="124" t="n"/>
      <c r="S540" s="124" t="n"/>
      <c r="T540" s="124" t="n"/>
      <c r="U540" s="128" t="n">
        <f aca="false" ca="false" dt2D="false" dtr="false" t="normal">COUNTIF(F540:Q540, "&gt;0")</f>
        <v>1</v>
      </c>
      <c r="V540" s="128" t="n">
        <f aca="false" ca="false" dt2D="false" dtr="false" t="normal">COUNTIF(R540:T540, "&gt;0")</f>
        <v>0</v>
      </c>
      <c r="W540" s="128" t="n">
        <f aca="false" ca="false" dt2D="false" dtr="false" t="normal">+U540+V540</f>
        <v>1</v>
      </c>
    </row>
    <row customHeight="true" ht="12.75" outlineLevel="0" r="541">
      <c r="A541" s="115" t="n">
        <f aca="false" ca="false" dt2D="false" dtr="false" t="normal">A540+1</f>
        <v>415</v>
      </c>
      <c r="B541" s="115" t="n">
        <f aca="false" ca="false" dt2D="false" dtr="false" t="normal">+B540+1</f>
        <v>299</v>
      </c>
      <c r="C541" s="116" t="s">
        <v>110</v>
      </c>
      <c r="D541" s="115" t="s">
        <v>851</v>
      </c>
      <c r="E541" s="124" t="n">
        <f aca="false" ca="false" dt2D="false" dtr="false" t="normal">SUM(F541:T541)</f>
        <v>14083824.409999998</v>
      </c>
      <c r="F541" s="124" t="n"/>
      <c r="G541" s="124" t="n">
        <v>1974259.12</v>
      </c>
      <c r="H541" s="124" t="n"/>
      <c r="I541" s="124" t="n">
        <v>1656489.08</v>
      </c>
      <c r="J541" s="124" t="n"/>
      <c r="K541" s="124" t="n"/>
      <c r="L541" s="124" t="n"/>
      <c r="M541" s="124" t="n"/>
      <c r="N541" s="124" t="n">
        <v>9891788.09</v>
      </c>
      <c r="O541" s="124" t="n"/>
      <c r="P541" s="124" t="n"/>
      <c r="Q541" s="124" t="n"/>
      <c r="R541" s="124" t="n">
        <v>313592.29</v>
      </c>
      <c r="S541" s="124" t="n">
        <v>24000</v>
      </c>
      <c r="T541" s="124" t="n">
        <v>223695.83</v>
      </c>
      <c r="U541" s="128" t="n"/>
      <c r="V541" s="128" t="n"/>
      <c r="W541" s="128" t="n"/>
    </row>
    <row customHeight="true" ht="12" outlineLevel="0" r="542">
      <c r="A542" s="115" t="n">
        <f aca="false" ca="false" dt2D="false" dtr="false" t="normal">A541+1</f>
        <v>416</v>
      </c>
      <c r="B542" s="115" t="n">
        <f aca="false" ca="false" dt2D="false" dtr="false" t="normal">+B541+1</f>
        <v>300</v>
      </c>
      <c r="C542" s="116" t="s">
        <v>373</v>
      </c>
      <c r="D542" s="115" t="s">
        <v>1005</v>
      </c>
      <c r="E542" s="124" t="n">
        <f aca="false" ca="true" dt2D="false" dtr="false" t="normal">SUBTOTAL(9, F542:T542)</f>
        <v>10610584.589999998</v>
      </c>
      <c r="F542" s="124" t="n"/>
      <c r="G542" s="124" t="n">
        <v>4389191.69</v>
      </c>
      <c r="H542" s="124" t="n"/>
      <c r="I542" s="124" t="n">
        <v>3660871.4</v>
      </c>
      <c r="J542" s="124" t="n">
        <v>1991137.45</v>
      </c>
      <c r="K542" s="124" t="n"/>
      <c r="L542" s="124" t="n">
        <v>0</v>
      </c>
      <c r="M542" s="124" t="n"/>
      <c r="N542" s="124" t="n"/>
      <c r="O542" s="124" t="n"/>
      <c r="P542" s="124" t="n"/>
      <c r="Q542" s="124" t="n"/>
      <c r="R542" s="124" t="n">
        <v>318317.54</v>
      </c>
      <c r="S542" s="124" t="n">
        <v>24000</v>
      </c>
      <c r="T542" s="124" t="n">
        <v>227066.51</v>
      </c>
      <c r="U542" s="128" t="n">
        <f aca="false" ca="false" dt2D="false" dtr="false" t="normal">COUNTIF(F542:Q542, "&gt;0")</f>
        <v>3</v>
      </c>
      <c r="V542" s="128" t="n">
        <f aca="false" ca="false" dt2D="false" dtr="false" t="normal">COUNTIF(R542:T542, "&gt;0")</f>
        <v>3</v>
      </c>
      <c r="W542" s="128" t="n">
        <f aca="false" ca="false" dt2D="false" dtr="false" t="normal">+U542+V542</f>
        <v>6</v>
      </c>
    </row>
    <row customHeight="true" ht="12.75" outlineLevel="0" r="543">
      <c r="A543" s="115" t="n">
        <f aca="false" ca="false" dt2D="false" dtr="false" t="normal">A542+1</f>
        <v>417</v>
      </c>
      <c r="B543" s="115" t="n">
        <f aca="false" ca="false" dt2D="false" dtr="false" t="normal">+B542+1</f>
        <v>301</v>
      </c>
      <c r="C543" s="116" t="s">
        <v>373</v>
      </c>
      <c r="D543" s="115" t="s">
        <v>855</v>
      </c>
      <c r="E543" s="124" t="n">
        <f aca="false" ca="true" dt2D="false" dtr="false" t="normal">SUBTOTAL(9, F543:T543)</f>
        <v>1212591.96</v>
      </c>
      <c r="F543" s="124" t="n"/>
      <c r="G543" s="124" t="n"/>
      <c r="H543" s="124" t="n"/>
      <c r="I543" s="124" t="n"/>
      <c r="J543" s="124" t="n">
        <v>1126264.73</v>
      </c>
      <c r="K543" s="124" t="n"/>
      <c r="L543" s="124" t="n">
        <v>0</v>
      </c>
      <c r="M543" s="124" t="n"/>
      <c r="N543" s="124" t="n"/>
      <c r="O543" s="124" t="n"/>
      <c r="P543" s="124" t="n"/>
      <c r="Q543" s="124" t="n"/>
      <c r="R543" s="124" t="n">
        <v>36377.76</v>
      </c>
      <c r="S543" s="124" t="n">
        <v>24000</v>
      </c>
      <c r="T543" s="124" t="n">
        <v>25949.47</v>
      </c>
      <c r="U543" s="128" t="n">
        <f aca="false" ca="false" dt2D="false" dtr="false" t="normal">COUNTIF(F543:Q543, "&gt;0")</f>
        <v>1</v>
      </c>
      <c r="V543" s="128" t="n">
        <f aca="false" ca="false" dt2D="false" dtr="false" t="normal">COUNTIF(R543:T543, "&gt;0")</f>
        <v>3</v>
      </c>
      <c r="W543" s="128" t="n">
        <f aca="false" ca="false" dt2D="false" dtr="false" t="normal">+U543+V543</f>
        <v>4</v>
      </c>
    </row>
    <row customHeight="true" ht="12.75" outlineLevel="0" r="544">
      <c r="A544" s="115" t="n">
        <f aca="false" ca="false" dt2D="false" dtr="false" t="normal">A543+1</f>
        <v>418</v>
      </c>
      <c r="B544" s="115" t="n">
        <f aca="false" ca="false" dt2D="false" dtr="false" t="normal">+B543+1</f>
        <v>302</v>
      </c>
      <c r="C544" s="116" t="s">
        <v>373</v>
      </c>
      <c r="D544" s="115" t="s">
        <v>1006</v>
      </c>
      <c r="E544" s="124" t="n">
        <f aca="false" ca="true" dt2D="false" dtr="false" t="normal">SUBTOTAL(9, F544:T544)</f>
        <v>1618388.38</v>
      </c>
      <c r="F544" s="124" t="n"/>
      <c r="G544" s="124" t="n"/>
      <c r="H544" s="124" t="n"/>
      <c r="I544" s="124" t="n"/>
      <c r="J544" s="124" t="n">
        <v>1511203.22</v>
      </c>
      <c r="K544" s="124" t="n"/>
      <c r="L544" s="124" t="n">
        <v>0</v>
      </c>
      <c r="M544" s="124" t="n"/>
      <c r="N544" s="124" t="n"/>
      <c r="O544" s="124" t="n"/>
      <c r="P544" s="124" t="n"/>
      <c r="Q544" s="124" t="n"/>
      <c r="R544" s="124" t="n">
        <v>48551.65</v>
      </c>
      <c r="S544" s="124" t="n">
        <v>24000</v>
      </c>
      <c r="T544" s="124" t="n">
        <v>34633.51</v>
      </c>
      <c r="U544" s="128" t="n">
        <f aca="false" ca="false" dt2D="false" dtr="false" t="normal">COUNTIF(F544:Q544, "&gt;0")</f>
        <v>1</v>
      </c>
      <c r="V544" s="128" t="n">
        <f aca="false" ca="false" dt2D="false" dtr="false" t="normal">COUNTIF(R544:T544, "&gt;0")</f>
        <v>3</v>
      </c>
      <c r="W544" s="128" t="n">
        <f aca="false" ca="false" dt2D="false" dtr="false" t="normal">+U544+V544</f>
        <v>4</v>
      </c>
    </row>
    <row customHeight="true" ht="12.75" outlineLevel="0" r="545">
      <c r="A545" s="115" t="n">
        <f aca="false" ca="false" dt2D="false" dtr="false" t="normal">A544+1</f>
        <v>419</v>
      </c>
      <c r="B545" s="115" t="n">
        <f aca="false" ca="false" dt2D="false" dtr="false" t="normal">+B544+1</f>
        <v>303</v>
      </c>
      <c r="C545" s="116" t="s">
        <v>373</v>
      </c>
      <c r="D545" s="115" t="s">
        <v>1007</v>
      </c>
      <c r="E545" s="124" t="n">
        <f aca="false" ca="false" dt2D="false" dtr="false" t="normal">SUM(F545:T545)</f>
        <v>4868454.22</v>
      </c>
      <c r="F545" s="124" t="n"/>
      <c r="G545" s="124" t="n">
        <v>3269539.2</v>
      </c>
      <c r="H545" s="124" t="n"/>
      <c r="I545" s="124" t="n"/>
      <c r="J545" s="124" t="n">
        <v>1467307.13</v>
      </c>
      <c r="K545" s="124" t="n"/>
      <c r="L545" s="124" t="n"/>
      <c r="M545" s="124" t="n"/>
      <c r="N545" s="124" t="n"/>
      <c r="O545" s="124" t="n"/>
      <c r="P545" s="124" t="n"/>
      <c r="Q545" s="124" t="n"/>
      <c r="R545" s="124" t="n">
        <v>107607.89</v>
      </c>
      <c r="S545" s="124" t="n">
        <v>24000</v>
      </c>
      <c r="T545" s="124" t="n"/>
      <c r="U545" s="128" t="n">
        <f aca="false" ca="false" dt2D="false" dtr="false" t="normal">COUNTIF(F545:Q545, "&gt;0")</f>
        <v>2</v>
      </c>
      <c r="V545" s="128" t="n">
        <f aca="false" ca="false" dt2D="false" dtr="false" t="normal">COUNTIF(R545:T545, "&gt;0")</f>
        <v>2</v>
      </c>
      <c r="W545" s="128" t="n">
        <f aca="false" ca="false" dt2D="false" dtr="false" t="normal">+U545+V545</f>
        <v>4</v>
      </c>
    </row>
    <row customHeight="true" ht="12.75" outlineLevel="0" r="546">
      <c r="A546" s="115" t="n">
        <f aca="false" ca="false" dt2D="false" dtr="false" t="normal">A545+1</f>
        <v>420</v>
      </c>
      <c r="B546" s="115" t="n">
        <f aca="false" ca="false" dt2D="false" dtr="false" t="normal">+B545+1</f>
        <v>304</v>
      </c>
      <c r="C546" s="116" t="s">
        <v>373</v>
      </c>
      <c r="D546" s="115" t="s">
        <v>1009</v>
      </c>
      <c r="E546" s="124" t="n">
        <f aca="false" ca="true" dt2D="false" dtr="false" t="normal">SUBTOTAL(9, F546:T546)</f>
        <v>411072.62</v>
      </c>
      <c r="F546" s="124" t="n"/>
      <c r="G546" s="124" t="n"/>
      <c r="H546" s="124" t="n"/>
      <c r="I546" s="124" t="n"/>
      <c r="J546" s="124" t="n">
        <v>365943.49</v>
      </c>
      <c r="K546" s="124" t="n"/>
      <c r="L546" s="124" t="n">
        <v>0</v>
      </c>
      <c r="M546" s="124" t="n"/>
      <c r="N546" s="124" t="n"/>
      <c r="O546" s="124" t="n"/>
      <c r="P546" s="124" t="n"/>
      <c r="Q546" s="124" t="n"/>
      <c r="R546" s="124" t="n">
        <v>12332.18</v>
      </c>
      <c r="S546" s="124" t="n">
        <v>24000</v>
      </c>
      <c r="T546" s="124" t="n">
        <v>8796.95</v>
      </c>
      <c r="U546" s="128" t="n">
        <f aca="false" ca="false" dt2D="false" dtr="false" t="normal">COUNTIF(F546:Q546, "&gt;0")</f>
        <v>1</v>
      </c>
      <c r="V546" s="128" t="n">
        <f aca="false" ca="false" dt2D="false" dtr="false" t="normal">COUNTIF(R546:T546, "&gt;0")</f>
        <v>3</v>
      </c>
      <c r="W546" s="128" t="n">
        <f aca="false" ca="false" dt2D="false" dtr="false" t="normal">+U546+V546</f>
        <v>4</v>
      </c>
    </row>
    <row customHeight="true" ht="12.75" outlineLevel="0" r="547">
      <c r="A547" s="115" t="n">
        <f aca="false" ca="false" dt2D="false" dtr="false" t="normal">A546+1</f>
        <v>421</v>
      </c>
      <c r="B547" s="115" t="n">
        <f aca="false" ca="false" dt2D="false" dtr="false" t="normal">+B546+1</f>
        <v>305</v>
      </c>
      <c r="C547" s="116" t="s">
        <v>373</v>
      </c>
      <c r="D547" s="115" t="s">
        <v>1012</v>
      </c>
      <c r="E547" s="124" t="n">
        <f aca="false" ca="false" dt2D="false" dtr="false" t="normal">SUM(F547:T547)</f>
        <v>481059.66000000003</v>
      </c>
      <c r="F547" s="124" t="n"/>
      <c r="G547" s="124" t="n"/>
      <c r="H547" s="124" t="n"/>
      <c r="I547" s="124" t="n"/>
      <c r="J547" s="124" t="n">
        <v>441873.57</v>
      </c>
      <c r="K547" s="124" t="n"/>
      <c r="L547" s="124" t="n"/>
      <c r="M547" s="124" t="n"/>
      <c r="N547" s="124" t="n"/>
      <c r="O547" s="124" t="n"/>
      <c r="P547" s="124" t="n"/>
      <c r="Q547" s="124" t="n"/>
      <c r="R547" s="124" t="n">
        <v>15186.09</v>
      </c>
      <c r="S547" s="124" t="n">
        <v>24000</v>
      </c>
      <c r="T547" s="124" t="n"/>
      <c r="U547" s="128" t="n">
        <f aca="false" ca="false" dt2D="false" dtr="false" t="normal">COUNTIF(F547:Q547, "&gt;0")</f>
        <v>1</v>
      </c>
      <c r="V547" s="128" t="n">
        <f aca="false" ca="false" dt2D="false" dtr="false" t="normal">COUNTIF(R547:T547, "&gt;0")</f>
        <v>2</v>
      </c>
      <c r="W547" s="128" t="n">
        <f aca="false" ca="false" dt2D="false" dtr="false" t="normal">+U547+V547</f>
        <v>3</v>
      </c>
    </row>
    <row customHeight="true" ht="12.75" outlineLevel="0" r="548">
      <c r="A548" s="115" t="n">
        <f aca="false" ca="false" dt2D="false" dtr="false" t="normal">A547+1</f>
        <v>422</v>
      </c>
      <c r="B548" s="115" t="n">
        <f aca="false" ca="false" dt2D="false" dtr="false" t="normal">+B547+1</f>
        <v>306</v>
      </c>
      <c r="C548" s="116" t="s">
        <v>373</v>
      </c>
      <c r="D548" s="115" t="s">
        <v>1013</v>
      </c>
      <c r="E548" s="124" t="n">
        <f aca="false" ca="true" dt2D="false" dtr="false" t="normal">SUBTOTAL(9, F548:T548)</f>
        <v>1177225.4100000001</v>
      </c>
      <c r="F548" s="124" t="n"/>
      <c r="G548" s="124" t="n">
        <v>1092716.03</v>
      </c>
      <c r="H548" s="124" t="n"/>
      <c r="I548" s="124" t="n"/>
      <c r="J548" s="124" t="n"/>
      <c r="K548" s="124" t="n"/>
      <c r="L548" s="124" t="n">
        <v>0</v>
      </c>
      <c r="M548" s="124" t="n"/>
      <c r="N548" s="124" t="n"/>
      <c r="O548" s="124" t="n"/>
      <c r="P548" s="124" t="n"/>
      <c r="Q548" s="124" t="n"/>
      <c r="R548" s="124" t="n">
        <v>35316.76</v>
      </c>
      <c r="S548" s="124" t="n">
        <v>24000</v>
      </c>
      <c r="T548" s="124" t="n">
        <v>25192.62</v>
      </c>
      <c r="U548" s="128" t="n">
        <f aca="false" ca="false" dt2D="false" dtr="false" t="normal">COUNTIF(F548:Q548, "&gt;0")</f>
        <v>1</v>
      </c>
      <c r="V548" s="128" t="n">
        <f aca="false" ca="false" dt2D="false" dtr="false" t="normal">COUNTIF(R548:T548, "&gt;0")</f>
        <v>3</v>
      </c>
      <c r="W548" s="128" t="n">
        <f aca="false" ca="false" dt2D="false" dtr="false" t="normal">+U548+V548</f>
        <v>4</v>
      </c>
    </row>
    <row customHeight="true" ht="12.75" outlineLevel="0" r="549">
      <c r="A549" s="115" t="n">
        <f aca="false" ca="false" dt2D="false" dtr="false" t="normal">A548+1</f>
        <v>423</v>
      </c>
      <c r="B549" s="115" t="n">
        <f aca="false" ca="false" dt2D="false" dtr="false" t="normal">+B548+1</f>
        <v>307</v>
      </c>
      <c r="C549" s="116" t="s">
        <v>229</v>
      </c>
      <c r="D549" s="115" t="s">
        <v>1015</v>
      </c>
      <c r="E549" s="124" t="n">
        <f aca="false" ca="false" dt2D="false" dtr="false" t="normal">SUM(F549:T549)</f>
        <v>2336418.4299999997</v>
      </c>
      <c r="F549" s="124" t="n"/>
      <c r="G549" s="124" t="n">
        <v>2289335.53</v>
      </c>
      <c r="H549" s="124" t="n"/>
      <c r="I549" s="124" t="n"/>
      <c r="J549" s="124" t="n"/>
      <c r="K549" s="124" t="n"/>
      <c r="L549" s="124" t="n"/>
      <c r="M549" s="124" t="n"/>
      <c r="N549" s="124" t="n"/>
      <c r="O549" s="124" t="n"/>
      <c r="P549" s="124" t="n"/>
      <c r="Q549" s="124" t="n"/>
      <c r="R549" s="124" t="n">
        <v>23082.9</v>
      </c>
      <c r="S549" s="124" t="n">
        <v>24000</v>
      </c>
      <c r="T549" s="124" t="n"/>
      <c r="U549" s="128" t="n">
        <f aca="false" ca="false" dt2D="false" dtr="false" t="normal">COUNTIF(F549:Q549, "&gt;0")</f>
        <v>1</v>
      </c>
      <c r="V549" s="128" t="n">
        <f aca="false" ca="false" dt2D="false" dtr="false" t="normal">COUNTIF(R549:T549, "&gt;0")</f>
        <v>2</v>
      </c>
      <c r="W549" s="128" t="n">
        <f aca="false" ca="false" dt2D="false" dtr="false" t="normal">+U549+V549</f>
        <v>3</v>
      </c>
    </row>
    <row customHeight="true" ht="12.75" outlineLevel="0" r="550">
      <c r="A550" s="115" t="n">
        <f aca="false" ca="false" dt2D="false" dtr="false" t="normal">A549+1</f>
        <v>424</v>
      </c>
      <c r="B550" s="115" t="n">
        <f aca="false" ca="false" dt2D="false" dtr="false" t="normal">+B549+1</f>
        <v>308</v>
      </c>
      <c r="C550" s="116" t="s">
        <v>229</v>
      </c>
      <c r="D550" s="115" t="s">
        <v>230</v>
      </c>
      <c r="E550" s="124" t="n">
        <f aca="false" ca="false" dt2D="false" dtr="false" t="normal">SUM(F550:T550)</f>
        <v>1474666.21</v>
      </c>
      <c r="F550" s="124" t="n"/>
      <c r="G550" s="124" t="n"/>
      <c r="H550" s="124" t="n">
        <v>1474666.21</v>
      </c>
      <c r="I550" s="124" t="n"/>
      <c r="J550" s="124" t="n"/>
      <c r="K550" s="124" t="n"/>
      <c r="L550" s="124" t="n"/>
      <c r="M550" s="124" t="n"/>
      <c r="N550" s="124" t="n"/>
      <c r="O550" s="124" t="n"/>
      <c r="P550" s="124" t="n"/>
      <c r="Q550" s="124" t="n"/>
      <c r="R550" s="124" t="n"/>
      <c r="S550" s="124" t="n"/>
      <c r="T550" s="124" t="n"/>
      <c r="U550" s="128" t="n">
        <f aca="false" ca="false" dt2D="false" dtr="false" t="normal">COUNTIF(F550:Q550, "&gt;0")</f>
        <v>1</v>
      </c>
      <c r="V550" s="128" t="n">
        <f aca="false" ca="false" dt2D="false" dtr="false" t="normal">COUNTIF(R550:T550, "&gt;0")</f>
        <v>0</v>
      </c>
      <c r="W550" s="128" t="n">
        <f aca="false" ca="false" dt2D="false" dtr="false" t="normal">+U550+V550</f>
        <v>1</v>
      </c>
    </row>
    <row customHeight="true" ht="12.75" outlineLevel="0" r="551">
      <c r="A551" s="115" t="n">
        <f aca="false" ca="false" dt2D="false" dtr="false" t="normal">A550+1</f>
        <v>425</v>
      </c>
      <c r="B551" s="115" t="n">
        <f aca="false" ca="false" dt2D="false" dtr="false" t="normal">+B550+1</f>
        <v>309</v>
      </c>
      <c r="C551" s="116" t="s">
        <v>229</v>
      </c>
      <c r="D551" s="115" t="s">
        <v>857</v>
      </c>
      <c r="E551" s="124" t="n">
        <f aca="false" ca="true" dt2D="false" dtr="false" t="normal">SUBTOTAL(9, F551:T551)</f>
        <v>8498931.92</v>
      </c>
      <c r="F551" s="124" t="n">
        <v>5435274.66</v>
      </c>
      <c r="G551" s="124" t="n"/>
      <c r="H551" s="124" t="n">
        <v>2602812.16</v>
      </c>
      <c r="I551" s="124" t="n"/>
      <c r="J551" s="124" t="n"/>
      <c r="K551" s="124" t="n"/>
      <c r="L551" s="124" t="n">
        <v>0</v>
      </c>
      <c r="M551" s="124" t="n"/>
      <c r="N551" s="124" t="n"/>
      <c r="O551" s="124" t="n"/>
      <c r="P551" s="124" t="n"/>
      <c r="Q551" s="124" t="n"/>
      <c r="R551" s="124" t="n">
        <v>254967.96</v>
      </c>
      <c r="S551" s="124" t="n">
        <v>24000</v>
      </c>
      <c r="T551" s="124" t="n">
        <v>181877.14</v>
      </c>
      <c r="U551" s="128" t="n">
        <f aca="false" ca="false" dt2D="false" dtr="false" t="normal">COUNTIF(F551:Q551, "&gt;0")</f>
        <v>2</v>
      </c>
      <c r="V551" s="128" t="n">
        <f aca="false" ca="false" dt2D="false" dtr="false" t="normal">COUNTIF(R551:T551, "&gt;0")</f>
        <v>3</v>
      </c>
      <c r="W551" s="128" t="n">
        <f aca="false" ca="false" dt2D="false" dtr="false" t="normal">+U551+V551</f>
        <v>5</v>
      </c>
    </row>
    <row customHeight="true" ht="12.75" outlineLevel="0" r="552">
      <c r="A552" s="115" t="n">
        <f aca="false" ca="false" dt2D="false" dtr="false" t="normal">A551+1</f>
        <v>426</v>
      </c>
      <c r="B552" s="115" t="n">
        <f aca="false" ca="false" dt2D="false" dtr="false" t="normal">+B551+1</f>
        <v>310</v>
      </c>
      <c r="C552" s="116" t="s">
        <v>229</v>
      </c>
      <c r="D552" s="115" t="s">
        <v>859</v>
      </c>
      <c r="E552" s="124" t="n">
        <f aca="false" ca="true" dt2D="false" dtr="false" t="normal">SUBTOTAL(9, F552:T552)</f>
        <v>7524557.630000001</v>
      </c>
      <c r="F552" s="124" t="n"/>
      <c r="G552" s="124" t="n"/>
      <c r="H552" s="124" t="n"/>
      <c r="I552" s="124" t="n"/>
      <c r="J552" s="124" t="n"/>
      <c r="K552" s="124" t="n"/>
      <c r="L552" s="124" t="n">
        <v>0</v>
      </c>
      <c r="M552" s="124" t="n"/>
      <c r="N552" s="124" t="n"/>
      <c r="O552" s="124" t="n"/>
      <c r="P552" s="124" t="n">
        <v>7113795.37</v>
      </c>
      <c r="Q552" s="124" t="n"/>
      <c r="R552" s="124" t="n">
        <v>225736.73</v>
      </c>
      <c r="S552" s="124" t="n">
        <v>24000</v>
      </c>
      <c r="T552" s="124" t="n">
        <v>161025.53</v>
      </c>
      <c r="U552" s="128" t="n">
        <f aca="false" ca="false" dt2D="false" dtr="false" t="normal">COUNTIF(F552:Q552, "&gt;0")</f>
        <v>1</v>
      </c>
      <c r="V552" s="128" t="n">
        <f aca="false" ca="false" dt2D="false" dtr="false" t="normal">COUNTIF(R552:T552, "&gt;0")</f>
        <v>3</v>
      </c>
      <c r="W552" s="128" t="n">
        <f aca="false" ca="false" dt2D="false" dtr="false" t="normal">+U552+V552</f>
        <v>4</v>
      </c>
    </row>
    <row customHeight="true" ht="12.75" outlineLevel="0" r="553">
      <c r="A553" s="115" t="n">
        <f aca="false" ca="false" dt2D="false" dtr="false" t="normal">A552+1</f>
        <v>427</v>
      </c>
      <c r="B553" s="115" t="n">
        <f aca="false" ca="false" dt2D="false" dtr="false" t="normal">+B552+1</f>
        <v>311</v>
      </c>
      <c r="C553" s="116" t="s">
        <v>229</v>
      </c>
      <c r="D553" s="115" t="s">
        <v>234</v>
      </c>
      <c r="E553" s="124" t="n">
        <f aca="false" ca="true" dt2D="false" dtr="false" t="normal">SUBTOTAL(9, F553:T553)</f>
        <v>6935363.420000001</v>
      </c>
      <c r="F553" s="124" t="n"/>
      <c r="G553" s="124" t="n"/>
      <c r="H553" s="124" t="n"/>
      <c r="I553" s="124" t="n"/>
      <c r="J553" s="124" t="n"/>
      <c r="K553" s="124" t="n"/>
      <c r="L553" s="124" t="n">
        <v>0</v>
      </c>
      <c r="M553" s="124" t="n"/>
      <c r="N553" s="124" t="n"/>
      <c r="O553" s="124" t="n"/>
      <c r="P553" s="124" t="n">
        <v>6554885.74</v>
      </c>
      <c r="Q553" s="124" t="n"/>
      <c r="R553" s="124" t="n">
        <v>208060.9</v>
      </c>
      <c r="S553" s="124" t="n">
        <v>24000</v>
      </c>
      <c r="T553" s="124" t="n">
        <v>148416.78</v>
      </c>
      <c r="U553" s="128" t="n">
        <f aca="false" ca="false" dt2D="false" dtr="false" t="normal">COUNTIF(F553:Q553, "&gt;0")</f>
        <v>1</v>
      </c>
      <c r="V553" s="128" t="n">
        <f aca="false" ca="false" dt2D="false" dtr="false" t="normal">COUNTIF(R553:T553, "&gt;0")</f>
        <v>3</v>
      </c>
      <c r="W553" s="128" t="n">
        <f aca="false" ca="false" dt2D="false" dtr="false" t="normal">+U553+V553</f>
        <v>4</v>
      </c>
    </row>
    <row customHeight="true" ht="12.75" outlineLevel="0" r="554">
      <c r="A554" s="115" t="n">
        <f aca="false" ca="false" dt2D="false" dtr="false" t="normal">A553+1</f>
        <v>428</v>
      </c>
      <c r="B554" s="115" t="n">
        <f aca="false" ca="false" dt2D="false" dtr="false" t="normal">+B553+1</f>
        <v>312</v>
      </c>
      <c r="C554" s="116" t="s">
        <v>229</v>
      </c>
      <c r="D554" s="115" t="s">
        <v>861</v>
      </c>
      <c r="E554" s="124" t="n">
        <f aca="false" ca="true" dt2D="false" dtr="false" t="normal">SUBTOTAL(9, F554:T554)</f>
        <v>4273327.44</v>
      </c>
      <c r="F554" s="124" t="n">
        <v>2604367.49</v>
      </c>
      <c r="G554" s="124" t="n"/>
      <c r="H554" s="124" t="n">
        <v>757872.35</v>
      </c>
      <c r="I554" s="124" t="n">
        <v>667438.57</v>
      </c>
      <c r="J554" s="124" t="n"/>
      <c r="K554" s="124" t="n"/>
      <c r="L554" s="124" t="n">
        <v>0</v>
      </c>
      <c r="M554" s="124" t="n"/>
      <c r="N554" s="124" t="n"/>
      <c r="O554" s="124" t="n"/>
      <c r="P554" s="124" t="n"/>
      <c r="Q554" s="124" t="n"/>
      <c r="R554" s="124" t="n">
        <v>128199.82</v>
      </c>
      <c r="S554" s="124" t="n">
        <v>24000</v>
      </c>
      <c r="T554" s="124" t="n">
        <v>91449.21</v>
      </c>
      <c r="U554" s="128" t="n">
        <f aca="false" ca="false" dt2D="false" dtr="false" t="normal">COUNTIF(F554:Q554, "&gt;0")</f>
        <v>3</v>
      </c>
      <c r="V554" s="128" t="n">
        <f aca="false" ca="false" dt2D="false" dtr="false" t="normal">COUNTIF(R554:T554, "&gt;0")</f>
        <v>3</v>
      </c>
      <c r="W554" s="128" t="n">
        <f aca="false" ca="false" dt2D="false" dtr="false" t="normal">+U554+V554</f>
        <v>6</v>
      </c>
    </row>
    <row customHeight="true" ht="12.75" outlineLevel="0" r="555">
      <c r="A555" s="115" t="n">
        <f aca="false" ca="false" dt2D="false" dtr="false" t="normal">A554+1</f>
        <v>429</v>
      </c>
      <c r="B555" s="115" t="n">
        <f aca="false" ca="false" dt2D="false" dtr="false" t="normal">+B554+1</f>
        <v>313</v>
      </c>
      <c r="C555" s="116" t="s">
        <v>229</v>
      </c>
      <c r="D555" s="115" t="s">
        <v>863</v>
      </c>
      <c r="E555" s="124" t="n">
        <f aca="false" ca="true" dt2D="false" dtr="false" t="normal">SUBTOTAL(9, F555:T555)</f>
        <v>17087130.34</v>
      </c>
      <c r="F555" s="124" t="n">
        <v>12554480.53</v>
      </c>
      <c r="G555" s="124" t="n"/>
      <c r="H555" s="124" t="n">
        <v>4433528.63</v>
      </c>
      <c r="I555" s="124" t="n"/>
      <c r="J555" s="124" t="n"/>
      <c r="K555" s="124" t="n"/>
      <c r="L555" s="124" t="n"/>
      <c r="M555" s="124" t="n"/>
      <c r="N555" s="124" t="n"/>
      <c r="O555" s="124" t="n"/>
      <c r="P555" s="124" t="n"/>
      <c r="Q555" s="124" t="n"/>
      <c r="R555" s="124" t="n">
        <v>75121.18</v>
      </c>
      <c r="S555" s="124" t="n">
        <v>24000</v>
      </c>
      <c r="T555" s="124" t="n"/>
      <c r="U555" s="128" t="n">
        <f aca="false" ca="false" dt2D="false" dtr="false" t="normal">COUNTIF(F555:Q555, "&gt;0")</f>
        <v>2</v>
      </c>
      <c r="V555" s="128" t="n">
        <f aca="false" ca="false" dt2D="false" dtr="false" t="normal">COUNTIF(R555:T555, "&gt;0")</f>
        <v>2</v>
      </c>
      <c r="W555" s="128" t="n">
        <f aca="false" ca="false" dt2D="false" dtr="false" t="normal">+U555+V555</f>
        <v>4</v>
      </c>
    </row>
    <row customHeight="true" ht="12.75" outlineLevel="0" r="556">
      <c r="A556" s="115" t="n">
        <f aca="false" ca="false" dt2D="false" dtr="false" t="normal">A555+1</f>
        <v>430</v>
      </c>
      <c r="B556" s="115" t="n">
        <f aca="false" ca="false" dt2D="false" dtr="false" t="normal">+B555+1</f>
        <v>314</v>
      </c>
      <c r="C556" s="116" t="s">
        <v>229</v>
      </c>
      <c r="D556" s="115" t="s">
        <v>866</v>
      </c>
      <c r="E556" s="124" t="n">
        <f aca="false" ca="false" dt2D="false" dtr="false" t="normal">SUM(F556:T556)</f>
        <v>7051501.12</v>
      </c>
      <c r="F556" s="124" t="n"/>
      <c r="G556" s="124" t="n"/>
      <c r="H556" s="124" t="n"/>
      <c r="I556" s="124" t="n">
        <v>7051501.12</v>
      </c>
      <c r="J556" s="124" t="n"/>
      <c r="K556" s="124" t="n"/>
      <c r="L556" s="124" t="n"/>
      <c r="M556" s="124" t="n"/>
      <c r="N556" s="124" t="n"/>
      <c r="O556" s="124" t="n"/>
      <c r="P556" s="124" t="n"/>
      <c r="Q556" s="124" t="n"/>
      <c r="R556" s="124" t="n"/>
      <c r="S556" s="124" t="n"/>
      <c r="T556" s="124" t="n"/>
      <c r="U556" s="128" t="n">
        <f aca="false" ca="false" dt2D="false" dtr="false" t="normal">COUNTIF(F556:Q556, "&gt;0")</f>
        <v>1</v>
      </c>
      <c r="V556" s="128" t="n">
        <f aca="false" ca="false" dt2D="false" dtr="false" t="normal">COUNTIF(R556:T556, "&gt;0")</f>
        <v>0</v>
      </c>
      <c r="W556" s="128" t="n">
        <f aca="false" ca="false" dt2D="false" dtr="false" t="normal">+U556+V556</f>
        <v>1</v>
      </c>
    </row>
    <row customHeight="true" ht="12.75" outlineLevel="0" r="557">
      <c r="A557" s="115" t="n">
        <f aca="false" ca="false" dt2D="false" dtr="false" t="normal">A556+1</f>
        <v>431</v>
      </c>
      <c r="B557" s="115" t="n">
        <f aca="false" ca="false" dt2D="false" dtr="false" t="normal">+B556+1</f>
        <v>315</v>
      </c>
      <c r="C557" s="116" t="s">
        <v>229</v>
      </c>
      <c r="D557" s="115" t="s">
        <v>867</v>
      </c>
      <c r="E557" s="124" t="n">
        <f aca="false" ca="true" dt2D="false" dtr="false" t="normal">SUBTOTAL(9, F557:T557)</f>
        <v>6759201.390000001</v>
      </c>
      <c r="F557" s="124" t="n"/>
      <c r="G557" s="124" t="n"/>
      <c r="H557" s="124" t="n"/>
      <c r="I557" s="124" t="n"/>
      <c r="J557" s="124" t="n"/>
      <c r="K557" s="124" t="n"/>
      <c r="L557" s="124" t="n">
        <v>0</v>
      </c>
      <c r="M557" s="124" t="n"/>
      <c r="N557" s="124" t="n"/>
      <c r="O557" s="124" t="n"/>
      <c r="P557" s="124" t="n">
        <v>6387778.44</v>
      </c>
      <c r="Q557" s="124" t="n"/>
      <c r="R557" s="124" t="n">
        <v>202776.04</v>
      </c>
      <c r="S557" s="124" t="n">
        <v>24000</v>
      </c>
      <c r="T557" s="124" t="n">
        <v>144646.91</v>
      </c>
      <c r="U557" s="128" t="n">
        <f aca="false" ca="false" dt2D="false" dtr="false" t="normal">COUNTIF(F557:Q557, "&gt;0")</f>
        <v>1</v>
      </c>
      <c r="V557" s="128" t="n">
        <f aca="false" ca="false" dt2D="false" dtr="false" t="normal">COUNTIF(R557:T557, "&gt;0")</f>
        <v>3</v>
      </c>
      <c r="W557" s="128" t="n">
        <f aca="false" ca="false" dt2D="false" dtr="false" t="normal">+U557+V557</f>
        <v>4</v>
      </c>
    </row>
    <row customHeight="true" ht="12.75" outlineLevel="0" r="558">
      <c r="A558" s="115" t="n">
        <f aca="false" ca="false" dt2D="false" dtr="false" t="normal">A557+1</f>
        <v>432</v>
      </c>
      <c r="B558" s="115" t="n">
        <f aca="false" ca="false" dt2D="false" dtr="false" t="normal">+B557+1</f>
        <v>316</v>
      </c>
      <c r="C558" s="116" t="s">
        <v>229</v>
      </c>
      <c r="D558" s="115" t="s">
        <v>870</v>
      </c>
      <c r="E558" s="124" t="n">
        <f aca="false" ca="true" dt2D="false" dtr="false" t="normal">SUBTOTAL(9, F558:T558)</f>
        <v>5116065.75</v>
      </c>
      <c r="F558" s="124" t="n">
        <v>3902056.78</v>
      </c>
      <c r="G558" s="124" t="n"/>
      <c r="H558" s="124" t="n">
        <v>1162534.3</v>
      </c>
      <c r="I558" s="124" t="n"/>
      <c r="J558" s="124" t="n"/>
      <c r="K558" s="124" t="n"/>
      <c r="L558" s="124" t="n"/>
      <c r="M558" s="124" t="n"/>
      <c r="N558" s="124" t="n"/>
      <c r="O558" s="124" t="n"/>
      <c r="P558" s="124" t="n"/>
      <c r="Q558" s="124" t="n"/>
      <c r="R558" s="124" t="n">
        <v>27474.67</v>
      </c>
      <c r="S558" s="124" t="n">
        <v>24000</v>
      </c>
      <c r="T558" s="124" t="n"/>
      <c r="U558" s="128" t="n">
        <f aca="false" ca="false" dt2D="false" dtr="false" t="normal">COUNTIF(F558:Q558, "&gt;0")</f>
        <v>2</v>
      </c>
      <c r="V558" s="128" t="n">
        <f aca="false" ca="false" dt2D="false" dtr="false" t="normal">COUNTIF(R558:T558, "&gt;0")</f>
        <v>2</v>
      </c>
      <c r="W558" s="128" t="n">
        <f aca="false" ca="false" dt2D="false" dtr="false" t="normal">+U558+V558</f>
        <v>4</v>
      </c>
    </row>
    <row customHeight="true" ht="12.75" outlineLevel="0" r="559">
      <c r="A559" s="115" t="n">
        <f aca="false" ca="false" dt2D="false" dtr="false" t="normal">A558+1</f>
        <v>433</v>
      </c>
      <c r="B559" s="115" t="n">
        <f aca="false" ca="false" dt2D="false" dtr="false" t="normal">+B558+1</f>
        <v>317</v>
      </c>
      <c r="C559" s="116" t="s">
        <v>229</v>
      </c>
      <c r="D559" s="115" t="s">
        <v>236</v>
      </c>
      <c r="E559" s="124" t="n">
        <f aca="false" ca="true" dt2D="false" dtr="false" t="normal">SUBTOTAL(9, F559:T559)</f>
        <v>5241770.91</v>
      </c>
      <c r="F559" s="124" t="n">
        <v>4948343.88</v>
      </c>
      <c r="G559" s="124" t="n"/>
      <c r="H559" s="124" t="n"/>
      <c r="I559" s="124" t="n"/>
      <c r="J559" s="124" t="n"/>
      <c r="K559" s="124" t="n"/>
      <c r="L559" s="124" t="n">
        <v>0</v>
      </c>
      <c r="M559" s="124" t="n"/>
      <c r="N559" s="124" t="n"/>
      <c r="O559" s="124" t="n"/>
      <c r="P559" s="124" t="n"/>
      <c r="Q559" s="124" t="n"/>
      <c r="R559" s="124" t="n">
        <v>157253.13</v>
      </c>
      <c r="S559" s="124" t="n">
        <v>24000</v>
      </c>
      <c r="T559" s="124" t="n">
        <v>112173.9</v>
      </c>
      <c r="U559" s="128" t="n">
        <f aca="false" ca="false" dt2D="false" dtr="false" t="normal">COUNTIF(F559:Q559, "&gt;0")</f>
        <v>1</v>
      </c>
      <c r="V559" s="128" t="n">
        <f aca="false" ca="false" dt2D="false" dtr="false" t="normal">COUNTIF(R559:T559, "&gt;0")</f>
        <v>3</v>
      </c>
      <c r="W559" s="128" t="n">
        <f aca="false" ca="false" dt2D="false" dtr="false" t="normal">+U559+V559</f>
        <v>4</v>
      </c>
    </row>
    <row customHeight="true" ht="12.75" outlineLevel="0" r="560">
      <c r="A560" s="115" t="n">
        <f aca="false" ca="false" dt2D="false" dtr="false" t="normal">A559+1</f>
        <v>434</v>
      </c>
      <c r="B560" s="115" t="n">
        <f aca="false" ca="false" dt2D="false" dtr="false" t="normal">+B559+1</f>
        <v>318</v>
      </c>
      <c r="C560" s="116" t="s">
        <v>229</v>
      </c>
      <c r="D560" s="115" t="s">
        <v>238</v>
      </c>
      <c r="E560" s="124" t="n">
        <f aca="false" ca="true" dt2D="false" dtr="false" t="normal">SUBTOTAL(9, F560:T560)</f>
        <v>6838121.9799999995</v>
      </c>
      <c r="F560" s="124" t="n"/>
      <c r="G560" s="124" t="n"/>
      <c r="H560" s="124" t="n"/>
      <c r="I560" s="124" t="n"/>
      <c r="J560" s="124" t="n"/>
      <c r="K560" s="124" t="n"/>
      <c r="L560" s="124" t="n">
        <v>0</v>
      </c>
      <c r="M560" s="124" t="n"/>
      <c r="N560" s="124" t="n"/>
      <c r="O560" s="124" t="n"/>
      <c r="P560" s="124" t="n">
        <v>6462642.51</v>
      </c>
      <c r="Q560" s="124" t="n"/>
      <c r="R560" s="124" t="n">
        <v>205143.66</v>
      </c>
      <c r="S560" s="124" t="n">
        <v>24000</v>
      </c>
      <c r="T560" s="124" t="n">
        <v>146335.81</v>
      </c>
      <c r="U560" s="128" t="n">
        <f aca="false" ca="false" dt2D="false" dtr="false" t="normal">COUNTIF(F560:Q560, "&gt;0")</f>
        <v>1</v>
      </c>
      <c r="V560" s="128" t="n">
        <f aca="false" ca="false" dt2D="false" dtr="false" t="normal">COUNTIF(R560:T560, "&gt;0")</f>
        <v>3</v>
      </c>
      <c r="W560" s="128" t="n">
        <f aca="false" ca="false" dt2D="false" dtr="false" t="normal">+U560+V560</f>
        <v>4</v>
      </c>
    </row>
    <row customHeight="true" ht="12.75" outlineLevel="0" r="561">
      <c r="A561" s="115" t="n">
        <f aca="false" ca="false" dt2D="false" dtr="false" t="normal">A560+1</f>
        <v>435</v>
      </c>
      <c r="B561" s="115" t="n">
        <f aca="false" ca="false" dt2D="false" dtr="false" t="normal">+B560+1</f>
        <v>319</v>
      </c>
      <c r="C561" s="116" t="s">
        <v>229</v>
      </c>
      <c r="D561" s="115" t="s">
        <v>871</v>
      </c>
      <c r="E561" s="124" t="n">
        <f aca="false" ca="true" dt2D="false" dtr="false" t="normal">SUBTOTAL(9, F561:T561)</f>
        <v>10316590.22</v>
      </c>
      <c r="F561" s="124" t="n"/>
      <c r="G561" s="124" t="n"/>
      <c r="H561" s="124" t="n"/>
      <c r="I561" s="124" t="n"/>
      <c r="J561" s="124" t="n"/>
      <c r="K561" s="124" t="n"/>
      <c r="L561" s="124" t="n"/>
      <c r="M561" s="124" t="n"/>
      <c r="N561" s="124" t="n"/>
      <c r="O561" s="124" t="n"/>
      <c r="P561" s="124" t="n">
        <v>9762317.48</v>
      </c>
      <c r="Q561" s="124" t="n"/>
      <c r="R561" s="124" t="n">
        <v>309497.71</v>
      </c>
      <c r="S561" s="124" t="n">
        <v>24000</v>
      </c>
      <c r="T561" s="124" t="n">
        <v>220775.03</v>
      </c>
      <c r="U561" s="128" t="n">
        <f aca="false" ca="false" dt2D="false" dtr="false" t="normal">COUNTIF(F561:Q561, "&gt;0")</f>
        <v>1</v>
      </c>
      <c r="V561" s="128" t="n">
        <f aca="false" ca="false" dt2D="false" dtr="false" t="normal">COUNTIF(R561:T561, "&gt;0")</f>
        <v>3</v>
      </c>
      <c r="W561" s="128" t="n">
        <f aca="false" ca="false" dt2D="false" dtr="false" t="normal">+U561+V561</f>
        <v>4</v>
      </c>
    </row>
    <row customHeight="true" ht="12.75" outlineLevel="0" r="562">
      <c r="A562" s="115" t="n">
        <f aca="false" ca="false" dt2D="false" dtr="false" t="normal">A561+1</f>
        <v>436</v>
      </c>
      <c r="B562" s="115" t="n">
        <f aca="false" ca="false" dt2D="false" dtr="false" t="normal">+B561+1</f>
        <v>320</v>
      </c>
      <c r="C562" s="116" t="s">
        <v>229</v>
      </c>
      <c r="D562" s="115" t="s">
        <v>872</v>
      </c>
      <c r="E562" s="124" t="n">
        <f aca="false" ca="true" dt2D="false" dtr="false" t="normal">SUBTOTAL(9, F562:T562)</f>
        <v>6786303.239999999</v>
      </c>
      <c r="F562" s="124" t="n"/>
      <c r="G562" s="124" t="n"/>
      <c r="H562" s="124" t="n"/>
      <c r="I562" s="124" t="n"/>
      <c r="J562" s="124" t="n"/>
      <c r="K562" s="124" t="n"/>
      <c r="L562" s="124" t="n"/>
      <c r="M562" s="124" t="n"/>
      <c r="N562" s="124" t="n"/>
      <c r="O562" s="124" t="n"/>
      <c r="P562" s="124" t="n">
        <v>6413487.25</v>
      </c>
      <c r="Q562" s="124" t="n"/>
      <c r="R562" s="124" t="n">
        <v>203589.1</v>
      </c>
      <c r="S562" s="124" t="n">
        <v>24000</v>
      </c>
      <c r="T562" s="124" t="n">
        <v>145226.89</v>
      </c>
      <c r="U562" s="128" t="n">
        <f aca="false" ca="false" dt2D="false" dtr="false" t="normal">COUNTIF(F562:Q562, "&gt;0")</f>
        <v>1</v>
      </c>
      <c r="V562" s="128" t="n">
        <f aca="false" ca="false" dt2D="false" dtr="false" t="normal">COUNTIF(R562:T562, "&gt;0")</f>
        <v>3</v>
      </c>
      <c r="W562" s="128" t="n">
        <f aca="false" ca="false" dt2D="false" dtr="false" t="normal">+U562+V562</f>
        <v>4</v>
      </c>
    </row>
    <row customHeight="true" ht="12.75" outlineLevel="0" r="563">
      <c r="A563" s="115" t="n">
        <f aca="false" ca="false" dt2D="false" dtr="false" t="normal">A562+1</f>
        <v>437</v>
      </c>
      <c r="B563" s="115" t="n">
        <f aca="false" ca="false" dt2D="false" dtr="false" t="normal">+B562+1</f>
        <v>321</v>
      </c>
      <c r="C563" s="116" t="s">
        <v>229</v>
      </c>
      <c r="D563" s="115" t="s">
        <v>1029</v>
      </c>
      <c r="E563" s="124" t="n">
        <f aca="false" ca="false" dt2D="false" dtr="false" t="normal">SUM(F563:T563)</f>
        <v>8969908.34</v>
      </c>
      <c r="F563" s="124" t="n">
        <v>4226059.88</v>
      </c>
      <c r="G563" s="124" t="n">
        <v>2617304.69</v>
      </c>
      <c r="H563" s="124" t="n">
        <v>1061869.81</v>
      </c>
      <c r="I563" s="124" t="n">
        <v>998991.17</v>
      </c>
      <c r="J563" s="124" t="n"/>
      <c r="K563" s="124" t="n"/>
      <c r="L563" s="124" t="n"/>
      <c r="M563" s="124" t="n"/>
      <c r="N563" s="124" t="n"/>
      <c r="O563" s="124" t="n"/>
      <c r="P563" s="124" t="n"/>
      <c r="Q563" s="124" t="n"/>
      <c r="R563" s="124" t="n">
        <v>41682.79</v>
      </c>
      <c r="S563" s="124" t="n">
        <v>24000</v>
      </c>
      <c r="T563" s="124" t="n"/>
      <c r="U563" s="128" t="n">
        <f aca="false" ca="false" dt2D="false" dtr="false" t="normal">COUNTIF(F563:Q563, "&gt;0")</f>
        <v>4</v>
      </c>
      <c r="V563" s="128" t="n">
        <f aca="false" ca="false" dt2D="false" dtr="false" t="normal">COUNTIF(R563:T563, "&gt;0")</f>
        <v>2</v>
      </c>
      <c r="W563" s="128" t="n">
        <f aca="false" ca="false" dt2D="false" dtr="false" t="normal">+U563+V563</f>
        <v>6</v>
      </c>
    </row>
    <row customHeight="true" ht="12.75" outlineLevel="0" r="564">
      <c r="A564" s="115" t="n">
        <f aca="false" ca="false" dt2D="false" dtr="false" t="normal">A563+1</f>
        <v>438</v>
      </c>
      <c r="B564" s="115" t="n">
        <f aca="false" ca="false" dt2D="false" dtr="false" t="normal">+B563+1</f>
        <v>322</v>
      </c>
      <c r="C564" s="116" t="s">
        <v>229</v>
      </c>
      <c r="D564" s="115" t="s">
        <v>1031</v>
      </c>
      <c r="E564" s="124" t="n">
        <f aca="false" ca="true" dt2D="false" dtr="false" t="normal">SUBTOTAL(9, F564:T564)</f>
        <v>9435515.72</v>
      </c>
      <c r="F564" s="124" t="n">
        <v>4215524.84</v>
      </c>
      <c r="G564" s="124" t="n">
        <v>2619705.61</v>
      </c>
      <c r="H564" s="124" t="n">
        <v>1061869.81</v>
      </c>
      <c r="I564" s="124" t="n">
        <v>1084010.06</v>
      </c>
      <c r="J564" s="124" t="n"/>
      <c r="K564" s="124" t="n"/>
      <c r="L564" s="124" t="n"/>
      <c r="M564" s="124" t="n"/>
      <c r="N564" s="124" t="n"/>
      <c r="O564" s="124" t="n"/>
      <c r="P564" s="124" t="n"/>
      <c r="Q564" s="124" t="n"/>
      <c r="R564" s="124" t="n">
        <v>251209.38</v>
      </c>
      <c r="S564" s="124" t="n">
        <v>24000</v>
      </c>
      <c r="T564" s="124" t="n">
        <v>179196.02</v>
      </c>
      <c r="U564" s="128" t="n">
        <f aca="false" ca="false" dt2D="false" dtr="false" t="normal">COUNTIF(F564:Q564, "&gt;0")</f>
        <v>4</v>
      </c>
      <c r="V564" s="128" t="n">
        <f aca="false" ca="false" dt2D="false" dtr="false" t="normal">COUNTIF(R564:T564, "&gt;0")</f>
        <v>3</v>
      </c>
      <c r="W564" s="128" t="n">
        <f aca="false" ca="false" dt2D="false" dtr="false" t="normal">+U564+V564</f>
        <v>7</v>
      </c>
    </row>
    <row customHeight="true" ht="12.75" outlineLevel="0" r="565">
      <c r="A565" s="115" t="n">
        <f aca="false" ca="false" dt2D="false" dtr="false" t="normal">A564+1</f>
        <v>439</v>
      </c>
      <c r="B565" s="115" t="n">
        <f aca="false" ca="false" dt2D="false" dtr="false" t="normal">+B564+1</f>
        <v>323</v>
      </c>
      <c r="C565" s="116" t="s">
        <v>229</v>
      </c>
      <c r="D565" s="115" t="s">
        <v>874</v>
      </c>
      <c r="E565" s="124" t="n">
        <f aca="false" ca="true" dt2D="false" dtr="false" t="normal">SUBTOTAL(9, F565:T565)</f>
        <v>1124437.41</v>
      </c>
      <c r="F565" s="124" t="n"/>
      <c r="G565" s="124" t="n"/>
      <c r="H565" s="124" t="n"/>
      <c r="I565" s="124" t="n"/>
      <c r="J565" s="124" t="n"/>
      <c r="K565" s="124" t="n"/>
      <c r="L565" s="124" t="n">
        <v>0</v>
      </c>
      <c r="M565" s="124" t="n"/>
      <c r="N565" s="124" t="n"/>
      <c r="O565" s="124" t="n">
        <v>1042641.33</v>
      </c>
      <c r="P565" s="124" t="n"/>
      <c r="Q565" s="124" t="n"/>
      <c r="R565" s="124" t="n">
        <v>33733.12</v>
      </c>
      <c r="S565" s="124" t="n">
        <v>24000</v>
      </c>
      <c r="T565" s="124" t="n">
        <v>24062.96</v>
      </c>
      <c r="U565" s="128" t="n">
        <f aca="false" ca="false" dt2D="false" dtr="false" t="normal">COUNTIF(F565:Q565, "&gt;0")</f>
        <v>1</v>
      </c>
      <c r="V565" s="128" t="n">
        <f aca="false" ca="false" dt2D="false" dtr="false" t="normal">COUNTIF(R565:T565, "&gt;0")</f>
        <v>3</v>
      </c>
      <c r="W565" s="128" t="n">
        <f aca="false" ca="false" dt2D="false" dtr="false" t="normal">+U565+V565</f>
        <v>4</v>
      </c>
    </row>
    <row customHeight="true" ht="12.75" outlineLevel="0" r="566">
      <c r="A566" s="115" t="n">
        <f aca="false" ca="false" dt2D="false" dtr="false" t="normal">A565+1</f>
        <v>440</v>
      </c>
      <c r="B566" s="115" t="n">
        <f aca="false" ca="false" dt2D="false" dtr="false" t="normal">B565+1</f>
        <v>324</v>
      </c>
      <c r="C566" s="116" t="s">
        <v>229</v>
      </c>
      <c r="D566" s="115" t="s">
        <v>386</v>
      </c>
      <c r="E566" s="124" t="n">
        <f aca="false" ca="false" dt2D="false" dtr="false" t="normal">SUM(F566:T566)</f>
        <v>10058678.15</v>
      </c>
      <c r="F566" s="124" t="n"/>
      <c r="G566" s="124" t="n"/>
      <c r="H566" s="124" t="n">
        <v>3297622.32</v>
      </c>
      <c r="I566" s="124" t="n"/>
      <c r="J566" s="124" t="n"/>
      <c r="K566" s="124" t="n"/>
      <c r="L566" s="124" t="n"/>
      <c r="M566" s="124" t="n"/>
      <c r="N566" s="124" t="n">
        <v>6761055.83</v>
      </c>
      <c r="O566" s="124" t="n"/>
      <c r="P566" s="124" t="n"/>
      <c r="Q566" s="124" t="n"/>
      <c r="R566" s="124" t="n"/>
      <c r="S566" s="124" t="n"/>
      <c r="T566" s="124" t="n"/>
      <c r="U566" s="128" t="n">
        <f aca="false" ca="false" dt2D="false" dtr="false" t="normal">COUNTIF(F566:Q566, "&gt;0")</f>
        <v>2</v>
      </c>
      <c r="V566" s="128" t="n">
        <f aca="false" ca="false" dt2D="false" dtr="false" t="normal">COUNTIF(R566:T566, "&gt;0")</f>
        <v>0</v>
      </c>
      <c r="W566" s="128" t="n">
        <f aca="false" ca="false" dt2D="false" dtr="false" t="normal">+U566+V566</f>
        <v>2</v>
      </c>
    </row>
    <row customHeight="true" ht="12.75" outlineLevel="0" r="567">
      <c r="A567" s="115" t="n">
        <f aca="false" ca="false" dt2D="false" dtr="false" t="normal">A566+1</f>
        <v>441</v>
      </c>
      <c r="B567" s="115" t="n">
        <f aca="false" ca="false" dt2D="false" dtr="false" t="normal">B566+1</f>
        <v>325</v>
      </c>
      <c r="C567" s="116" t="s">
        <v>229</v>
      </c>
      <c r="D567" s="115" t="s">
        <v>240</v>
      </c>
      <c r="E567" s="124" t="n">
        <f aca="false" ca="false" dt2D="false" dtr="false" t="normal">SUM(F567:T567)</f>
        <v>3248635.84</v>
      </c>
      <c r="F567" s="124" t="n"/>
      <c r="G567" s="124" t="n">
        <v>1314847.2</v>
      </c>
      <c r="H567" s="124" t="n"/>
      <c r="I567" s="124" t="n"/>
      <c r="J567" s="124" t="n"/>
      <c r="K567" s="124" t="n"/>
      <c r="L567" s="124" t="n"/>
      <c r="M567" s="124" t="n"/>
      <c r="N567" s="124" t="n"/>
      <c r="O567" s="124" t="n"/>
      <c r="P567" s="124" t="n"/>
      <c r="Q567" s="124" t="n">
        <v>1933788.64</v>
      </c>
      <c r="R567" s="124" t="n"/>
      <c r="S567" s="124" t="n"/>
      <c r="T567" s="124" t="n"/>
      <c r="U567" s="128" t="n">
        <f aca="false" ca="false" dt2D="false" dtr="false" t="normal">COUNTIF(F567:Q567, "&gt;0")</f>
        <v>2</v>
      </c>
      <c r="V567" s="128" t="n">
        <f aca="false" ca="false" dt2D="false" dtr="false" t="normal">COUNTIF(R567:T567, "&gt;0")</f>
        <v>0</v>
      </c>
      <c r="W567" s="128" t="n">
        <f aca="false" ca="false" dt2D="false" dtr="false" t="normal">+U567+V567</f>
        <v>2</v>
      </c>
    </row>
    <row customHeight="true" ht="12.75" outlineLevel="0" r="568">
      <c r="A568" s="115" t="n">
        <f aca="false" ca="false" dt2D="false" dtr="false" t="normal">A567+1</f>
        <v>442</v>
      </c>
      <c r="B568" s="115" t="n">
        <f aca="false" ca="false" dt2D="false" dtr="false" t="normal">+B567+1</f>
        <v>326</v>
      </c>
      <c r="C568" s="116" t="s">
        <v>229</v>
      </c>
      <c r="D568" s="115" t="s">
        <v>1034</v>
      </c>
      <c r="E568" s="124" t="n">
        <f aca="false" ca="false" dt2D="false" dtr="false" t="normal">SUM(F568:T568)</f>
        <v>9059216.03</v>
      </c>
      <c r="F568" s="124" t="n">
        <v>4295449.64</v>
      </c>
      <c r="G568" s="124" t="n">
        <v>2660153.07</v>
      </c>
      <c r="H568" s="124" t="n">
        <v>1061504.32</v>
      </c>
      <c r="I568" s="124" t="n">
        <v>976962.82</v>
      </c>
      <c r="J568" s="124" t="n"/>
      <c r="K568" s="124" t="n"/>
      <c r="L568" s="124" t="n"/>
      <c r="M568" s="124" t="n"/>
      <c r="N568" s="124" t="n"/>
      <c r="O568" s="124" t="n"/>
      <c r="P568" s="124" t="n"/>
      <c r="Q568" s="124" t="n"/>
      <c r="R568" s="124" t="n">
        <v>41146.18</v>
      </c>
      <c r="S568" s="124" t="n">
        <v>24000</v>
      </c>
      <c r="T568" s="124" t="n"/>
      <c r="U568" s="128" t="n">
        <f aca="false" ca="false" dt2D="false" dtr="false" t="normal">COUNTIF(F568:Q568, "&gt;0")</f>
        <v>4</v>
      </c>
      <c r="V568" s="128" t="n">
        <f aca="false" ca="false" dt2D="false" dtr="false" t="normal">COUNTIF(R568:T568, "&gt;0")</f>
        <v>2</v>
      </c>
      <c r="W568" s="128" t="n">
        <f aca="false" ca="false" dt2D="false" dtr="false" t="normal">+U568+V568</f>
        <v>6</v>
      </c>
    </row>
    <row customHeight="true" ht="12.75" outlineLevel="0" r="569">
      <c r="A569" s="115" t="n">
        <f aca="false" ca="false" dt2D="false" dtr="false" t="normal">A568+1</f>
        <v>443</v>
      </c>
      <c r="B569" s="115" t="n">
        <f aca="false" ca="false" dt2D="false" dtr="false" t="normal">+B568+1</f>
        <v>327</v>
      </c>
      <c r="C569" s="116" t="s">
        <v>229</v>
      </c>
      <c r="D569" s="115" t="s">
        <v>876</v>
      </c>
      <c r="E569" s="124" t="n">
        <f aca="false" ca="true" dt2D="false" dtr="false" t="normal">SUBTOTAL(9, F569:T569)</f>
        <v>10429294.31</v>
      </c>
      <c r="F569" s="124" t="n">
        <v>5502763.67</v>
      </c>
      <c r="G569" s="124" t="n">
        <v>2603762.54</v>
      </c>
      <c r="H569" s="124" t="n"/>
      <c r="I569" s="124" t="n">
        <v>1762702.37</v>
      </c>
      <c r="J569" s="124" t="n"/>
      <c r="K569" s="124" t="n"/>
      <c r="L569" s="124" t="n">
        <v>0</v>
      </c>
      <c r="M569" s="124" t="n"/>
      <c r="N569" s="124" t="n"/>
      <c r="O569" s="124" t="n"/>
      <c r="P569" s="124" t="n"/>
      <c r="Q569" s="124" t="n"/>
      <c r="R569" s="124" t="n">
        <v>312878.83</v>
      </c>
      <c r="S569" s="124" t="n">
        <v>24000</v>
      </c>
      <c r="T569" s="124" t="n">
        <v>223186.9</v>
      </c>
      <c r="U569" s="128" t="n">
        <f aca="false" ca="false" dt2D="false" dtr="false" t="normal">COUNTIF(F569:Q569, "&gt;0")</f>
        <v>3</v>
      </c>
      <c r="V569" s="128" t="n">
        <f aca="false" ca="false" dt2D="false" dtr="false" t="normal">COUNTIF(R569:T569, "&gt;0")</f>
        <v>3</v>
      </c>
      <c r="W569" s="128" t="n">
        <f aca="false" ca="false" dt2D="false" dtr="false" t="normal">+U569+V569</f>
        <v>6</v>
      </c>
    </row>
    <row customHeight="true" ht="12.75" outlineLevel="0" r="570">
      <c r="A570" s="115" t="n">
        <f aca="false" ca="false" dt2D="false" dtr="false" t="normal">A569+1</f>
        <v>444</v>
      </c>
      <c r="B570" s="115" t="n">
        <f aca="false" ca="false" dt2D="false" dtr="false" t="normal">+B569+1</f>
        <v>328</v>
      </c>
      <c r="C570" s="116" t="s">
        <v>229</v>
      </c>
      <c r="D570" s="115" t="s">
        <v>878</v>
      </c>
      <c r="E570" s="124" t="n">
        <f aca="false" ca="true" dt2D="false" dtr="false" t="normal">SUBTOTAL(9, F570:T570)</f>
        <v>9716947.06</v>
      </c>
      <c r="F570" s="124" t="n">
        <v>5126364.54</v>
      </c>
      <c r="G570" s="124" t="n">
        <v>2425372.53</v>
      </c>
      <c r="H570" s="124" t="n"/>
      <c r="I570" s="124" t="n">
        <v>1641758.91</v>
      </c>
      <c r="J570" s="124" t="n"/>
      <c r="K570" s="124" t="n"/>
      <c r="L570" s="124" t="n">
        <v>0</v>
      </c>
      <c r="M570" s="124" t="n"/>
      <c r="N570" s="124" t="n"/>
      <c r="O570" s="124" t="n"/>
      <c r="P570" s="124" t="n"/>
      <c r="Q570" s="124" t="n"/>
      <c r="R570" s="124" t="n">
        <v>291508.41</v>
      </c>
      <c r="S570" s="124" t="n">
        <v>24000</v>
      </c>
      <c r="T570" s="124" t="n">
        <v>207942.67</v>
      </c>
      <c r="U570" s="128" t="n">
        <f aca="false" ca="false" dt2D="false" dtr="false" t="normal">COUNTIF(F570:Q570, "&gt;0")</f>
        <v>3</v>
      </c>
      <c r="V570" s="128" t="n">
        <f aca="false" ca="false" dt2D="false" dtr="false" t="normal">COUNTIF(R570:T570, "&gt;0")</f>
        <v>3</v>
      </c>
      <c r="W570" s="128" t="n">
        <f aca="false" ca="false" dt2D="false" dtr="false" t="normal">+U570+V570</f>
        <v>6</v>
      </c>
    </row>
    <row customHeight="true" ht="12.75" outlineLevel="0" r="571">
      <c r="A571" s="115" t="n">
        <f aca="false" ca="false" dt2D="false" dtr="false" t="normal">A570+1</f>
        <v>445</v>
      </c>
      <c r="B571" s="115" t="s">
        <v>226</v>
      </c>
      <c r="C571" s="116" t="s">
        <v>229</v>
      </c>
      <c r="D571" s="115" t="s">
        <v>548</v>
      </c>
      <c r="E571" s="124" t="n">
        <f aca="false" ca="true" dt2D="false" dtr="false" t="normal">SUBTOTAL(9, F571:T571)</f>
        <v>13618697.459999999</v>
      </c>
      <c r="F571" s="124" t="n">
        <v>5249683.56</v>
      </c>
      <c r="G571" s="124" t="n"/>
      <c r="H571" s="124" t="n">
        <v>1494294.24</v>
      </c>
      <c r="I571" s="124" t="n"/>
      <c r="J571" s="124" t="n"/>
      <c r="K571" s="124" t="n"/>
      <c r="L571" s="124" t="n">
        <v>0</v>
      </c>
      <c r="M571" s="124" t="n"/>
      <c r="N571" s="124" t="n"/>
      <c r="O571" s="124" t="n"/>
      <c r="P571" s="124" t="n">
        <v>6460277.3</v>
      </c>
      <c r="Q571" s="124" t="n"/>
      <c r="R571" s="124" t="n">
        <v>244159.91</v>
      </c>
      <c r="S571" s="124" t="n">
        <v>24000</v>
      </c>
      <c r="T571" s="124" t="n">
        <v>146282.45</v>
      </c>
      <c r="U571" s="128" t="n">
        <f aca="false" ca="false" dt2D="false" dtr="false" t="normal">COUNTIF(F571:Q571, "&gt;0")</f>
        <v>3</v>
      </c>
      <c r="V571" s="128" t="n">
        <f aca="false" ca="false" dt2D="false" dtr="false" t="normal">COUNTIF(R571:T571, "&gt;0")</f>
        <v>3</v>
      </c>
      <c r="W571" s="128" t="n">
        <f aca="false" ca="false" dt2D="false" dtr="false" t="normal">+U571+V571</f>
        <v>6</v>
      </c>
    </row>
    <row customHeight="true" ht="12.75" outlineLevel="0" r="572">
      <c r="A572" s="115" t="n">
        <f aca="false" ca="false" dt2D="false" dtr="false" t="normal">A571+1</f>
        <v>446</v>
      </c>
      <c r="B572" s="115" t="n">
        <f aca="false" ca="false" dt2D="false" dtr="false" t="normal">B570+1</f>
        <v>329</v>
      </c>
      <c r="C572" s="116" t="s">
        <v>229</v>
      </c>
      <c r="D572" s="115" t="s">
        <v>880</v>
      </c>
      <c r="E572" s="124" t="n">
        <f aca="false" ca="true" dt2D="false" dtr="false" t="normal">SUBTOTAL(9, F572:T572)</f>
        <v>1029761.69</v>
      </c>
      <c r="F572" s="124" t="n"/>
      <c r="G572" s="124" t="n"/>
      <c r="H572" s="124" t="n"/>
      <c r="I572" s="124" t="n"/>
      <c r="J572" s="124" t="n"/>
      <c r="K572" s="124" t="n"/>
      <c r="L572" s="124" t="n">
        <v>0</v>
      </c>
      <c r="M572" s="124" t="n"/>
      <c r="N572" s="124" t="n"/>
      <c r="O572" s="124" t="n">
        <v>952831.94</v>
      </c>
      <c r="P572" s="124" t="n"/>
      <c r="Q572" s="124" t="n"/>
      <c r="R572" s="124" t="n">
        <v>30892.85</v>
      </c>
      <c r="S572" s="124" t="n">
        <v>24000</v>
      </c>
      <c r="T572" s="124" t="n">
        <v>22036.9</v>
      </c>
      <c r="U572" s="128" t="n">
        <f aca="false" ca="false" dt2D="false" dtr="false" t="normal">COUNTIF(F572:Q572, "&gt;0")</f>
        <v>1</v>
      </c>
      <c r="V572" s="128" t="n">
        <f aca="false" ca="false" dt2D="false" dtr="false" t="normal">COUNTIF(R572:T572, "&gt;0")</f>
        <v>3</v>
      </c>
      <c r="W572" s="128" t="n">
        <f aca="false" ca="false" dt2D="false" dtr="false" t="normal">+U572+V572</f>
        <v>4</v>
      </c>
    </row>
    <row customHeight="true" ht="12.75" outlineLevel="0" r="573">
      <c r="A573" s="115" t="n">
        <f aca="false" ca="false" dt2D="false" dtr="false" t="normal">A572+1</f>
        <v>447</v>
      </c>
      <c r="B573" s="115" t="n">
        <f aca="false" ca="false" dt2D="false" dtr="false" t="normal">+B572+1</f>
        <v>330</v>
      </c>
      <c r="C573" s="116" t="s">
        <v>229</v>
      </c>
      <c r="D573" s="115" t="s">
        <v>881</v>
      </c>
      <c r="E573" s="124" t="n">
        <f aca="false" ca="false" dt2D="false" dtr="false" t="normal">SUM(F573:T573)</f>
        <v>4703053.29</v>
      </c>
      <c r="F573" s="124" t="n"/>
      <c r="G573" s="124" t="n">
        <v>2414132.16</v>
      </c>
      <c r="H573" s="124" t="n"/>
      <c r="I573" s="124" t="n">
        <v>1238332.92</v>
      </c>
      <c r="J573" s="124" t="n"/>
      <c r="K573" s="124" t="n"/>
      <c r="L573" s="124" t="n"/>
      <c r="M573" s="124" t="n"/>
      <c r="N573" s="124" t="n"/>
      <c r="O573" s="124" t="n">
        <v>943773.58</v>
      </c>
      <c r="P573" s="124" t="n"/>
      <c r="Q573" s="124" t="n"/>
      <c r="R573" s="124" t="n">
        <v>60982.08</v>
      </c>
      <c r="S573" s="124" t="n">
        <v>24000</v>
      </c>
      <c r="T573" s="124" t="n">
        <v>21832.55</v>
      </c>
      <c r="U573" s="128" t="n">
        <f aca="false" ca="false" dt2D="false" dtr="false" t="normal">COUNTIF(F573:Q573, "&gt;0")</f>
        <v>3</v>
      </c>
      <c r="V573" s="128" t="n">
        <f aca="false" ca="false" dt2D="false" dtr="false" t="normal">COUNTIF(R573:T573, "&gt;0")</f>
        <v>3</v>
      </c>
      <c r="W573" s="128" t="n">
        <f aca="false" ca="false" dt2D="false" dtr="false" t="normal">+U573+V573</f>
        <v>6</v>
      </c>
    </row>
    <row customHeight="true" ht="12.75" outlineLevel="0" r="574">
      <c r="A574" s="115" t="n">
        <f aca="false" ca="false" dt2D="false" dtr="false" t="normal">A573+1</f>
        <v>448</v>
      </c>
      <c r="B574" s="115" t="n">
        <f aca="false" ca="false" dt2D="false" dtr="false" t="normal">+B573+1</f>
        <v>331</v>
      </c>
      <c r="C574" s="116" t="s">
        <v>229</v>
      </c>
      <c r="D574" s="115" t="s">
        <v>883</v>
      </c>
      <c r="E574" s="124" t="n">
        <f aca="false" ca="true" dt2D="false" dtr="false" t="normal">SUBTOTAL(9, F574:T574)</f>
        <v>7998502.88</v>
      </c>
      <c r="F574" s="124" t="n">
        <v>5114531.48</v>
      </c>
      <c r="G574" s="124" t="n"/>
      <c r="H574" s="124" t="n">
        <v>2448848.35</v>
      </c>
      <c r="I574" s="124" t="n"/>
      <c r="J574" s="124" t="n"/>
      <c r="K574" s="124" t="n"/>
      <c r="L574" s="124" t="n">
        <v>0</v>
      </c>
      <c r="M574" s="124" t="n"/>
      <c r="N574" s="124" t="n"/>
      <c r="O574" s="124" t="n"/>
      <c r="P574" s="124" t="n"/>
      <c r="Q574" s="124" t="n"/>
      <c r="R574" s="124" t="n">
        <v>239955.09</v>
      </c>
      <c r="S574" s="124" t="n">
        <v>24000</v>
      </c>
      <c r="T574" s="124" t="n">
        <v>171167.96</v>
      </c>
      <c r="U574" s="128" t="n">
        <f aca="false" ca="false" dt2D="false" dtr="false" t="normal">COUNTIF(F574:Q574, "&gt;0")</f>
        <v>2</v>
      </c>
      <c r="V574" s="128" t="n">
        <f aca="false" ca="false" dt2D="false" dtr="false" t="normal">COUNTIF(R574:T574, "&gt;0")</f>
        <v>3</v>
      </c>
      <c r="W574" s="128" t="n">
        <f aca="false" ca="false" dt2D="false" dtr="false" t="normal">+U574+V574</f>
        <v>5</v>
      </c>
    </row>
    <row customHeight="true" ht="12.75" outlineLevel="0" r="575">
      <c r="A575" s="115" t="n">
        <f aca="false" ca="false" dt2D="false" dtr="false" t="normal">A574+1</f>
        <v>449</v>
      </c>
      <c r="B575" s="115" t="s">
        <v>226</v>
      </c>
      <c r="C575" s="116" t="s">
        <v>229</v>
      </c>
      <c r="D575" s="115" t="s">
        <v>551</v>
      </c>
      <c r="E575" s="124" t="n">
        <f aca="false" ca="false" dt2D="false" dtr="false" t="normal">SUM(F575:T575)</f>
        <v>1945537.2</v>
      </c>
      <c r="F575" s="124" t="n"/>
      <c r="G575" s="124" t="n"/>
      <c r="H575" s="124" t="n"/>
      <c r="I575" s="124" t="n"/>
      <c r="J575" s="124" t="n"/>
      <c r="K575" s="124" t="n"/>
      <c r="L575" s="124" t="n"/>
      <c r="M575" s="124" t="n"/>
      <c r="N575" s="124" t="n"/>
      <c r="O575" s="124" t="n"/>
      <c r="P575" s="124" t="n"/>
      <c r="Q575" s="124" t="n">
        <v>1945537.2</v>
      </c>
      <c r="R575" s="124" t="n"/>
      <c r="S575" s="124" t="n"/>
      <c r="T575" s="124" t="n"/>
      <c r="U575" s="128" t="n">
        <f aca="false" ca="false" dt2D="false" dtr="false" t="normal">COUNTIF(F575:Q575, "&gt;0")</f>
        <v>1</v>
      </c>
      <c r="V575" s="128" t="n">
        <f aca="false" ca="false" dt2D="false" dtr="false" t="normal">COUNTIF(R575:T575, "&gt;0")</f>
        <v>0</v>
      </c>
      <c r="W575" s="128" t="n">
        <f aca="false" ca="false" dt2D="false" dtr="false" t="normal">+U575+V575</f>
        <v>1</v>
      </c>
    </row>
    <row customHeight="true" ht="12.75" outlineLevel="0" r="576">
      <c r="A576" s="115" t="n">
        <f aca="false" ca="false" dt2D="false" dtr="false" t="normal">A575+1</f>
        <v>450</v>
      </c>
      <c r="B576" s="115" t="n">
        <f aca="false" ca="false" dt2D="false" dtr="false" t="normal">B574+1</f>
        <v>332</v>
      </c>
      <c r="C576" s="116" t="s">
        <v>229</v>
      </c>
      <c r="D576" s="115" t="s">
        <v>1039</v>
      </c>
      <c r="E576" s="124" t="n">
        <f aca="false" ca="false" dt2D="false" dtr="false" t="normal">SUM(F576:T576)</f>
        <v>9624945.620000001</v>
      </c>
      <c r="F576" s="124" t="n"/>
      <c r="G576" s="124" t="n"/>
      <c r="H576" s="124" t="n"/>
      <c r="I576" s="124" t="n"/>
      <c r="J576" s="124" t="n"/>
      <c r="K576" s="124" t="n"/>
      <c r="L576" s="124" t="n"/>
      <c r="M576" s="124" t="n">
        <v>9017443.46</v>
      </c>
      <c r="N576" s="124" t="n"/>
      <c r="O576" s="124" t="n"/>
      <c r="P576" s="124" t="n"/>
      <c r="Q576" s="124" t="n"/>
      <c r="R576" s="124" t="n">
        <v>583502.16</v>
      </c>
      <c r="S576" s="124" t="n">
        <v>24000</v>
      </c>
      <c r="T576" s="124" t="n"/>
      <c r="U576" s="128" t="n">
        <f aca="false" ca="false" dt2D="false" dtr="false" t="normal">COUNTIF(F576:Q576, "&gt;0")</f>
        <v>1</v>
      </c>
      <c r="V576" s="128" t="n">
        <f aca="false" ca="false" dt2D="false" dtr="false" t="normal">COUNTIF(R576:T576, "&gt;0")</f>
        <v>2</v>
      </c>
      <c r="W576" s="128" t="n">
        <f aca="false" ca="false" dt2D="false" dtr="false" t="normal">+U576+V576</f>
        <v>3</v>
      </c>
    </row>
    <row customHeight="true" ht="12.75" outlineLevel="0" r="577">
      <c r="A577" s="115" t="n">
        <f aca="false" ca="false" dt2D="false" dtr="false" t="normal">A576+1</f>
        <v>451</v>
      </c>
      <c r="B577" s="115" t="n">
        <f aca="false" ca="false" dt2D="false" dtr="false" t="normal">B576+1</f>
        <v>333</v>
      </c>
      <c r="C577" s="116" t="s">
        <v>249</v>
      </c>
      <c r="D577" s="115" t="s">
        <v>884</v>
      </c>
      <c r="E577" s="124" t="n">
        <f aca="false" ca="true" dt2D="false" dtr="false" t="normal">SUBTOTAL(9, F577:T577)</f>
        <v>14652929.180000002</v>
      </c>
      <c r="F577" s="124" t="n">
        <v>7876450.69</v>
      </c>
      <c r="G577" s="124" t="n"/>
      <c r="H577" s="124" t="n">
        <v>6733981.93</v>
      </c>
      <c r="I577" s="124" t="n"/>
      <c r="J577" s="124" t="n"/>
      <c r="K577" s="124" t="n"/>
      <c r="L577" s="124" t="n"/>
      <c r="M577" s="124" t="n"/>
      <c r="N577" s="124" t="n"/>
      <c r="O577" s="124" t="n"/>
      <c r="P577" s="124" t="n"/>
      <c r="Q577" s="124" t="n"/>
      <c r="R577" s="124" t="n">
        <v>18496.56</v>
      </c>
      <c r="S577" s="124" t="n">
        <v>24000</v>
      </c>
      <c r="T577" s="124" t="n"/>
      <c r="U577" s="128" t="n">
        <f aca="false" ca="false" dt2D="false" dtr="false" t="normal">COUNTIF(F577:Q577, "&gt;0")</f>
        <v>2</v>
      </c>
      <c r="V577" s="128" t="n">
        <f aca="false" ca="false" dt2D="false" dtr="false" t="normal">COUNTIF(R577:T577, "&gt;0")</f>
        <v>2</v>
      </c>
      <c r="W577" s="128" t="n">
        <f aca="false" ca="false" dt2D="false" dtr="false" t="normal">+U577+V577</f>
        <v>4</v>
      </c>
    </row>
    <row customHeight="true" ht="12.75" outlineLevel="0" r="578">
      <c r="A578" s="115" t="n">
        <f aca="false" ca="false" dt2D="false" dtr="false" t="normal">A577+1</f>
        <v>452</v>
      </c>
      <c r="B578" s="115" t="n">
        <f aca="false" ca="false" dt2D="false" dtr="false" t="normal">+B577+1</f>
        <v>334</v>
      </c>
      <c r="C578" s="116" t="s">
        <v>249</v>
      </c>
      <c r="D578" s="115" t="s">
        <v>1042</v>
      </c>
      <c r="E578" s="124" t="n">
        <f aca="false" ca="true" dt2D="false" dtr="false" t="normal">SUBTOTAL(9, F578:T578)</f>
        <v>7029009.79</v>
      </c>
      <c r="F578" s="124" t="n"/>
      <c r="G578" s="124" t="n"/>
      <c r="H578" s="124" t="n"/>
      <c r="I578" s="124" t="n"/>
      <c r="J578" s="124" t="n"/>
      <c r="K578" s="124" t="n"/>
      <c r="L578" s="124" t="n"/>
      <c r="M578" s="124" t="n">
        <v>6789528.19</v>
      </c>
      <c r="N578" s="124" t="n"/>
      <c r="O578" s="124" t="n"/>
      <c r="P578" s="124" t="n"/>
      <c r="Q578" s="124" t="n"/>
      <c r="R578" s="124" t="n">
        <v>215481.6</v>
      </c>
      <c r="S578" s="124" t="n">
        <v>24000</v>
      </c>
      <c r="T578" s="124" t="n"/>
      <c r="U578" s="128" t="n"/>
      <c r="V578" s="128" t="n"/>
      <c r="W578" s="128" t="n"/>
    </row>
    <row customHeight="true" ht="12.75" outlineLevel="0" r="579">
      <c r="A579" s="115" t="n">
        <f aca="false" ca="false" dt2D="false" dtr="false" t="normal">A578+1</f>
        <v>453</v>
      </c>
      <c r="B579" s="115" t="n">
        <f aca="false" ca="false" dt2D="false" dtr="false" t="normal">+B578+1</f>
        <v>335</v>
      </c>
      <c r="C579" s="116" t="s">
        <v>249</v>
      </c>
      <c r="D579" s="115" t="s">
        <v>1044</v>
      </c>
      <c r="E579" s="124" t="n">
        <f aca="false" ca="true" dt2D="false" dtr="false" t="normal">SUBTOTAL(9, F579:T579)</f>
        <v>11685163.75</v>
      </c>
      <c r="F579" s="124" t="n"/>
      <c r="G579" s="124" t="n"/>
      <c r="H579" s="124" t="n"/>
      <c r="I579" s="124" t="n"/>
      <c r="J579" s="124" t="n"/>
      <c r="K579" s="124" t="n"/>
      <c r="L579" s="124" t="n">
        <v>0</v>
      </c>
      <c r="M579" s="124" t="n"/>
      <c r="N579" s="124" t="n"/>
      <c r="O579" s="124" t="n"/>
      <c r="P579" s="124" t="n">
        <v>11060546.34</v>
      </c>
      <c r="Q579" s="124" t="n"/>
      <c r="R579" s="124" t="n">
        <v>350554.91</v>
      </c>
      <c r="S579" s="124" t="n">
        <v>24000</v>
      </c>
      <c r="T579" s="124" t="n">
        <v>250062.5</v>
      </c>
      <c r="U579" s="128" t="n">
        <f aca="false" ca="false" dt2D="false" dtr="false" t="normal">COUNTIF(F579:Q579, "&gt;0")</f>
        <v>1</v>
      </c>
      <c r="V579" s="128" t="n">
        <f aca="false" ca="false" dt2D="false" dtr="false" t="normal">COUNTIF(R579:T579, "&gt;0")</f>
        <v>3</v>
      </c>
      <c r="W579" s="128" t="n">
        <f aca="false" ca="false" dt2D="false" dtr="false" t="normal">+U579+V579</f>
        <v>4</v>
      </c>
    </row>
    <row customHeight="true" ht="12.75" outlineLevel="0" r="580">
      <c r="A580" s="115" t="n">
        <f aca="false" ca="false" dt2D="false" dtr="false" t="normal">A579+1</f>
        <v>454</v>
      </c>
      <c r="B580" s="115" t="n">
        <f aca="false" ca="false" dt2D="false" dtr="false" t="normal">+B579+1</f>
        <v>336</v>
      </c>
      <c r="C580" s="116" t="s">
        <v>249</v>
      </c>
      <c r="D580" s="115" t="s">
        <v>1045</v>
      </c>
      <c r="E580" s="124" t="n">
        <f aca="false" ca="false" dt2D="false" dtr="false" t="normal">SUM(F580:T580)</f>
        <v>10429395.94</v>
      </c>
      <c r="F580" s="124" t="n"/>
      <c r="G580" s="124" t="n"/>
      <c r="H580" s="124" t="n">
        <v>1246713</v>
      </c>
      <c r="I580" s="124" t="n">
        <v>2424640.48</v>
      </c>
      <c r="J580" s="124" t="n"/>
      <c r="K580" s="124" t="n"/>
      <c r="L580" s="124" t="n"/>
      <c r="M580" s="124" t="n"/>
      <c r="N580" s="124" t="n"/>
      <c r="O580" s="124" t="n"/>
      <c r="P580" s="124" t="n"/>
      <c r="Q580" s="124" t="n">
        <v>6758042.46</v>
      </c>
      <c r="R580" s="124" t="n"/>
      <c r="S580" s="124" t="n"/>
      <c r="T580" s="124" t="n"/>
      <c r="U580" s="128" t="n">
        <f aca="false" ca="false" dt2D="false" dtr="false" t="normal">COUNTIF(F580:Q580, "&gt;0")</f>
        <v>3</v>
      </c>
      <c r="V580" s="128" t="n">
        <f aca="false" ca="false" dt2D="false" dtr="false" t="normal">COUNTIF(R580:T580, "&gt;0")</f>
        <v>0</v>
      </c>
      <c r="W580" s="128" t="n">
        <f aca="false" ca="false" dt2D="false" dtr="false" t="normal">+U580+V580</f>
        <v>3</v>
      </c>
    </row>
    <row customHeight="true" ht="12.75" outlineLevel="0" r="581">
      <c r="A581" s="115" t="n">
        <f aca="false" ca="false" dt2D="false" dtr="false" t="normal">A580+1</f>
        <v>455</v>
      </c>
      <c r="B581" s="115" t="s">
        <v>226</v>
      </c>
      <c r="C581" s="116" t="s">
        <v>249</v>
      </c>
      <c r="D581" s="115" t="s">
        <v>555</v>
      </c>
      <c r="E581" s="124" t="n">
        <f aca="false" ca="false" dt2D="false" dtr="false" t="normal">SUM(F581:T581)</f>
        <v>6144540.119999999</v>
      </c>
      <c r="F581" s="124" t="n"/>
      <c r="G581" s="124" t="n"/>
      <c r="H581" s="124" t="n"/>
      <c r="I581" s="124" t="n"/>
      <c r="J581" s="124" t="n"/>
      <c r="K581" s="124" t="n"/>
      <c r="L581" s="124" t="n"/>
      <c r="M581" s="124" t="n"/>
      <c r="N581" s="124" t="n"/>
      <c r="O581" s="124" t="n"/>
      <c r="P581" s="124" t="n"/>
      <c r="Q581" s="124" t="n">
        <v>5908883.31</v>
      </c>
      <c r="R581" s="124" t="n">
        <v>211656.81</v>
      </c>
      <c r="S581" s="124" t="n">
        <v>24000</v>
      </c>
      <c r="T581" s="124" t="n"/>
      <c r="U581" s="128" t="n">
        <f aca="false" ca="false" dt2D="false" dtr="false" t="normal">COUNTIF(F581:Q581, "&gt;0")</f>
        <v>1</v>
      </c>
      <c r="V581" s="128" t="n">
        <f aca="false" ca="false" dt2D="false" dtr="false" t="normal">COUNTIF(R581:T581, "&gt;0")</f>
        <v>2</v>
      </c>
      <c r="W581" s="128" t="n">
        <f aca="false" ca="false" dt2D="false" dtr="false" t="normal">+U581+V581</f>
        <v>3</v>
      </c>
    </row>
    <row customHeight="true" ht="12.75" outlineLevel="0" r="582">
      <c r="A582" s="115" t="n">
        <f aca="false" ca="false" dt2D="false" dtr="false" t="normal">A581+1</f>
        <v>456</v>
      </c>
      <c r="B582" s="115" t="n">
        <f aca="false" ca="false" dt2D="false" dtr="false" t="normal">B580+1</f>
        <v>337</v>
      </c>
      <c r="C582" s="116" t="s">
        <v>249</v>
      </c>
      <c r="D582" s="115" t="s">
        <v>885</v>
      </c>
      <c r="E582" s="124" t="n">
        <f aca="false" ca="true" dt2D="false" dtr="false" t="normal">SUBTOTAL(9, F582:T582)</f>
        <v>9242111.83</v>
      </c>
      <c r="F582" s="124" t="n">
        <v>6141625.11</v>
      </c>
      <c r="G582" s="124" t="n"/>
      <c r="H582" s="124" t="n">
        <v>3022527.11</v>
      </c>
      <c r="I582" s="124" t="n"/>
      <c r="J582" s="124" t="n"/>
      <c r="K582" s="124" t="n"/>
      <c r="L582" s="124" t="n"/>
      <c r="M582" s="124" t="n"/>
      <c r="N582" s="124" t="n"/>
      <c r="O582" s="124" t="n"/>
      <c r="P582" s="124" t="n"/>
      <c r="Q582" s="124" t="n"/>
      <c r="R582" s="124" t="n">
        <v>53959.61</v>
      </c>
      <c r="S582" s="124" t="n">
        <v>24000</v>
      </c>
      <c r="T582" s="124" t="n"/>
      <c r="U582" s="128" t="n">
        <f aca="false" ca="false" dt2D="false" dtr="false" t="normal">COUNTIF(F582:Q582, "&gt;0")</f>
        <v>2</v>
      </c>
      <c r="V582" s="128" t="n">
        <f aca="false" ca="false" dt2D="false" dtr="false" t="normal">COUNTIF(R582:T582, "&gt;0")</f>
        <v>2</v>
      </c>
      <c r="W582" s="128" t="n">
        <f aca="false" ca="false" dt2D="false" dtr="false" t="normal">+U582+V582</f>
        <v>4</v>
      </c>
    </row>
    <row customHeight="true" ht="12.75" outlineLevel="0" r="583">
      <c r="A583" s="115" t="n">
        <f aca="false" ca="false" dt2D="false" dtr="false" t="normal">A582+1</f>
        <v>457</v>
      </c>
      <c r="B583" s="115" t="n">
        <f aca="false" ca="false" dt2D="false" dtr="false" t="normal">+B582+1</f>
        <v>338</v>
      </c>
      <c r="C583" s="116" t="s">
        <v>249</v>
      </c>
      <c r="D583" s="115" t="s">
        <v>886</v>
      </c>
      <c r="E583" s="124" t="n">
        <f aca="false" ca="true" dt2D="false" dtr="false" t="normal">SUBTOTAL(9, F583:T583)</f>
        <v>11441627.749999998</v>
      </c>
      <c r="F583" s="124" t="n">
        <v>5677686.59</v>
      </c>
      <c r="G583" s="124" t="n"/>
      <c r="H583" s="124" t="n">
        <v>3146755.38</v>
      </c>
      <c r="I583" s="124" t="n">
        <v>2446105.24</v>
      </c>
      <c r="J583" s="124" t="n"/>
      <c r="K583" s="124" t="n"/>
      <c r="L583" s="124" t="n"/>
      <c r="M583" s="124" t="n"/>
      <c r="N583" s="124" t="n"/>
      <c r="O583" s="124" t="n"/>
      <c r="P583" s="124" t="n"/>
      <c r="Q583" s="124" t="n"/>
      <c r="R583" s="124" t="n">
        <v>147080.54</v>
      </c>
      <c r="S583" s="124" t="n">
        <v>24000</v>
      </c>
      <c r="T583" s="124" t="n"/>
      <c r="U583" s="128" t="n">
        <f aca="false" ca="false" dt2D="false" dtr="false" t="normal">COUNTIF(F583:Q583, "&gt;0")</f>
        <v>3</v>
      </c>
      <c r="V583" s="128" t="n">
        <f aca="false" ca="false" dt2D="false" dtr="false" t="normal">COUNTIF(R583:T583, "&gt;0")</f>
        <v>2</v>
      </c>
      <c r="W583" s="128" t="n">
        <f aca="false" ca="false" dt2D="false" dtr="false" t="normal">+U583+V583</f>
        <v>5</v>
      </c>
    </row>
    <row customHeight="true" ht="12.75" outlineLevel="0" r="584">
      <c r="A584" s="115" t="n">
        <f aca="false" ca="false" dt2D="false" dtr="false" t="normal">A583+1</f>
        <v>458</v>
      </c>
      <c r="B584" s="115" t="s">
        <v>226</v>
      </c>
      <c r="C584" s="116" t="s">
        <v>249</v>
      </c>
      <c r="D584" s="115" t="s">
        <v>561</v>
      </c>
      <c r="E584" s="124" t="n">
        <f aca="false" ca="true" dt2D="false" dtr="false" t="normal">SUBTOTAL(9, F584:T584)</f>
        <v>18046892.19</v>
      </c>
      <c r="F584" s="124" t="n">
        <v>5984992.84</v>
      </c>
      <c r="G584" s="124" t="n"/>
      <c r="H584" s="124" t="n"/>
      <c r="I584" s="124" t="n"/>
      <c r="J584" s="124" t="n"/>
      <c r="K584" s="124" t="n"/>
      <c r="L584" s="124" t="n">
        <v>0</v>
      </c>
      <c r="M584" s="124" t="n"/>
      <c r="N584" s="124" t="n"/>
      <c r="O584" s="124" t="n"/>
      <c r="P584" s="124" t="n">
        <v>11417917.72</v>
      </c>
      <c r="Q584" s="124" t="n"/>
      <c r="R584" s="124" t="n">
        <v>361856.98</v>
      </c>
      <c r="S584" s="124" t="n">
        <v>24000</v>
      </c>
      <c r="T584" s="124" t="n">
        <v>258124.65</v>
      </c>
      <c r="U584" s="128" t="n">
        <f aca="false" ca="false" dt2D="false" dtr="false" t="normal">COUNTIF(F584:Q584, "&gt;0")</f>
        <v>2</v>
      </c>
      <c r="V584" s="128" t="n">
        <f aca="false" ca="false" dt2D="false" dtr="false" t="normal">COUNTIF(R584:T584, "&gt;0")</f>
        <v>3</v>
      </c>
      <c r="W584" s="128" t="n">
        <f aca="false" ca="false" dt2D="false" dtr="false" t="normal">+U584+V584</f>
        <v>5</v>
      </c>
    </row>
    <row customHeight="true" ht="12.75" outlineLevel="0" r="585">
      <c r="A585" s="115" t="n">
        <f aca="false" ca="false" dt2D="false" dtr="false" t="normal">A584+1</f>
        <v>459</v>
      </c>
      <c r="B585" s="115" t="n">
        <f aca="false" ca="false" dt2D="false" dtr="false" t="normal">B583+1</f>
        <v>339</v>
      </c>
      <c r="C585" s="116" t="s">
        <v>249</v>
      </c>
      <c r="D585" s="115" t="s">
        <v>1048</v>
      </c>
      <c r="E585" s="124" t="n">
        <f aca="false" ca="true" dt2D="false" dtr="false" t="normal">SUBTOTAL(9, F585:T585)</f>
        <v>15505110.08</v>
      </c>
      <c r="F585" s="124" t="n">
        <v>5913276.93</v>
      </c>
      <c r="G585" s="124" t="n">
        <v>4147113.84</v>
      </c>
      <c r="H585" s="124" t="n"/>
      <c r="I585" s="124" t="n">
        <v>2353614.45</v>
      </c>
      <c r="J585" s="124" t="n"/>
      <c r="K585" s="124" t="n"/>
      <c r="L585" s="124" t="n">
        <v>0</v>
      </c>
      <c r="M585" s="124" t="n"/>
      <c r="N585" s="124" t="n">
        <v>2393150.12</v>
      </c>
      <c r="O585" s="124" t="n"/>
      <c r="P585" s="124" t="n"/>
      <c r="Q585" s="124" t="n"/>
      <c r="R585" s="124" t="n">
        <v>393358.8</v>
      </c>
      <c r="S585" s="124" t="n">
        <v>24000</v>
      </c>
      <c r="T585" s="124" t="n">
        <v>280595.94</v>
      </c>
      <c r="U585" s="128" t="n">
        <f aca="false" ca="false" dt2D="false" dtr="false" t="normal">COUNTIF(F585:Q585, "&gt;0")</f>
        <v>4</v>
      </c>
      <c r="V585" s="128" t="n">
        <f aca="false" ca="false" dt2D="false" dtr="false" t="normal">COUNTIF(R585:T585, "&gt;0")</f>
        <v>3</v>
      </c>
      <c r="W585" s="128" t="n">
        <f aca="false" ca="false" dt2D="false" dtr="false" t="normal">+U585+V585</f>
        <v>7</v>
      </c>
    </row>
    <row customHeight="true" ht="12.75" outlineLevel="0" r="586">
      <c r="A586" s="115" t="n">
        <f aca="false" ca="false" dt2D="false" dtr="false" t="normal">A585+1</f>
        <v>460</v>
      </c>
      <c r="B586" s="115" t="n">
        <f aca="false" ca="false" dt2D="false" dtr="false" t="normal">B585+1</f>
        <v>340</v>
      </c>
      <c r="C586" s="116" t="s">
        <v>249</v>
      </c>
      <c r="D586" s="115" t="s">
        <v>259</v>
      </c>
      <c r="E586" s="124" t="n">
        <f aca="false" ca="true" dt2D="false" dtr="false" t="normal">SUBTOTAL(9, F586:T586)</f>
        <v>5764592.41</v>
      </c>
      <c r="F586" s="124" t="n"/>
      <c r="G586" s="124" t="n"/>
      <c r="H586" s="124" t="n"/>
      <c r="I586" s="124" t="n"/>
      <c r="J586" s="124" t="n"/>
      <c r="K586" s="124" t="n"/>
      <c r="L586" s="124" t="n">
        <v>0</v>
      </c>
      <c r="M586" s="124" t="n"/>
      <c r="N586" s="124" t="n"/>
      <c r="O586" s="124" t="n"/>
      <c r="P586" s="124" t="n"/>
      <c r="Q586" s="124" t="n">
        <v>5444292.36</v>
      </c>
      <c r="R586" s="124" t="n">
        <v>172937.77</v>
      </c>
      <c r="S586" s="124" t="n">
        <v>24000</v>
      </c>
      <c r="T586" s="124" t="n">
        <v>123362.28</v>
      </c>
      <c r="U586" s="128" t="n">
        <f aca="false" ca="false" dt2D="false" dtr="false" t="normal">COUNTIF(F586:Q586, "&gt;0")</f>
        <v>1</v>
      </c>
      <c r="V586" s="128" t="n">
        <f aca="false" ca="false" dt2D="false" dtr="false" t="normal">COUNTIF(R586:T586, "&gt;0")</f>
        <v>3</v>
      </c>
      <c r="W586" s="128" t="n">
        <f aca="false" ca="false" dt2D="false" dtr="false" t="normal">+U586+V586</f>
        <v>4</v>
      </c>
    </row>
    <row customHeight="true" ht="12.75" outlineLevel="0" r="587">
      <c r="A587" s="115" t="n">
        <f aca="false" ca="false" dt2D="false" dtr="false" t="normal">A586+1</f>
        <v>461</v>
      </c>
      <c r="B587" s="115" t="n">
        <f aca="false" ca="false" dt2D="false" dtr="false" t="normal">+B586+1</f>
        <v>341</v>
      </c>
      <c r="C587" s="116" t="s">
        <v>249</v>
      </c>
      <c r="D587" s="115" t="s">
        <v>894</v>
      </c>
      <c r="E587" s="124" t="n">
        <f aca="false" ca="true" dt2D="false" dtr="false" t="normal">SUBTOTAL(9, F587:T587)</f>
        <v>6353981.97</v>
      </c>
      <c r="F587" s="124" t="n">
        <v>4295997.34</v>
      </c>
      <c r="G587" s="124" t="n"/>
      <c r="H587" s="124" t="n"/>
      <c r="I587" s="124" t="n">
        <v>1707389.96</v>
      </c>
      <c r="J587" s="124" t="n"/>
      <c r="K587" s="124" t="n"/>
      <c r="L587" s="124" t="n">
        <v>0</v>
      </c>
      <c r="M587" s="124" t="n"/>
      <c r="N587" s="124" t="n"/>
      <c r="O587" s="124" t="n"/>
      <c r="P587" s="124" t="n"/>
      <c r="Q587" s="124" t="n"/>
      <c r="R587" s="124" t="n">
        <v>190619.46</v>
      </c>
      <c r="S587" s="124" t="n">
        <v>24000</v>
      </c>
      <c r="T587" s="124" t="n">
        <v>135975.21</v>
      </c>
      <c r="U587" s="128" t="n">
        <f aca="false" ca="false" dt2D="false" dtr="false" t="normal">COUNTIF(F587:Q587, "&gt;0")</f>
        <v>2</v>
      </c>
      <c r="V587" s="128" t="n">
        <f aca="false" ca="false" dt2D="false" dtr="false" t="normal">COUNTIF(R587:T587, "&gt;0")</f>
        <v>3</v>
      </c>
      <c r="W587" s="128" t="n">
        <f aca="false" ca="false" dt2D="false" dtr="false" t="normal">+U587+V587</f>
        <v>5</v>
      </c>
    </row>
    <row customHeight="true" ht="12.75" outlineLevel="0" r="588">
      <c r="A588" s="115" t="n">
        <f aca="false" ca="false" dt2D="false" dtr="false" t="normal">A587+1</f>
        <v>462</v>
      </c>
      <c r="B588" s="115" t="n">
        <f aca="false" ca="false" dt2D="false" dtr="false" t="normal">+B587+1</f>
        <v>342</v>
      </c>
      <c r="C588" s="116" t="s">
        <v>249</v>
      </c>
      <c r="D588" s="115" t="s">
        <v>1051</v>
      </c>
      <c r="E588" s="124" t="n">
        <f aca="false" ca="true" dt2D="false" dtr="false" t="normal">SUBTOTAL(9, F588:T588)</f>
        <v>13847386.99</v>
      </c>
      <c r="F588" s="124" t="n">
        <v>5872850.66</v>
      </c>
      <c r="G588" s="124" t="n">
        <v>4118745.68</v>
      </c>
      <c r="H588" s="124" t="n">
        <v>3120034.96</v>
      </c>
      <c r="I588" s="124" t="n"/>
      <c r="J588" s="124" t="n"/>
      <c r="K588" s="124" t="n"/>
      <c r="L588" s="124" t="n">
        <v>0</v>
      </c>
      <c r="M588" s="124" t="n"/>
      <c r="N588" s="124" t="n"/>
      <c r="O588" s="124" t="n"/>
      <c r="P588" s="124" t="n"/>
      <c r="Q588" s="124" t="n"/>
      <c r="R588" s="124" t="n">
        <v>415421.61</v>
      </c>
      <c r="S588" s="124" t="n">
        <v>24000</v>
      </c>
      <c r="T588" s="124" t="n">
        <v>296334.08</v>
      </c>
      <c r="U588" s="128" t="n">
        <f aca="false" ca="false" dt2D="false" dtr="false" t="normal">COUNTIF(F588:Q588, "&gt;0")</f>
        <v>3</v>
      </c>
      <c r="V588" s="128" t="n">
        <f aca="false" ca="false" dt2D="false" dtr="false" t="normal">COUNTIF(R588:T588, "&gt;0")</f>
        <v>3</v>
      </c>
      <c r="W588" s="128" t="n">
        <f aca="false" ca="false" dt2D="false" dtr="false" t="normal">+U588+V588</f>
        <v>6</v>
      </c>
    </row>
    <row customHeight="true" ht="12.75" outlineLevel="0" r="589">
      <c r="A589" s="115" t="n">
        <f aca="false" ca="false" dt2D="false" dtr="false" t="normal">A588+1</f>
        <v>463</v>
      </c>
      <c r="B589" s="115" t="n">
        <f aca="false" ca="false" dt2D="false" dtr="false" t="normal">+B588+1</f>
        <v>343</v>
      </c>
      <c r="C589" s="116" t="s">
        <v>249</v>
      </c>
      <c r="D589" s="115" t="s">
        <v>263</v>
      </c>
      <c r="E589" s="124" t="n">
        <f aca="false" ca="true" dt2D="false" dtr="false" t="normal">SUBTOTAL(9, F589:T589)</f>
        <v>10353722.07</v>
      </c>
      <c r="F589" s="124" t="n">
        <v>4283386.4</v>
      </c>
      <c r="G589" s="124" t="n"/>
      <c r="H589" s="124" t="n"/>
      <c r="I589" s="124" t="n"/>
      <c r="J589" s="124" t="n"/>
      <c r="K589" s="124" t="n"/>
      <c r="L589" s="124" t="n">
        <v>0</v>
      </c>
      <c r="M589" s="124" t="n"/>
      <c r="N589" s="124" t="n"/>
      <c r="O589" s="124" t="n"/>
      <c r="P589" s="124" t="n">
        <v>5734320.42</v>
      </c>
      <c r="Q589" s="124" t="n"/>
      <c r="R589" s="124" t="n">
        <v>182110.07</v>
      </c>
      <c r="S589" s="124" t="n">
        <v>24000</v>
      </c>
      <c r="T589" s="124" t="n">
        <v>129905.18</v>
      </c>
      <c r="U589" s="128" t="n">
        <f aca="false" ca="false" dt2D="false" dtr="false" t="normal">COUNTIF(F589:Q589, "&gt;0")</f>
        <v>2</v>
      </c>
      <c r="V589" s="128" t="n">
        <f aca="false" ca="false" dt2D="false" dtr="false" t="normal">COUNTIF(R589:T589, "&gt;0")</f>
        <v>3</v>
      </c>
      <c r="W589" s="128" t="n">
        <f aca="false" ca="false" dt2D="false" dtr="false" t="normal">+U589+V589</f>
        <v>5</v>
      </c>
    </row>
    <row customHeight="true" ht="12.75" outlineLevel="0" r="590">
      <c r="A590" s="115" t="n">
        <f aca="false" ca="false" dt2D="false" dtr="false" t="normal">A589+1</f>
        <v>464</v>
      </c>
      <c r="B590" s="115" t="n">
        <f aca="false" ca="false" dt2D="false" dtr="false" t="normal">+B589+1</f>
        <v>344</v>
      </c>
      <c r="C590" s="116" t="s">
        <v>249</v>
      </c>
      <c r="D590" s="115" t="s">
        <v>266</v>
      </c>
      <c r="E590" s="124" t="n">
        <f aca="false" ca="true" dt2D="false" dtr="false" t="normal">SUBTOTAL(9, F590:T590)</f>
        <v>11431709.62</v>
      </c>
      <c r="F590" s="124" t="n"/>
      <c r="G590" s="124" t="n">
        <v>2311367.24</v>
      </c>
      <c r="H590" s="124" t="n"/>
      <c r="I590" s="124" t="n">
        <v>1926685</v>
      </c>
      <c r="J590" s="124" t="n"/>
      <c r="K590" s="124" t="n"/>
      <c r="L590" s="124" t="n">
        <v>0</v>
      </c>
      <c r="M590" s="124" t="n"/>
      <c r="N590" s="124" t="n"/>
      <c r="O590" s="124" t="n"/>
      <c r="P590" s="124" t="n">
        <v>6582067.5</v>
      </c>
      <c r="Q590" s="124" t="n"/>
      <c r="R590" s="124" t="n">
        <v>342951.29</v>
      </c>
      <c r="S590" s="124" t="n">
        <v>24000</v>
      </c>
      <c r="T590" s="124" t="n">
        <v>244638.59</v>
      </c>
      <c r="U590" s="128" t="n">
        <f aca="false" ca="false" dt2D="false" dtr="false" t="normal">COUNTIF(F590:Q590, "&gt;0")</f>
        <v>3</v>
      </c>
      <c r="V590" s="128" t="n">
        <f aca="false" ca="false" dt2D="false" dtr="false" t="normal">COUNTIF(R590:T590, "&gt;0")</f>
        <v>3</v>
      </c>
      <c r="W590" s="128" t="n">
        <f aca="false" ca="false" dt2D="false" dtr="false" t="normal">+U590+V590</f>
        <v>6</v>
      </c>
    </row>
    <row customHeight="true" ht="12.75" outlineLevel="0" r="591">
      <c r="A591" s="115" t="n">
        <f aca="false" ca="false" dt2D="false" dtr="false" t="normal">A590+1</f>
        <v>465</v>
      </c>
      <c r="B591" s="115" t="n">
        <f aca="false" ca="false" dt2D="false" dtr="false" t="normal">+B590+1</f>
        <v>345</v>
      </c>
      <c r="C591" s="116" t="s">
        <v>249</v>
      </c>
      <c r="D591" s="115" t="s">
        <v>268</v>
      </c>
      <c r="E591" s="124" t="n">
        <f aca="false" ca="true" dt2D="false" dtr="false" t="normal">SUBTOTAL(9, F591:T591)</f>
        <v>6150575.449999999</v>
      </c>
      <c r="F591" s="124" t="n"/>
      <c r="G591" s="124" t="n"/>
      <c r="H591" s="124" t="n"/>
      <c r="I591" s="124" t="n"/>
      <c r="J591" s="124" t="n"/>
      <c r="K591" s="124" t="n"/>
      <c r="L591" s="124" t="n">
        <v>0</v>
      </c>
      <c r="M591" s="124" t="n"/>
      <c r="N591" s="124" t="n"/>
      <c r="O591" s="124" t="n"/>
      <c r="P591" s="124" t="n">
        <v>5810435.88</v>
      </c>
      <c r="Q591" s="124" t="n"/>
      <c r="R591" s="124" t="n">
        <v>184517.26</v>
      </c>
      <c r="S591" s="124" t="n">
        <v>24000</v>
      </c>
      <c r="T591" s="124" t="n">
        <v>131622.31</v>
      </c>
      <c r="U591" s="128" t="n">
        <f aca="false" ca="false" dt2D="false" dtr="false" t="normal">COUNTIF(F591:Q591, "&gt;0")</f>
        <v>1</v>
      </c>
      <c r="V591" s="128" t="n">
        <f aca="false" ca="false" dt2D="false" dtr="false" t="normal">COUNTIF(R591:T591, "&gt;0")</f>
        <v>3</v>
      </c>
      <c r="W591" s="128" t="n">
        <f aca="false" ca="false" dt2D="false" dtr="false" t="normal">+U591+V591</f>
        <v>4</v>
      </c>
    </row>
    <row customHeight="true" ht="12.75" outlineLevel="0" r="592">
      <c r="A592" s="115" t="n">
        <f aca="false" ca="false" dt2D="false" dtr="false" t="normal">A591+1</f>
        <v>466</v>
      </c>
      <c r="B592" s="115" t="n">
        <f aca="false" ca="false" dt2D="false" dtr="false" t="normal">+B591+1</f>
        <v>346</v>
      </c>
      <c r="C592" s="116" t="s">
        <v>249</v>
      </c>
      <c r="D592" s="115" t="s">
        <v>993</v>
      </c>
      <c r="E592" s="124" t="n">
        <f aca="false" ca="true" dt2D="false" dtr="false" t="normal">SUBTOTAL(9, F592:T592)</f>
        <v>3296706.5900000003</v>
      </c>
      <c r="F592" s="124" t="n"/>
      <c r="G592" s="124" t="n"/>
      <c r="H592" s="124" t="n">
        <v>3103255.87</v>
      </c>
      <c r="I592" s="124" t="n"/>
      <c r="J592" s="124" t="n"/>
      <c r="K592" s="124" t="n"/>
      <c r="L592" s="124" t="n">
        <v>0</v>
      </c>
      <c r="M592" s="124" t="n"/>
      <c r="N592" s="124" t="n"/>
      <c r="O592" s="124" t="n"/>
      <c r="P592" s="124" t="n"/>
      <c r="Q592" s="124" t="n"/>
      <c r="R592" s="124" t="n">
        <v>98901.2</v>
      </c>
      <c r="S592" s="124" t="n">
        <v>24000</v>
      </c>
      <c r="T592" s="124" t="n">
        <v>70549.52</v>
      </c>
      <c r="U592" s="128" t="n">
        <f aca="false" ca="false" dt2D="false" dtr="false" t="normal">COUNTIF(F592:Q592, "&gt;0")</f>
        <v>1</v>
      </c>
      <c r="V592" s="128" t="n">
        <f aca="false" ca="false" dt2D="false" dtr="false" t="normal">COUNTIF(R592:T592, "&gt;0")</f>
        <v>3</v>
      </c>
      <c r="W592" s="128" t="n">
        <f aca="false" ca="false" dt2D="false" dtr="false" t="normal">+U592+V592</f>
        <v>4</v>
      </c>
    </row>
    <row customHeight="true" ht="12.75" outlineLevel="0" r="593">
      <c r="A593" s="115" t="n">
        <f aca="false" ca="false" dt2D="false" dtr="false" t="normal">A592+1</f>
        <v>467</v>
      </c>
      <c r="B593" s="115" t="n">
        <f aca="false" ca="false" dt2D="false" dtr="false" t="normal">+B592+1</f>
        <v>347</v>
      </c>
      <c r="C593" s="116" t="s">
        <v>249</v>
      </c>
      <c r="D593" s="115" t="s">
        <v>995</v>
      </c>
      <c r="E593" s="124" t="n">
        <f aca="false" ca="false" dt2D="false" dtr="false" t="normal">SUM(F593:T593)</f>
        <v>2128746.87</v>
      </c>
      <c r="F593" s="124" t="n"/>
      <c r="G593" s="124" t="n">
        <v>2078916.1</v>
      </c>
      <c r="H593" s="124" t="n"/>
      <c r="I593" s="124" t="n"/>
      <c r="J593" s="124" t="n"/>
      <c r="K593" s="124" t="n"/>
      <c r="L593" s="124" t="n"/>
      <c r="M593" s="124" t="n"/>
      <c r="N593" s="124" t="n"/>
      <c r="O593" s="124" t="n"/>
      <c r="P593" s="124" t="n"/>
      <c r="Q593" s="124" t="n"/>
      <c r="R593" s="124" t="n">
        <v>25830.77</v>
      </c>
      <c r="S593" s="124" t="n">
        <v>24000</v>
      </c>
      <c r="T593" s="124" t="n"/>
      <c r="U593" s="128" t="n">
        <f aca="false" ca="false" dt2D="false" dtr="false" t="normal">COUNTIF(F593:Q593, "&gt;0")</f>
        <v>1</v>
      </c>
      <c r="V593" s="128" t="n">
        <f aca="false" ca="false" dt2D="false" dtr="false" t="normal">COUNTIF(R593:T593, "&gt;0")</f>
        <v>2</v>
      </c>
      <c r="W593" s="128" t="n">
        <f aca="false" ca="false" dt2D="false" dtr="false" t="normal">+U593+V593</f>
        <v>3</v>
      </c>
    </row>
    <row customHeight="true" ht="12.75" outlineLevel="0" r="594">
      <c r="A594" s="115" t="n">
        <f aca="false" ca="false" dt2D="false" dtr="false" t="normal">A593+1</f>
        <v>468</v>
      </c>
      <c r="B594" s="115" t="s">
        <v>226</v>
      </c>
      <c r="C594" s="116" t="s">
        <v>249</v>
      </c>
      <c r="D594" s="115" t="s">
        <v>565</v>
      </c>
      <c r="E594" s="124" t="n">
        <f aca="false" ca="true" dt2D="false" dtr="false" t="normal">SUBTOTAL(9, F594:T594)</f>
        <v>4177852.15</v>
      </c>
      <c r="F594" s="124" t="n"/>
      <c r="G594" s="124" t="n">
        <v>2148741.87</v>
      </c>
      <c r="H594" s="124" t="n"/>
      <c r="I594" s="124" t="n">
        <v>1790368.68</v>
      </c>
      <c r="J594" s="124" t="n"/>
      <c r="K594" s="124" t="n"/>
      <c r="L594" s="124" t="n">
        <v>0</v>
      </c>
      <c r="M594" s="124" t="n"/>
      <c r="N594" s="124" t="n"/>
      <c r="O594" s="124" t="n"/>
      <c r="P594" s="124" t="n"/>
      <c r="Q594" s="124" t="n"/>
      <c r="R594" s="124" t="n">
        <v>125335.56</v>
      </c>
      <c r="S594" s="124" t="n">
        <v>24000</v>
      </c>
      <c r="T594" s="124" t="n">
        <v>89406.04</v>
      </c>
      <c r="U594" s="128" t="n">
        <f aca="false" ca="false" dt2D="false" dtr="false" t="normal">COUNTIF(F594:Q594, "&gt;0")</f>
        <v>2</v>
      </c>
      <c r="V594" s="128" t="n">
        <f aca="false" ca="false" dt2D="false" dtr="false" t="normal">COUNTIF(R594:T594, "&gt;0")</f>
        <v>3</v>
      </c>
      <c r="W594" s="128" t="n">
        <f aca="false" ca="false" dt2D="false" dtr="false" t="normal">+U594+V594</f>
        <v>5</v>
      </c>
    </row>
    <row customHeight="true" ht="12.75" outlineLevel="0" r="595">
      <c r="A595" s="115" t="n">
        <f aca="false" ca="false" dt2D="false" dtr="false" t="normal">A594+1</f>
        <v>469</v>
      </c>
      <c r="B595" s="115" t="s">
        <v>226</v>
      </c>
      <c r="C595" s="116" t="s">
        <v>249</v>
      </c>
      <c r="D595" s="115" t="s">
        <v>571</v>
      </c>
      <c r="E595" s="124" t="n">
        <f aca="false" ca="true" dt2D="false" dtr="false" t="normal">SUBTOTAL(9, F595:T595)</f>
        <v>4068731.5000000005</v>
      </c>
      <c r="F595" s="124" t="n"/>
      <c r="G595" s="124" t="n">
        <v>2092305.8</v>
      </c>
      <c r="H595" s="124" t="n"/>
      <c r="I595" s="124" t="n">
        <v>1743292.9</v>
      </c>
      <c r="J595" s="124" t="n"/>
      <c r="K595" s="124" t="n"/>
      <c r="L595" s="124" t="n">
        <v>0</v>
      </c>
      <c r="M595" s="124" t="n"/>
      <c r="N595" s="124" t="n"/>
      <c r="O595" s="124" t="n"/>
      <c r="P595" s="124" t="n"/>
      <c r="Q595" s="124" t="n"/>
      <c r="R595" s="124" t="n">
        <v>122061.95</v>
      </c>
      <c r="S595" s="124" t="n">
        <v>24000</v>
      </c>
      <c r="T595" s="124" t="n">
        <v>87070.85</v>
      </c>
      <c r="U595" s="128" t="n">
        <f aca="false" ca="false" dt2D="false" dtr="false" t="normal">COUNTIF(F595:Q595, "&gt;0")</f>
        <v>2</v>
      </c>
      <c r="V595" s="128" t="n">
        <f aca="false" ca="false" dt2D="false" dtr="false" t="normal">COUNTIF(R595:T595, "&gt;0")</f>
        <v>3</v>
      </c>
      <c r="W595" s="128" t="n">
        <f aca="false" ca="false" dt2D="false" dtr="false" t="normal">+U595+V595</f>
        <v>5</v>
      </c>
    </row>
    <row customHeight="true" ht="12.75" outlineLevel="0" r="596">
      <c r="A596" s="115" t="n">
        <f aca="false" ca="false" dt2D="false" dtr="false" t="normal">A595+1</f>
        <v>470</v>
      </c>
      <c r="B596" s="115" t="n">
        <f aca="false" ca="false" dt2D="false" dtr="false" t="normal">B593+1</f>
        <v>348</v>
      </c>
      <c r="C596" s="116" t="s">
        <v>249</v>
      </c>
      <c r="D596" s="115" t="s">
        <v>271</v>
      </c>
      <c r="E596" s="124" t="n">
        <f aca="false" ca="true" dt2D="false" dtr="false" t="normal">SUBTOTAL(9, F596:T596)</f>
        <v>4055308.56</v>
      </c>
      <c r="F596" s="124" t="n"/>
      <c r="G596" s="124" t="n">
        <v>2085363.59</v>
      </c>
      <c r="H596" s="124" t="n"/>
      <c r="I596" s="124" t="n">
        <v>1737502.11</v>
      </c>
      <c r="J596" s="124" t="n"/>
      <c r="K596" s="124" t="n"/>
      <c r="L596" s="124" t="n">
        <v>0</v>
      </c>
      <c r="M596" s="124" t="n"/>
      <c r="N596" s="124" t="n"/>
      <c r="O596" s="124" t="n"/>
      <c r="P596" s="124" t="n"/>
      <c r="Q596" s="124" t="n"/>
      <c r="R596" s="124" t="n">
        <v>121659.26</v>
      </c>
      <c r="S596" s="124" t="n">
        <v>24000</v>
      </c>
      <c r="T596" s="124" t="n">
        <v>86783.6</v>
      </c>
      <c r="U596" s="128" t="n">
        <f aca="false" ca="false" dt2D="false" dtr="false" t="normal">COUNTIF(F596:Q596, "&gt;0")</f>
        <v>2</v>
      </c>
      <c r="V596" s="128" t="n">
        <f aca="false" ca="false" dt2D="false" dtr="false" t="normal">COUNTIF(R596:T596, "&gt;0")</f>
        <v>3</v>
      </c>
      <c r="W596" s="128" t="n">
        <f aca="false" ca="false" dt2D="false" dtr="false" t="normal">+U596+V596</f>
        <v>5</v>
      </c>
    </row>
    <row customHeight="true" ht="12.75" outlineLevel="0" r="597">
      <c r="A597" s="115" t="n">
        <f aca="false" ca="false" dt2D="false" dtr="false" t="normal">A596+1</f>
        <v>471</v>
      </c>
      <c r="B597" s="115" t="n">
        <f aca="false" ca="false" dt2D="false" dtr="false" t="normal">+B596+1</f>
        <v>349</v>
      </c>
      <c r="C597" s="116" t="s">
        <v>249</v>
      </c>
      <c r="D597" s="115" t="s">
        <v>273</v>
      </c>
      <c r="E597" s="124" t="n">
        <f aca="false" ca="true" dt2D="false" dtr="false" t="normal">SUBTOTAL(9, F597:T597)</f>
        <v>4040148.53</v>
      </c>
      <c r="F597" s="124" t="n"/>
      <c r="G597" s="124" t="n">
        <v>2077522.98</v>
      </c>
      <c r="H597" s="124" t="n"/>
      <c r="I597" s="124" t="n">
        <v>1730961.91</v>
      </c>
      <c r="J597" s="124" t="n"/>
      <c r="K597" s="124" t="n"/>
      <c r="L597" s="124" t="n">
        <v>0</v>
      </c>
      <c r="M597" s="124" t="n"/>
      <c r="N597" s="124" t="n"/>
      <c r="O597" s="124" t="n"/>
      <c r="P597" s="124" t="n"/>
      <c r="Q597" s="124" t="n"/>
      <c r="R597" s="124" t="n">
        <v>121204.46</v>
      </c>
      <c r="S597" s="124" t="n">
        <v>24000</v>
      </c>
      <c r="T597" s="124" t="n">
        <v>86459.18</v>
      </c>
      <c r="U597" s="128" t="n">
        <f aca="false" ca="false" dt2D="false" dtr="false" t="normal">COUNTIF(F597:Q597, "&gt;0")</f>
        <v>2</v>
      </c>
      <c r="V597" s="128" t="n">
        <f aca="false" ca="false" dt2D="false" dtr="false" t="normal">COUNTIF(R597:T597, "&gt;0")</f>
        <v>3</v>
      </c>
      <c r="W597" s="128" t="n">
        <f aca="false" ca="false" dt2D="false" dtr="false" t="normal">+U597+V597</f>
        <v>5</v>
      </c>
    </row>
    <row customHeight="true" ht="12.75" outlineLevel="0" r="598">
      <c r="A598" s="115" t="n">
        <f aca="false" ca="false" dt2D="false" dtr="false" t="normal">A597+1</f>
        <v>472</v>
      </c>
      <c r="B598" s="115" t="n">
        <f aca="false" ca="false" dt2D="false" dtr="false" t="normal">+B597+1</f>
        <v>350</v>
      </c>
      <c r="C598" s="116" t="s">
        <v>249</v>
      </c>
      <c r="D598" s="115" t="s">
        <v>275</v>
      </c>
      <c r="E598" s="124" t="n">
        <f aca="false" ca="true" dt2D="false" dtr="false" t="normal">SUBTOTAL(9, F598:T598)</f>
        <v>4295342.4</v>
      </c>
      <c r="F598" s="124" t="n"/>
      <c r="G598" s="124" t="n">
        <v>2209506.61</v>
      </c>
      <c r="H598" s="124" t="n"/>
      <c r="I598" s="124" t="n">
        <v>1841055.19</v>
      </c>
      <c r="J598" s="124" t="n"/>
      <c r="K598" s="124" t="n"/>
      <c r="L598" s="124" t="n">
        <v>0</v>
      </c>
      <c r="M598" s="124" t="n"/>
      <c r="N598" s="124" t="n"/>
      <c r="O598" s="124" t="n"/>
      <c r="P598" s="124" t="n"/>
      <c r="Q598" s="124" t="n"/>
      <c r="R598" s="124" t="n">
        <v>128860.27</v>
      </c>
      <c r="S598" s="124" t="n">
        <v>24000</v>
      </c>
      <c r="T598" s="124" t="n">
        <v>91920.33</v>
      </c>
      <c r="U598" s="128" t="n">
        <f aca="false" ca="false" dt2D="false" dtr="false" t="normal">COUNTIF(F598:Q598, "&gt;0")</f>
        <v>2</v>
      </c>
      <c r="V598" s="128" t="n">
        <f aca="false" ca="false" dt2D="false" dtr="false" t="normal">COUNTIF(R598:T598, "&gt;0")</f>
        <v>3</v>
      </c>
      <c r="W598" s="128" t="n">
        <f aca="false" ca="false" dt2D="false" dtr="false" t="normal">+U598+V598</f>
        <v>5</v>
      </c>
    </row>
    <row customHeight="true" ht="12.75" outlineLevel="0" r="599">
      <c r="A599" s="115" t="n">
        <f aca="false" ca="false" dt2D="false" dtr="false" t="normal">A598+1</f>
        <v>473</v>
      </c>
      <c r="B599" s="115" t="n">
        <f aca="false" ca="false" dt2D="false" dtr="false" t="normal">+B598+1</f>
        <v>351</v>
      </c>
      <c r="C599" s="116" t="s">
        <v>249</v>
      </c>
      <c r="D599" s="115" t="s">
        <v>901</v>
      </c>
      <c r="E599" s="124" t="n">
        <f aca="false" ca="true" dt2D="false" dtr="false" t="normal">SUBTOTAL(9, F599:T599)</f>
        <v>2923156.59</v>
      </c>
      <c r="F599" s="124" t="n"/>
      <c r="G599" s="124" t="n"/>
      <c r="H599" s="124" t="n"/>
      <c r="I599" s="124" t="n">
        <v>2748906.34</v>
      </c>
      <c r="J599" s="124" t="n"/>
      <c r="K599" s="124" t="n"/>
      <c r="L599" s="124" t="n">
        <v>0</v>
      </c>
      <c r="M599" s="124" t="n"/>
      <c r="N599" s="124" t="n"/>
      <c r="O599" s="124" t="n"/>
      <c r="P599" s="124" t="n"/>
      <c r="Q599" s="124" t="n"/>
      <c r="R599" s="124" t="n">
        <v>87694.7</v>
      </c>
      <c r="S599" s="124" t="n">
        <v>24000</v>
      </c>
      <c r="T599" s="124" t="n">
        <v>62555.55</v>
      </c>
      <c r="U599" s="128" t="n">
        <f aca="false" ca="false" dt2D="false" dtr="false" t="normal">COUNTIF(F599:Q599, "&gt;0")</f>
        <v>1</v>
      </c>
      <c r="V599" s="128" t="n">
        <f aca="false" ca="false" dt2D="false" dtr="false" t="normal">COUNTIF(R599:T599, "&gt;0")</f>
        <v>3</v>
      </c>
      <c r="W599" s="128" t="n">
        <f aca="false" ca="false" dt2D="false" dtr="false" t="normal">+U599+V599</f>
        <v>4</v>
      </c>
    </row>
    <row customHeight="true" ht="12.75" outlineLevel="0" r="600">
      <c r="A600" s="115" t="n">
        <f aca="false" ca="false" dt2D="false" dtr="false" t="normal">A599+1</f>
        <v>474</v>
      </c>
      <c r="B600" s="115" t="n">
        <f aca="false" ca="false" dt2D="false" dtr="false" t="normal">+B599+1</f>
        <v>352</v>
      </c>
      <c r="C600" s="116" t="s">
        <v>249</v>
      </c>
      <c r="D600" s="115" t="s">
        <v>902</v>
      </c>
      <c r="E600" s="124" t="n">
        <f aca="false" ca="true" dt2D="false" dtr="false" t="normal">SUBTOTAL(9, F600:T600)</f>
        <v>18590300.36</v>
      </c>
      <c r="F600" s="124" t="n">
        <v>8681460.06</v>
      </c>
      <c r="G600" s="124" t="n"/>
      <c r="H600" s="124" t="n">
        <v>9908840.3</v>
      </c>
      <c r="I600" s="124" t="n"/>
      <c r="J600" s="124" t="n"/>
      <c r="K600" s="124" t="n"/>
      <c r="L600" s="124" t="n"/>
      <c r="M600" s="124" t="n"/>
      <c r="N600" s="124" t="n"/>
      <c r="O600" s="124" t="n"/>
      <c r="P600" s="124" t="n"/>
      <c r="Q600" s="124" t="n"/>
      <c r="R600" s="124" t="n"/>
      <c r="S600" s="124" t="n"/>
      <c r="T600" s="124" t="n"/>
      <c r="U600" s="128" t="n">
        <f aca="false" ca="false" dt2D="false" dtr="false" t="normal">COUNTIF(F600:Q600, "&gt;0")</f>
        <v>2</v>
      </c>
      <c r="V600" s="128" t="n">
        <f aca="false" ca="false" dt2D="false" dtr="false" t="normal">COUNTIF(R600:T600, "&gt;0")</f>
        <v>0</v>
      </c>
      <c r="W600" s="128" t="n">
        <f aca="false" ca="false" dt2D="false" dtr="false" t="normal">+U600+V600</f>
        <v>2</v>
      </c>
    </row>
    <row customHeight="true" ht="12.75" outlineLevel="0" r="601">
      <c r="A601" s="115" t="n">
        <f aca="false" ca="false" dt2D="false" dtr="false" t="normal">A600+1</f>
        <v>475</v>
      </c>
      <c r="B601" s="115" t="s">
        <v>226</v>
      </c>
      <c r="C601" s="116" t="s">
        <v>249</v>
      </c>
      <c r="D601" s="115" t="s">
        <v>574</v>
      </c>
      <c r="E601" s="124" t="n">
        <f aca="false" ca="true" dt2D="false" dtr="false" t="normal">SUBTOTAL(9, F601:T601)</f>
        <v>4105210.33</v>
      </c>
      <c r="F601" s="124" t="n"/>
      <c r="G601" s="124" t="n">
        <v>2111172.27</v>
      </c>
      <c r="H601" s="124" t="n"/>
      <c r="I601" s="124" t="n">
        <v>1759030.25</v>
      </c>
      <c r="J601" s="124" t="n"/>
      <c r="K601" s="124" t="n"/>
      <c r="L601" s="124" t="n">
        <v>0</v>
      </c>
      <c r="M601" s="124" t="n"/>
      <c r="N601" s="124" t="n"/>
      <c r="O601" s="124" t="n"/>
      <c r="P601" s="124" t="n"/>
      <c r="Q601" s="124" t="n"/>
      <c r="R601" s="124" t="n">
        <v>123156.31</v>
      </c>
      <c r="S601" s="124" t="n">
        <v>24000</v>
      </c>
      <c r="T601" s="124" t="n">
        <v>87851.5</v>
      </c>
      <c r="U601" s="128" t="n">
        <f aca="false" ca="false" dt2D="false" dtr="false" t="normal">COUNTIF(F601:Q601, "&gt;0")</f>
        <v>2</v>
      </c>
      <c r="V601" s="128" t="n">
        <f aca="false" ca="false" dt2D="false" dtr="false" t="normal">COUNTIF(R601:T601, "&gt;0")</f>
        <v>3</v>
      </c>
      <c r="W601" s="128" t="n">
        <f aca="false" ca="false" dt2D="false" dtr="false" t="normal">+U601+V601</f>
        <v>5</v>
      </c>
    </row>
    <row customHeight="true" ht="12.75" outlineLevel="0" r="602">
      <c r="A602" s="115" t="n">
        <f aca="false" ca="false" dt2D="false" dtr="false" t="normal">A601+1</f>
        <v>476</v>
      </c>
      <c r="B602" s="115" t="n">
        <f aca="false" ca="false" dt2D="false" dtr="false" t="normal">B600+1</f>
        <v>353</v>
      </c>
      <c r="C602" s="116" t="s">
        <v>249</v>
      </c>
      <c r="D602" s="115" t="s">
        <v>277</v>
      </c>
      <c r="E602" s="124" t="n">
        <f aca="false" ca="true" dt2D="false" dtr="false" t="normal">SUBTOTAL(9, F602:T602)</f>
        <v>3958000.1</v>
      </c>
      <c r="F602" s="124" t="n"/>
      <c r="G602" s="124" t="n">
        <v>2035036.67</v>
      </c>
      <c r="H602" s="124" t="n"/>
      <c r="I602" s="124" t="n">
        <v>1695522.23</v>
      </c>
      <c r="J602" s="124" t="n"/>
      <c r="K602" s="124" t="n"/>
      <c r="L602" s="124" t="n">
        <v>0</v>
      </c>
      <c r="M602" s="124" t="n"/>
      <c r="N602" s="124" t="n"/>
      <c r="O602" s="124" t="n"/>
      <c r="P602" s="124" t="n"/>
      <c r="Q602" s="124" t="n"/>
      <c r="R602" s="124" t="n">
        <v>118740</v>
      </c>
      <c r="S602" s="124" t="n">
        <v>24000</v>
      </c>
      <c r="T602" s="124" t="n">
        <v>84701.2</v>
      </c>
      <c r="U602" s="128" t="n">
        <f aca="false" ca="false" dt2D="false" dtr="false" t="normal">COUNTIF(F602:Q602, "&gt;0")</f>
        <v>2</v>
      </c>
      <c r="V602" s="128" t="n">
        <f aca="false" ca="false" dt2D="false" dtr="false" t="normal">COUNTIF(R602:T602, "&gt;0")</f>
        <v>3</v>
      </c>
      <c r="W602" s="128" t="n">
        <f aca="false" ca="false" dt2D="false" dtr="false" t="normal">+U602+V602</f>
        <v>5</v>
      </c>
    </row>
    <row customHeight="true" ht="12.75" outlineLevel="0" r="603">
      <c r="A603" s="115" t="n">
        <f aca="false" ca="false" dt2D="false" dtr="false" t="normal">A602+1</f>
        <v>477</v>
      </c>
      <c r="B603" s="115" t="n">
        <f aca="false" ca="false" dt2D="false" dtr="false" t="normal">+B602+1</f>
        <v>354</v>
      </c>
      <c r="C603" s="116" t="s">
        <v>249</v>
      </c>
      <c r="D603" s="115" t="s">
        <v>286</v>
      </c>
      <c r="E603" s="124" t="n">
        <f aca="false" ca="true" dt2D="false" dtr="false" t="normal">SUBTOTAL(9, F603:T603)</f>
        <v>4030989.3400000003</v>
      </c>
      <c r="F603" s="124" t="n"/>
      <c r="G603" s="124" t="n">
        <v>2072785.95</v>
      </c>
      <c r="H603" s="124" t="n"/>
      <c r="I603" s="124" t="n">
        <v>1727010.54</v>
      </c>
      <c r="J603" s="124" t="n"/>
      <c r="K603" s="124" t="n"/>
      <c r="L603" s="124" t="n">
        <v>0</v>
      </c>
      <c r="M603" s="124" t="n"/>
      <c r="N603" s="124" t="n"/>
      <c r="O603" s="124" t="n"/>
      <c r="P603" s="124" t="n"/>
      <c r="Q603" s="124" t="n"/>
      <c r="R603" s="124" t="n">
        <v>120929.68</v>
      </c>
      <c r="S603" s="124" t="n">
        <v>24000</v>
      </c>
      <c r="T603" s="124" t="n">
        <v>86263.17</v>
      </c>
      <c r="U603" s="128" t="n">
        <f aca="false" ca="false" dt2D="false" dtr="false" t="normal">COUNTIF(F603:Q603, "&gt;0")</f>
        <v>2</v>
      </c>
      <c r="V603" s="128" t="n">
        <f aca="false" ca="false" dt2D="false" dtr="false" t="normal">COUNTIF(R603:T603, "&gt;0")</f>
        <v>3</v>
      </c>
      <c r="W603" s="128" t="n">
        <f aca="false" ca="false" dt2D="false" dtr="false" t="normal">+U603+V603</f>
        <v>5</v>
      </c>
    </row>
    <row customHeight="true" ht="12.75" outlineLevel="0" r="604">
      <c r="A604" s="115" t="n">
        <f aca="false" ca="false" dt2D="false" dtr="false" t="normal">A603+1</f>
        <v>478</v>
      </c>
      <c r="B604" s="115" t="n">
        <f aca="false" ca="false" dt2D="false" dtr="false" t="normal">+B603+1</f>
        <v>355</v>
      </c>
      <c r="C604" s="116" t="s">
        <v>249</v>
      </c>
      <c r="D604" s="115" t="s">
        <v>906</v>
      </c>
      <c r="E604" s="124" t="n">
        <f aca="false" ca="false" dt2D="false" dtr="false" t="normal">SUM(F604:T604)</f>
        <v>11207749.16</v>
      </c>
      <c r="F604" s="124" t="n">
        <v>4395229.91</v>
      </c>
      <c r="G604" s="124" t="n"/>
      <c r="H604" s="124" t="n">
        <v>1479539.68</v>
      </c>
      <c r="I604" s="124" t="n"/>
      <c r="J604" s="124" t="n"/>
      <c r="K604" s="124" t="n"/>
      <c r="L604" s="124" t="n"/>
      <c r="M604" s="124" t="n"/>
      <c r="N604" s="124" t="n">
        <v>5332979.57</v>
      </c>
      <c r="O604" s="124" t="n"/>
      <c r="P604" s="124" t="n"/>
      <c r="Q604" s="124" t="n"/>
      <c r="R604" s="124" t="n"/>
      <c r="S604" s="124" t="n"/>
      <c r="T604" s="124" t="n"/>
      <c r="U604" s="128" t="n">
        <f aca="false" ca="false" dt2D="false" dtr="false" t="normal">COUNTIF(F604:Q604, "&gt;0")</f>
        <v>3</v>
      </c>
      <c r="V604" s="128" t="n">
        <f aca="false" ca="false" dt2D="false" dtr="false" t="normal">COUNTIF(R604:T604, "&gt;0")</f>
        <v>0</v>
      </c>
      <c r="W604" s="128" t="n">
        <f aca="false" ca="false" dt2D="false" dtr="false" t="normal">+U604+V604</f>
        <v>3</v>
      </c>
    </row>
    <row customHeight="true" ht="12.75" outlineLevel="0" r="605">
      <c r="A605" s="115" t="n">
        <f aca="false" ca="false" dt2D="false" dtr="false" t="normal">A604+1</f>
        <v>479</v>
      </c>
      <c r="B605" s="115" t="n">
        <f aca="false" ca="false" dt2D="false" dtr="false" t="normal">+B604+1</f>
        <v>356</v>
      </c>
      <c r="C605" s="116" t="s">
        <v>249</v>
      </c>
      <c r="D605" s="115" t="s">
        <v>999</v>
      </c>
      <c r="E605" s="124" t="n">
        <f aca="false" ca="true" dt2D="false" dtr="false" t="normal">SUBTOTAL(9, F605:T605)</f>
        <v>10314237.63</v>
      </c>
      <c r="F605" s="124" t="n"/>
      <c r="G605" s="124" t="n"/>
      <c r="H605" s="124" t="n"/>
      <c r="I605" s="124" t="n"/>
      <c r="J605" s="124" t="n"/>
      <c r="K605" s="124" t="n"/>
      <c r="L605" s="124" t="n">
        <v>0</v>
      </c>
      <c r="M605" s="124" t="n"/>
      <c r="N605" s="124" t="n"/>
      <c r="O605" s="124" t="n"/>
      <c r="P605" s="124" t="n">
        <v>9760085.81</v>
      </c>
      <c r="Q605" s="124" t="n"/>
      <c r="R605" s="124" t="n">
        <v>309427.13</v>
      </c>
      <c r="S605" s="124" t="n">
        <v>24000</v>
      </c>
      <c r="T605" s="124" t="n">
        <v>220724.69</v>
      </c>
      <c r="U605" s="128" t="n">
        <f aca="false" ca="false" dt2D="false" dtr="false" t="normal">COUNTIF(F605:Q605, "&gt;0")</f>
        <v>1</v>
      </c>
      <c r="V605" s="128" t="n">
        <f aca="false" ca="false" dt2D="false" dtr="false" t="normal">COUNTIF(R605:T605, "&gt;0")</f>
        <v>3</v>
      </c>
      <c r="W605" s="128" t="n">
        <f aca="false" ca="false" dt2D="false" dtr="false" t="normal">+U605+V605</f>
        <v>4</v>
      </c>
    </row>
    <row customHeight="true" ht="12.75" outlineLevel="0" r="606">
      <c r="A606" s="115" t="n">
        <f aca="false" ca="false" dt2D="false" dtr="false" t="normal">A605+1</f>
        <v>480</v>
      </c>
      <c r="B606" s="115" t="s">
        <v>226</v>
      </c>
      <c r="C606" s="116" t="s">
        <v>249</v>
      </c>
      <c r="D606" s="115" t="s">
        <v>577</v>
      </c>
      <c r="E606" s="124" t="n">
        <f aca="false" ca="false" dt2D="false" dtr="false" t="normal">SUM(F606:T606)</f>
        <v>7075220.45</v>
      </c>
      <c r="F606" s="124" t="n"/>
      <c r="G606" s="124" t="n"/>
      <c r="H606" s="124" t="n"/>
      <c r="I606" s="124" t="n"/>
      <c r="J606" s="124" t="n"/>
      <c r="K606" s="124" t="n"/>
      <c r="L606" s="124" t="n"/>
      <c r="M606" s="124" t="n"/>
      <c r="N606" s="124" t="n"/>
      <c r="O606" s="124" t="n"/>
      <c r="P606" s="124" t="n"/>
      <c r="Q606" s="124" t="n">
        <v>7075220.45</v>
      </c>
      <c r="R606" s="124" t="n"/>
      <c r="S606" s="124" t="n"/>
      <c r="T606" s="124" t="n"/>
      <c r="U606" s="128" t="n">
        <f aca="false" ca="false" dt2D="false" dtr="false" t="normal">COUNTIF(F606:Q606, "&gt;0")</f>
        <v>1</v>
      </c>
      <c r="V606" s="128" t="n">
        <f aca="false" ca="false" dt2D="false" dtr="false" t="normal">COUNTIF(R606:T606, "&gt;0")</f>
        <v>0</v>
      </c>
      <c r="W606" s="128" t="n">
        <f aca="false" ca="false" dt2D="false" dtr="false" t="normal">+U606+V606</f>
        <v>1</v>
      </c>
    </row>
    <row customHeight="true" ht="12.75" outlineLevel="0" r="607">
      <c r="A607" s="115" t="n">
        <f aca="false" ca="false" dt2D="false" dtr="false" t="normal">A606+1</f>
        <v>481</v>
      </c>
      <c r="B607" s="115" t="n">
        <f aca="false" ca="false" dt2D="false" dtr="false" t="normal">+B605+1</f>
        <v>357</v>
      </c>
      <c r="C607" s="116" t="s">
        <v>249</v>
      </c>
      <c r="D607" s="115" t="s">
        <v>1001</v>
      </c>
      <c r="E607" s="124" t="n">
        <f aca="false" ca="true" dt2D="false" dtr="false" t="normal">SUBTOTAL(9, F607:T607)</f>
        <v>10338878.83</v>
      </c>
      <c r="F607" s="124" t="n">
        <v>6997755.88</v>
      </c>
      <c r="G607" s="124" t="n"/>
      <c r="H607" s="124" t="n"/>
      <c r="I607" s="124" t="n">
        <v>2785704.58</v>
      </c>
      <c r="J607" s="124" t="n"/>
      <c r="K607" s="124" t="n"/>
      <c r="L607" s="124" t="n">
        <v>0</v>
      </c>
      <c r="M607" s="124" t="n"/>
      <c r="N607" s="124" t="n"/>
      <c r="O607" s="124" t="n"/>
      <c r="P607" s="124" t="n"/>
      <c r="Q607" s="124" t="n"/>
      <c r="R607" s="124" t="n">
        <v>310166.36</v>
      </c>
      <c r="S607" s="124" t="n">
        <v>24000</v>
      </c>
      <c r="T607" s="124" t="n">
        <v>221252.01</v>
      </c>
      <c r="U607" s="128" t="n">
        <f aca="false" ca="false" dt2D="false" dtr="false" t="normal">COUNTIF(F607:Q607, "&gt;0")</f>
        <v>2</v>
      </c>
      <c r="V607" s="128" t="n">
        <f aca="false" ca="false" dt2D="false" dtr="false" t="normal">COUNTIF(R607:T607, "&gt;0")</f>
        <v>3</v>
      </c>
      <c r="W607" s="128" t="n">
        <f aca="false" ca="false" dt2D="false" dtr="false" t="normal">+U607+V607</f>
        <v>5</v>
      </c>
    </row>
    <row customHeight="true" ht="12.75" outlineLevel="0" r="608">
      <c r="A608" s="115" t="n">
        <f aca="false" ca="false" dt2D="false" dtr="false" t="normal">A607+1</f>
        <v>482</v>
      </c>
      <c r="B608" s="115" t="s">
        <v>226</v>
      </c>
      <c r="C608" s="116" t="s">
        <v>249</v>
      </c>
      <c r="D608" s="115" t="s">
        <v>581</v>
      </c>
      <c r="E608" s="124" t="n">
        <f aca="false" ca="false" dt2D="false" dtr="false" t="normal">SUM(F608:T608)</f>
        <v>3193475.51</v>
      </c>
      <c r="F608" s="124" t="n"/>
      <c r="G608" s="124" t="n">
        <v>3193475.51</v>
      </c>
      <c r="H608" s="124" t="n"/>
      <c r="I608" s="124" t="n"/>
      <c r="J608" s="124" t="n"/>
      <c r="K608" s="124" t="n"/>
      <c r="L608" s="124" t="n"/>
      <c r="M608" s="124" t="n"/>
      <c r="N608" s="124" t="n"/>
      <c r="O608" s="124" t="n"/>
      <c r="P608" s="124" t="n"/>
      <c r="Q608" s="124" t="n"/>
      <c r="R608" s="124" t="n"/>
      <c r="S608" s="124" t="n"/>
      <c r="T608" s="124" t="n"/>
      <c r="U608" s="128" t="n">
        <f aca="false" ca="false" dt2D="false" dtr="false" t="normal">COUNTIF(F608:Q608, "&gt;0")</f>
        <v>1</v>
      </c>
      <c r="V608" s="128" t="n">
        <f aca="false" ca="false" dt2D="false" dtr="false" t="normal">COUNTIF(R608:T608, "&gt;0")</f>
        <v>0</v>
      </c>
      <c r="W608" s="128" t="n">
        <f aca="false" ca="false" dt2D="false" dtr="false" t="normal">+U608+V608</f>
        <v>1</v>
      </c>
    </row>
    <row customHeight="true" ht="12.75" outlineLevel="0" r="609">
      <c r="A609" s="115" t="n">
        <f aca="false" ca="false" dt2D="false" dtr="false" t="normal">A608+1</f>
        <v>483</v>
      </c>
      <c r="B609" s="115" t="n">
        <f aca="false" ca="false" dt2D="false" dtr="false" t="normal">+B607+1</f>
        <v>358</v>
      </c>
      <c r="C609" s="116" t="s">
        <v>249</v>
      </c>
      <c r="D609" s="115" t="s">
        <v>909</v>
      </c>
      <c r="E609" s="124" t="n">
        <f aca="false" ca="true" dt2D="false" dtr="false" t="normal">SUBTOTAL(9, F609:T609)</f>
        <v>3002816.57</v>
      </c>
      <c r="F609" s="124" t="n"/>
      <c r="G609" s="124" t="n"/>
      <c r="H609" s="124" t="n"/>
      <c r="I609" s="124" t="n">
        <v>2824471.8</v>
      </c>
      <c r="J609" s="124" t="n"/>
      <c r="K609" s="124" t="n"/>
      <c r="L609" s="124" t="n">
        <v>0</v>
      </c>
      <c r="M609" s="124" t="n"/>
      <c r="N609" s="124" t="n"/>
      <c r="O609" s="124" t="n"/>
      <c r="P609" s="124" t="n"/>
      <c r="Q609" s="124" t="n"/>
      <c r="R609" s="124" t="n">
        <v>90084.5</v>
      </c>
      <c r="S609" s="124" t="n">
        <v>24000</v>
      </c>
      <c r="T609" s="124" t="n">
        <v>64260.27</v>
      </c>
      <c r="U609" s="128" t="n">
        <f aca="false" ca="false" dt2D="false" dtr="false" t="normal">COUNTIF(F609:Q609, "&gt;0")</f>
        <v>1</v>
      </c>
      <c r="V609" s="128" t="n">
        <f aca="false" ca="false" dt2D="false" dtr="false" t="normal">COUNTIF(R609:T609, "&gt;0")</f>
        <v>3</v>
      </c>
      <c r="W609" s="128" t="n">
        <f aca="false" ca="false" dt2D="false" dtr="false" t="normal">+U609+V609</f>
        <v>4</v>
      </c>
    </row>
    <row customHeight="true" ht="12.75" outlineLevel="0" r="610">
      <c r="A610" s="115" t="n">
        <f aca="false" ca="false" dt2D="false" dtr="false" t="normal">A609+1</f>
        <v>484</v>
      </c>
      <c r="B610" s="115" t="n">
        <f aca="false" ca="false" dt2D="false" dtr="false" t="normal">+B609+1</f>
        <v>359</v>
      </c>
      <c r="C610" s="116" t="s">
        <v>249</v>
      </c>
      <c r="D610" s="115" t="s">
        <v>911</v>
      </c>
      <c r="E610" s="124" t="n">
        <f aca="false" ca="true" dt2D="false" dtr="false" t="normal">SUBTOTAL(9, F610:T610)</f>
        <v>13850273.84</v>
      </c>
      <c r="F610" s="124" t="n">
        <v>6989465.85</v>
      </c>
      <c r="G610" s="124" t="n">
        <v>3340104.48</v>
      </c>
      <c r="H610" s="124" t="n"/>
      <c r="I610" s="124" t="n">
        <v>2784799.43</v>
      </c>
      <c r="J610" s="124" t="n"/>
      <c r="K610" s="124" t="n"/>
      <c r="L610" s="124" t="n">
        <v>0</v>
      </c>
      <c r="M610" s="124" t="n"/>
      <c r="N610" s="124" t="n"/>
      <c r="O610" s="124" t="n"/>
      <c r="P610" s="124" t="n"/>
      <c r="Q610" s="124" t="n"/>
      <c r="R610" s="124" t="n">
        <v>415508.22</v>
      </c>
      <c r="S610" s="124" t="n">
        <v>24000</v>
      </c>
      <c r="T610" s="124" t="n">
        <v>296395.86</v>
      </c>
      <c r="U610" s="128" t="n">
        <f aca="false" ca="false" dt2D="false" dtr="false" t="normal">COUNTIF(F610:Q610, "&gt;0")</f>
        <v>3</v>
      </c>
      <c r="V610" s="128" t="n">
        <f aca="false" ca="false" dt2D="false" dtr="false" t="normal">COUNTIF(R610:T610, "&gt;0")</f>
        <v>3</v>
      </c>
      <c r="W610" s="128" t="n">
        <f aca="false" ca="false" dt2D="false" dtr="false" t="normal">+U610+V610</f>
        <v>6</v>
      </c>
    </row>
    <row customHeight="true" ht="12.75" outlineLevel="0" r="611">
      <c r="A611" s="115" t="n">
        <f aca="false" ca="false" dt2D="false" dtr="false" t="normal">A610+1</f>
        <v>485</v>
      </c>
      <c r="B611" s="115" t="n">
        <f aca="false" ca="false" dt2D="false" dtr="false" t="normal">+B610+1</f>
        <v>360</v>
      </c>
      <c r="C611" s="116" t="s">
        <v>249</v>
      </c>
      <c r="D611" s="115" t="s">
        <v>913</v>
      </c>
      <c r="E611" s="124" t="n">
        <f aca="false" ca="true" dt2D="false" dtr="false" t="normal">SUBTOTAL(9, F611:T611)</f>
        <v>2621983.56</v>
      </c>
      <c r="F611" s="124" t="n"/>
      <c r="G611" s="124" t="n"/>
      <c r="H611" s="124" t="n"/>
      <c r="I611" s="124" t="n">
        <v>2463213.6</v>
      </c>
      <c r="J611" s="124" t="n"/>
      <c r="K611" s="124" t="n"/>
      <c r="L611" s="124" t="n">
        <v>0</v>
      </c>
      <c r="M611" s="124" t="n"/>
      <c r="N611" s="124" t="n"/>
      <c r="O611" s="124" t="n"/>
      <c r="P611" s="124" t="n"/>
      <c r="Q611" s="124" t="n"/>
      <c r="R611" s="124" t="n">
        <v>78659.51</v>
      </c>
      <c r="S611" s="124" t="n">
        <v>24000</v>
      </c>
      <c r="T611" s="124" t="n">
        <v>56110.45</v>
      </c>
      <c r="U611" s="128" t="n">
        <f aca="false" ca="false" dt2D="false" dtr="false" t="normal">COUNTIF(F611:Q611, "&gt;0")</f>
        <v>1</v>
      </c>
      <c r="V611" s="128" t="n">
        <f aca="false" ca="false" dt2D="false" dtr="false" t="normal">COUNTIF(R611:T611, "&gt;0")</f>
        <v>3</v>
      </c>
      <c r="W611" s="128" t="n">
        <f aca="false" ca="false" dt2D="false" dtr="false" t="normal">+U611+V611</f>
        <v>4</v>
      </c>
    </row>
    <row customHeight="true" ht="12.75" outlineLevel="0" r="612">
      <c r="A612" s="115" t="n">
        <f aca="false" ca="false" dt2D="false" dtr="false" t="normal">A611+1</f>
        <v>486</v>
      </c>
      <c r="B612" s="115" t="n">
        <f aca="false" ca="false" dt2D="false" dtr="false" t="normal">+B611+1</f>
        <v>361</v>
      </c>
      <c r="C612" s="116" t="s">
        <v>316</v>
      </c>
      <c r="D612" s="115" t="s">
        <v>917</v>
      </c>
      <c r="E612" s="124" t="n">
        <f aca="false" ca="true" dt2D="false" dtr="false" t="normal">SUBTOTAL(9, F612:T612)</f>
        <v>15714565.61</v>
      </c>
      <c r="F612" s="124" t="n">
        <v>9846994.79</v>
      </c>
      <c r="G612" s="124" t="n"/>
      <c r="H612" s="124" t="n">
        <v>5035842.15</v>
      </c>
      <c r="I612" s="124" t="n"/>
      <c r="J612" s="124" t="n"/>
      <c r="K612" s="124" t="n"/>
      <c r="L612" s="124" t="n">
        <v>0</v>
      </c>
      <c r="M612" s="124" t="n"/>
      <c r="N612" s="124" t="n"/>
      <c r="O612" s="124" t="n"/>
      <c r="P612" s="124" t="n"/>
      <c r="Q612" s="124" t="n"/>
      <c r="R612" s="124" t="n">
        <v>471436.97</v>
      </c>
      <c r="S612" s="124" t="n">
        <v>24000</v>
      </c>
      <c r="T612" s="124" t="n">
        <v>336291.7</v>
      </c>
      <c r="U612" s="128" t="n">
        <f aca="false" ca="false" dt2D="false" dtr="false" t="normal">COUNTIF(F612:Q612, "&gt;0")</f>
        <v>2</v>
      </c>
      <c r="V612" s="128" t="n">
        <f aca="false" ca="false" dt2D="false" dtr="false" t="normal">COUNTIF(R612:T612, "&gt;0")</f>
        <v>3</v>
      </c>
      <c r="W612" s="128" t="n">
        <f aca="false" ca="false" dt2D="false" dtr="false" t="normal">+U612+V612</f>
        <v>5</v>
      </c>
    </row>
    <row customHeight="true" ht="12.75" outlineLevel="0" r="613">
      <c r="A613" s="115" t="n">
        <f aca="false" ca="false" dt2D="false" dtr="false" t="normal">A612+1</f>
        <v>487</v>
      </c>
      <c r="B613" s="115" t="n">
        <f aca="false" ca="false" dt2D="false" dtr="false" t="normal">+B612+1</f>
        <v>362</v>
      </c>
      <c r="C613" s="116" t="s">
        <v>316</v>
      </c>
      <c r="D613" s="115" t="s">
        <v>918</v>
      </c>
      <c r="E613" s="124" t="n">
        <f aca="false" ca="true" dt2D="false" dtr="false" t="normal">SUBTOTAL(9, F613:T613)</f>
        <v>15511052.759999998</v>
      </c>
      <c r="F613" s="124" t="n">
        <v>9719315.02</v>
      </c>
      <c r="G613" s="124" t="n"/>
      <c r="H613" s="124" t="n">
        <v>4970469.63</v>
      </c>
      <c r="I613" s="124" t="n"/>
      <c r="J613" s="124" t="n"/>
      <c r="K613" s="124" t="n"/>
      <c r="L613" s="124" t="n">
        <v>0</v>
      </c>
      <c r="M613" s="124" t="n"/>
      <c r="N613" s="124" t="n"/>
      <c r="O613" s="124" t="n"/>
      <c r="P613" s="124" t="n"/>
      <c r="Q613" s="124" t="n"/>
      <c r="R613" s="124" t="n">
        <v>465331.58</v>
      </c>
      <c r="S613" s="124" t="n">
        <v>24000</v>
      </c>
      <c r="T613" s="124" t="n">
        <v>331936.53</v>
      </c>
      <c r="U613" s="128" t="n">
        <f aca="false" ca="false" dt2D="false" dtr="false" t="normal">COUNTIF(F613:Q613, "&gt;0")</f>
        <v>2</v>
      </c>
      <c r="V613" s="128" t="n">
        <f aca="false" ca="false" dt2D="false" dtr="false" t="normal">COUNTIF(R613:T613, "&gt;0")</f>
        <v>3</v>
      </c>
      <c r="W613" s="128" t="n">
        <f aca="false" ca="false" dt2D="false" dtr="false" t="normal">+U613+V613</f>
        <v>5</v>
      </c>
    </row>
    <row customHeight="true" ht="12.75" outlineLevel="0" r="614">
      <c r="A614" s="115" t="n">
        <f aca="false" ca="false" dt2D="false" dtr="false" t="normal">A613+1</f>
        <v>488</v>
      </c>
      <c r="B614" s="115" t="n">
        <f aca="false" ca="false" dt2D="false" dtr="false" t="normal">+B613+1</f>
        <v>363</v>
      </c>
      <c r="C614" s="116" t="s">
        <v>316</v>
      </c>
      <c r="D614" s="115" t="s">
        <v>920</v>
      </c>
      <c r="E614" s="124" t="n">
        <f aca="false" ca="true" dt2D="false" dtr="false" t="normal">SUBTOTAL(9, F614:T614)</f>
        <v>15705859.180000002</v>
      </c>
      <c r="F614" s="124" t="n">
        <v>9841532.55</v>
      </c>
      <c r="G614" s="124" t="n"/>
      <c r="H614" s="124" t="n">
        <v>5033045.46</v>
      </c>
      <c r="I614" s="124" t="n"/>
      <c r="J614" s="124" t="n"/>
      <c r="K614" s="124" t="n"/>
      <c r="L614" s="124" t="n">
        <v>0</v>
      </c>
      <c r="M614" s="124" t="n"/>
      <c r="N614" s="124" t="n"/>
      <c r="O614" s="124" t="n"/>
      <c r="P614" s="124" t="n"/>
      <c r="Q614" s="124" t="n"/>
      <c r="R614" s="124" t="n">
        <v>471175.78</v>
      </c>
      <c r="S614" s="124" t="n">
        <v>24000</v>
      </c>
      <c r="T614" s="124" t="n">
        <v>336105.39</v>
      </c>
      <c r="U614" s="128" t="n">
        <f aca="false" ca="false" dt2D="false" dtr="false" t="normal">COUNTIF(F614:Q614, "&gt;0")</f>
        <v>2</v>
      </c>
      <c r="V614" s="128" t="n">
        <f aca="false" ca="false" dt2D="false" dtr="false" t="normal">COUNTIF(R614:T614, "&gt;0")</f>
        <v>3</v>
      </c>
      <c r="W614" s="128" t="n">
        <f aca="false" ca="false" dt2D="false" dtr="false" t="normal">+U614+V614</f>
        <v>5</v>
      </c>
    </row>
    <row customHeight="true" ht="12.75" outlineLevel="0" r="615">
      <c r="A615" s="115" t="n">
        <f aca="false" ca="false" dt2D="false" dtr="false" t="normal">A614+1</f>
        <v>489</v>
      </c>
      <c r="B615" s="115" t="n">
        <f aca="false" ca="false" dt2D="false" dtr="false" t="normal">+B614+1</f>
        <v>364</v>
      </c>
      <c r="C615" s="116" t="s">
        <v>316</v>
      </c>
      <c r="D615" s="115" t="s">
        <v>921</v>
      </c>
      <c r="E615" s="124" t="n">
        <f aca="false" ca="true" dt2D="false" dtr="false" t="normal">SUBTOTAL(9, F615:T615)</f>
        <v>15685725.56</v>
      </c>
      <c r="F615" s="124" t="n">
        <v>9828901.13</v>
      </c>
      <c r="G615" s="124" t="n"/>
      <c r="H615" s="124" t="n">
        <v>5026578.13</v>
      </c>
      <c r="I615" s="124" t="n"/>
      <c r="J615" s="124" t="n"/>
      <c r="K615" s="124" t="n"/>
      <c r="L615" s="124" t="n">
        <v>0</v>
      </c>
      <c r="M615" s="124" t="n"/>
      <c r="N615" s="124" t="n"/>
      <c r="O615" s="124" t="n"/>
      <c r="P615" s="124" t="n"/>
      <c r="Q615" s="124" t="n"/>
      <c r="R615" s="124" t="n">
        <v>470571.77</v>
      </c>
      <c r="S615" s="124" t="n">
        <v>24000</v>
      </c>
      <c r="T615" s="124" t="n">
        <v>335674.53</v>
      </c>
      <c r="U615" s="128" t="n">
        <f aca="false" ca="false" dt2D="false" dtr="false" t="normal">COUNTIF(F615:Q615, "&gt;0")</f>
        <v>2</v>
      </c>
      <c r="V615" s="128" t="n">
        <f aca="false" ca="false" dt2D="false" dtr="false" t="normal">COUNTIF(R615:T615, "&gt;0")</f>
        <v>3</v>
      </c>
      <c r="W615" s="128" t="n">
        <f aca="false" ca="false" dt2D="false" dtr="false" t="normal">+U615+V615</f>
        <v>5</v>
      </c>
    </row>
    <row customHeight="true" ht="12.75" outlineLevel="0" r="616">
      <c r="A616" s="115" t="n">
        <f aca="false" ca="false" dt2D="false" dtr="false" t="normal">A615+1</f>
        <v>490</v>
      </c>
      <c r="B616" s="115" t="n">
        <f aca="false" ca="false" dt2D="false" dtr="false" t="normal">+B615+1</f>
        <v>365</v>
      </c>
      <c r="C616" s="116" t="s">
        <v>316</v>
      </c>
      <c r="D616" s="115" t="s">
        <v>922</v>
      </c>
      <c r="E616" s="124" t="n">
        <f aca="false" ca="true" dt2D="false" dtr="false" t="normal">SUBTOTAL(9, F616:T616)</f>
        <v>16072617.629999999</v>
      </c>
      <c r="F616" s="124" t="n">
        <v>10071629.25</v>
      </c>
      <c r="G616" s="124" t="n"/>
      <c r="H616" s="124" t="n">
        <v>5150855.83</v>
      </c>
      <c r="I616" s="124" t="n"/>
      <c r="J616" s="124" t="n"/>
      <c r="K616" s="124" t="n"/>
      <c r="L616" s="124" t="n">
        <v>0</v>
      </c>
      <c r="M616" s="124" t="n"/>
      <c r="N616" s="124" t="n"/>
      <c r="O616" s="124" t="n"/>
      <c r="P616" s="124" t="n"/>
      <c r="Q616" s="124" t="n"/>
      <c r="R616" s="124" t="n">
        <v>482178.53</v>
      </c>
      <c r="S616" s="124" t="n">
        <v>24000</v>
      </c>
      <c r="T616" s="124" t="n">
        <v>343954.02</v>
      </c>
      <c r="U616" s="128" t="n">
        <f aca="false" ca="false" dt2D="false" dtr="false" t="normal">COUNTIF(F616:Q616, "&gt;0")</f>
        <v>2</v>
      </c>
      <c r="V616" s="128" t="n">
        <f aca="false" ca="false" dt2D="false" dtr="false" t="normal">COUNTIF(R616:T616, "&gt;0")</f>
        <v>3</v>
      </c>
      <c r="W616" s="128" t="n">
        <f aca="false" ca="false" dt2D="false" dtr="false" t="normal">+U616+V616</f>
        <v>5</v>
      </c>
    </row>
    <row customHeight="true" ht="12.75" outlineLevel="0" r="617">
      <c r="A617" s="115" t="n">
        <f aca="false" ca="false" dt2D="false" dtr="false" t="normal">A616+1</f>
        <v>491</v>
      </c>
      <c r="B617" s="115" t="n">
        <f aca="false" ca="false" dt2D="false" dtr="false" t="normal">+B616+1</f>
        <v>366</v>
      </c>
      <c r="C617" s="116" t="s">
        <v>451</v>
      </c>
      <c r="D617" s="115" t="s">
        <v>1008</v>
      </c>
      <c r="E617" s="124" t="n">
        <f aca="false" ca="true" dt2D="false" dtr="false" t="normal">SUBTOTAL(9, F617:T617)</f>
        <v>11739685.879999999</v>
      </c>
      <c r="F617" s="124" t="n"/>
      <c r="G617" s="124" t="n"/>
      <c r="H617" s="124" t="n"/>
      <c r="I617" s="124" t="n"/>
      <c r="J617" s="124" t="n"/>
      <c r="K617" s="124" t="n"/>
      <c r="L617" s="124" t="n">
        <v>0</v>
      </c>
      <c r="M617" s="124" t="n"/>
      <c r="N617" s="124" t="n">
        <v>11112266.02</v>
      </c>
      <c r="O617" s="124" t="n"/>
      <c r="P617" s="124" t="n"/>
      <c r="Q617" s="124" t="n"/>
      <c r="R617" s="124" t="n">
        <v>352190.58</v>
      </c>
      <c r="S617" s="124" t="n">
        <v>24000</v>
      </c>
      <c r="T617" s="124" t="n">
        <v>251229.28</v>
      </c>
      <c r="U617" s="128" t="n">
        <f aca="false" ca="false" dt2D="false" dtr="false" t="normal">COUNTIF(F617:Q617, "&gt;0")</f>
        <v>1</v>
      </c>
      <c r="V617" s="128" t="n">
        <f aca="false" ca="false" dt2D="false" dtr="false" t="normal">COUNTIF(R617:T617, "&gt;0")</f>
        <v>3</v>
      </c>
      <c r="W617" s="128" t="n">
        <f aca="false" ca="false" dt2D="false" dtr="false" t="normal">+U617+V617</f>
        <v>4</v>
      </c>
    </row>
    <row customHeight="true" ht="12.75" outlineLevel="0" r="618">
      <c r="A618" s="115" t="n">
        <f aca="false" ca="false" dt2D="false" dtr="false" t="normal">A617+1</f>
        <v>492</v>
      </c>
      <c r="B618" s="115" t="n">
        <f aca="false" ca="false" dt2D="false" dtr="false" t="normal">+B617+1</f>
        <v>367</v>
      </c>
      <c r="C618" s="116" t="s">
        <v>451</v>
      </c>
      <c r="D618" s="115" t="s">
        <v>1011</v>
      </c>
      <c r="E618" s="124" t="n">
        <f aca="false" ca="true" dt2D="false" dtr="false" t="normal">SUBTOTAL(9, F618:T618)</f>
        <v>701120.6</v>
      </c>
      <c r="F618" s="124" t="n"/>
      <c r="G618" s="124" t="n"/>
      <c r="H618" s="124" t="n"/>
      <c r="I618" s="124" t="n"/>
      <c r="J618" s="124" t="n">
        <v>641083</v>
      </c>
      <c r="K618" s="124" t="n"/>
      <c r="L618" s="124" t="n">
        <v>0</v>
      </c>
      <c r="M618" s="124" t="n"/>
      <c r="N618" s="124" t="n"/>
      <c r="O618" s="124" t="n"/>
      <c r="P618" s="124" t="n"/>
      <c r="Q618" s="124" t="n"/>
      <c r="R618" s="124" t="n">
        <v>21033.62</v>
      </c>
      <c r="S618" s="124" t="n">
        <v>24000</v>
      </c>
      <c r="T618" s="124" t="n">
        <v>15003.98</v>
      </c>
      <c r="U618" s="128" t="n">
        <f aca="false" ca="false" dt2D="false" dtr="false" t="normal">COUNTIF(F618:Q618, "&gt;0")</f>
        <v>1</v>
      </c>
      <c r="V618" s="128" t="n">
        <f aca="false" ca="false" dt2D="false" dtr="false" t="normal">COUNTIF(R618:T618, "&gt;0")</f>
        <v>3</v>
      </c>
      <c r="W618" s="128" t="n">
        <f aca="false" ca="false" dt2D="false" dtr="false" t="normal">+U618+V618</f>
        <v>4</v>
      </c>
    </row>
    <row customHeight="true" ht="12.75" outlineLevel="0" r="619">
      <c r="A619" s="115" t="n">
        <f aca="false" ca="false" dt2D="false" dtr="false" t="normal">A618+1</f>
        <v>493</v>
      </c>
      <c r="B619" s="115" t="n">
        <f aca="false" ca="false" dt2D="false" dtr="false" t="normal">+B618+1</f>
        <v>368</v>
      </c>
      <c r="C619" s="116" t="s">
        <v>451</v>
      </c>
      <c r="D619" s="115" t="s">
        <v>924</v>
      </c>
      <c r="E619" s="124" t="n">
        <f aca="false" ca="true" dt2D="false" dtr="false" t="normal">SUBTOTAL(9, F619:T619)</f>
        <v>11962940.64</v>
      </c>
      <c r="F619" s="124" t="n"/>
      <c r="G619" s="124" t="n">
        <v>3426000.23</v>
      </c>
      <c r="H619" s="124" t="n">
        <v>3621923.53</v>
      </c>
      <c r="I619" s="124" t="n">
        <v>2856752.07</v>
      </c>
      <c r="J619" s="124" t="n">
        <v>1419369.66</v>
      </c>
      <c r="K619" s="124" t="n"/>
      <c r="L619" s="124" t="n">
        <v>0</v>
      </c>
      <c r="M619" s="124" t="n"/>
      <c r="N619" s="124" t="n"/>
      <c r="O619" s="124" t="n"/>
      <c r="P619" s="124" t="n"/>
      <c r="Q619" s="124" t="n"/>
      <c r="R619" s="124" t="n">
        <v>358888.22</v>
      </c>
      <c r="S619" s="124" t="n">
        <v>24000</v>
      </c>
      <c r="T619" s="124" t="n">
        <v>256006.93</v>
      </c>
      <c r="U619" s="128" t="n">
        <f aca="false" ca="false" dt2D="false" dtr="false" t="normal">COUNTIF(F619:Q619, "&gt;0")</f>
        <v>4</v>
      </c>
      <c r="V619" s="128" t="n">
        <f aca="false" ca="false" dt2D="false" dtr="false" t="normal">COUNTIF(R619:T619, "&gt;0")</f>
        <v>3</v>
      </c>
      <c r="W619" s="128" t="n">
        <f aca="false" ca="false" dt2D="false" dtr="false" t="normal">+U619+V619</f>
        <v>7</v>
      </c>
    </row>
    <row customHeight="true" ht="12.75" outlineLevel="0" r="620">
      <c r="A620" s="115" t="n">
        <f aca="false" ca="false" dt2D="false" dtr="false" t="normal">A619+1</f>
        <v>494</v>
      </c>
      <c r="B620" s="115" t="n">
        <f aca="false" ca="false" dt2D="false" dtr="false" t="normal">+B619+1</f>
        <v>369</v>
      </c>
      <c r="C620" s="116" t="s">
        <v>451</v>
      </c>
      <c r="D620" s="115" t="s">
        <v>1014</v>
      </c>
      <c r="E620" s="124" t="n">
        <f aca="false" ca="true" dt2D="false" dtr="false" t="normal">SUBTOTAL(9, F620:T620)</f>
        <v>5931624.79</v>
      </c>
      <c r="F620" s="124" t="n"/>
      <c r="G620" s="124" t="n"/>
      <c r="H620" s="124" t="n"/>
      <c r="I620" s="124" t="n"/>
      <c r="J620" s="124" t="n"/>
      <c r="K620" s="124" t="n"/>
      <c r="L620" s="124" t="n">
        <v>0</v>
      </c>
      <c r="M620" s="124" t="n"/>
      <c r="N620" s="124" t="n"/>
      <c r="O620" s="124" t="n"/>
      <c r="P620" s="124" t="n"/>
      <c r="Q620" s="124" t="n">
        <v>5602739.28</v>
      </c>
      <c r="R620" s="124" t="n">
        <v>177948.74</v>
      </c>
      <c r="S620" s="124" t="n">
        <v>24000</v>
      </c>
      <c r="T620" s="124" t="n">
        <v>126936.77</v>
      </c>
      <c r="U620" s="128" t="n">
        <f aca="false" ca="false" dt2D="false" dtr="false" t="normal">COUNTIF(F620:Q620, "&gt;0")</f>
        <v>1</v>
      </c>
      <c r="V620" s="128" t="n">
        <f aca="false" ca="false" dt2D="false" dtr="false" t="normal">COUNTIF(R620:T620, "&gt;0")</f>
        <v>3</v>
      </c>
      <c r="W620" s="128" t="n">
        <f aca="false" ca="false" dt2D="false" dtr="false" t="normal">+U620+V620</f>
        <v>4</v>
      </c>
    </row>
    <row customHeight="true" ht="12.75" outlineLevel="0" r="621">
      <c r="A621" s="115" t="n">
        <f aca="false" ca="false" dt2D="false" dtr="false" t="normal">A620+1</f>
        <v>495</v>
      </c>
      <c r="B621" s="115" t="s">
        <v>226</v>
      </c>
      <c r="C621" s="116" t="s">
        <v>455</v>
      </c>
      <c r="D621" s="115" t="s">
        <v>597</v>
      </c>
      <c r="E621" s="124" t="n">
        <f aca="false" ca="false" dt2D="false" dtr="false" t="normal">SUM(F621:T621)</f>
        <v>4673735.53</v>
      </c>
      <c r="F621" s="124" t="n"/>
      <c r="G621" s="124" t="n">
        <v>2920924.84</v>
      </c>
      <c r="H621" s="124" t="n">
        <v>1713192.79</v>
      </c>
      <c r="I621" s="124" t="n"/>
      <c r="J621" s="124" t="n"/>
      <c r="K621" s="124" t="n"/>
      <c r="L621" s="124" t="n"/>
      <c r="M621" s="124" t="n"/>
      <c r="N621" s="124" t="n"/>
      <c r="O621" s="124" t="n"/>
      <c r="P621" s="124" t="n"/>
      <c r="Q621" s="124" t="n"/>
      <c r="R621" s="124" t="n">
        <v>27617.9</v>
      </c>
      <c r="S621" s="124" t="n">
        <v>12000</v>
      </c>
      <c r="T621" s="124" t="n"/>
      <c r="U621" s="128" t="n">
        <f aca="false" ca="false" dt2D="false" dtr="false" t="normal">COUNTIF(F621:Q621, "&gt;0")</f>
        <v>2</v>
      </c>
      <c r="V621" s="128" t="n">
        <f aca="false" ca="false" dt2D="false" dtr="false" t="normal">COUNTIF(R621:T621, "&gt;0")</f>
        <v>2</v>
      </c>
      <c r="W621" s="128" t="n">
        <f aca="false" ca="false" dt2D="false" dtr="false" t="normal">+U621+V621</f>
        <v>4</v>
      </c>
    </row>
    <row customHeight="true" ht="12.75" outlineLevel="0" r="622">
      <c r="A622" s="115" t="n">
        <f aca="false" ca="false" dt2D="false" dtr="false" t="normal">A621+1</f>
        <v>496</v>
      </c>
      <c r="B622" s="115" t="n">
        <f aca="false" ca="false" dt2D="false" dtr="false" t="normal">+B620+1</f>
        <v>370</v>
      </c>
      <c r="C622" s="116" t="s">
        <v>484</v>
      </c>
      <c r="D622" s="115" t="s">
        <v>939</v>
      </c>
      <c r="E622" s="124" t="n">
        <f aca="false" ca="false" dt2D="false" dtr="false" t="normal">SUM(F622:T622)</f>
        <v>5292671.969999999</v>
      </c>
      <c r="F622" s="124" t="n">
        <v>3161235.57</v>
      </c>
      <c r="G622" s="124" t="n">
        <v>1908392.78</v>
      </c>
      <c r="H622" s="124" t="n"/>
      <c r="I622" s="124" t="n"/>
      <c r="J622" s="124" t="n"/>
      <c r="K622" s="124" t="n"/>
      <c r="L622" s="124" t="n"/>
      <c r="M622" s="124" t="n"/>
      <c r="N622" s="124" t="n"/>
      <c r="O622" s="124" t="n"/>
      <c r="P622" s="124" t="n"/>
      <c r="Q622" s="124" t="n"/>
      <c r="R622" s="124" t="n">
        <v>127186.1</v>
      </c>
      <c r="S622" s="124" t="n">
        <v>24000</v>
      </c>
      <c r="T622" s="124" t="n">
        <v>71857.52</v>
      </c>
      <c r="U622" s="128" t="n">
        <f aca="false" ca="false" dt2D="false" dtr="false" t="normal">COUNTIF(F622:Q622, "&gt;0")</f>
        <v>2</v>
      </c>
      <c r="V622" s="128" t="n">
        <f aca="false" ca="false" dt2D="false" dtr="false" t="normal">COUNTIF(R622:T622, "&gt;0")</f>
        <v>3</v>
      </c>
      <c r="W622" s="128" t="n">
        <f aca="false" ca="false" dt2D="false" dtr="false" t="normal">+U622+V622</f>
        <v>5</v>
      </c>
    </row>
    <row customHeight="true" ht="12.75" outlineLevel="0" r="623">
      <c r="A623" s="115" t="n">
        <f aca="false" ca="false" dt2D="false" dtr="false" t="normal">A622+1</f>
        <v>497</v>
      </c>
      <c r="B623" s="115" t="n">
        <f aca="false" ca="false" dt2D="false" dtr="false" t="normal">+B622+1</f>
        <v>371</v>
      </c>
      <c r="C623" s="116" t="s">
        <v>484</v>
      </c>
      <c r="D623" s="115" t="s">
        <v>1016</v>
      </c>
      <c r="E623" s="124" t="n">
        <f aca="false" ca="true" dt2D="false" dtr="false" t="normal">SUBTOTAL(9, F623:T623)</f>
        <v>7161781.25</v>
      </c>
      <c r="F623" s="124" t="n">
        <v>3285978.35</v>
      </c>
      <c r="G623" s="124" t="n">
        <v>1900083.33</v>
      </c>
      <c r="H623" s="124" t="n"/>
      <c r="I623" s="124" t="n">
        <v>1583604.01</v>
      </c>
      <c r="J623" s="124" t="n"/>
      <c r="K623" s="124" t="n"/>
      <c r="L623" s="124" t="n"/>
      <c r="M623" s="124" t="n"/>
      <c r="N623" s="124" t="n"/>
      <c r="O623" s="124" t="n"/>
      <c r="P623" s="124" t="n"/>
      <c r="Q623" s="124" t="n"/>
      <c r="R623" s="124" t="n">
        <v>214853.44</v>
      </c>
      <c r="S623" s="124" t="n">
        <v>24000</v>
      </c>
      <c r="T623" s="124" t="n">
        <v>153262.12</v>
      </c>
      <c r="U623" s="128" t="n">
        <f aca="false" ca="false" dt2D="false" dtr="false" t="normal">COUNTIF(F623:Q623, "&gt;0")</f>
        <v>3</v>
      </c>
      <c r="V623" s="128" t="n">
        <f aca="false" ca="false" dt2D="false" dtr="false" t="normal">COUNTIF(R623:T623, "&gt;0")</f>
        <v>3</v>
      </c>
      <c r="W623" s="128" t="n">
        <f aca="false" ca="false" dt2D="false" dtr="false" t="normal">+U623+V623</f>
        <v>6</v>
      </c>
    </row>
    <row customHeight="true" ht="11.25" outlineLevel="0" r="624">
      <c r="A624" s="115" t="n">
        <f aca="false" ca="false" dt2D="false" dtr="false" t="normal">A623+1</f>
        <v>498</v>
      </c>
      <c r="B624" s="115" t="n">
        <f aca="false" ca="false" dt2D="false" dtr="false" t="normal">+B623+1</f>
        <v>372</v>
      </c>
      <c r="C624" s="116" t="s">
        <v>484</v>
      </c>
      <c r="D624" s="115" t="s">
        <v>1017</v>
      </c>
      <c r="E624" s="124" t="n">
        <f aca="false" ca="true" dt2D="false" dtr="false" t="normal">SUBTOTAL(9, F624:T624)</f>
        <v>15671343.750000002</v>
      </c>
      <c r="F624" s="124" t="n">
        <v>7199853.07</v>
      </c>
      <c r="G624" s="124" t="n">
        <v>4167250.37</v>
      </c>
      <c r="H624" s="124" t="n"/>
      <c r="I624" s="124" t="n">
        <v>3474733.24</v>
      </c>
      <c r="J624" s="124" t="n"/>
      <c r="K624" s="124" t="n"/>
      <c r="L624" s="124" t="n"/>
      <c r="M624" s="124" t="n"/>
      <c r="N624" s="124" t="n"/>
      <c r="O624" s="124" t="n"/>
      <c r="P624" s="124" t="n"/>
      <c r="Q624" s="124" t="n"/>
      <c r="R624" s="124" t="n">
        <v>470140.31</v>
      </c>
      <c r="S624" s="124" t="n">
        <v>24000</v>
      </c>
      <c r="T624" s="124" t="n">
        <v>335366.76</v>
      </c>
      <c r="U624" s="128" t="n">
        <f aca="false" ca="false" dt2D="false" dtr="false" t="normal">COUNTIF(F624:Q624, "&gt;0")</f>
        <v>3</v>
      </c>
      <c r="V624" s="128" t="n">
        <f aca="false" ca="false" dt2D="false" dtr="false" t="normal">COUNTIF(R624:T624, "&gt;0")</f>
        <v>3</v>
      </c>
      <c r="W624" s="128" t="n">
        <f aca="false" ca="false" dt2D="false" dtr="false" t="normal">+U624+V624</f>
        <v>6</v>
      </c>
    </row>
    <row customHeight="true" ht="12.75" outlineLevel="0" r="625">
      <c r="A625" s="115" t="n">
        <f aca="false" ca="false" dt2D="false" dtr="false" t="normal">A624+1</f>
        <v>499</v>
      </c>
      <c r="B625" s="115" t="n">
        <f aca="false" ca="false" dt2D="false" dtr="false" t="normal">+B624+1</f>
        <v>373</v>
      </c>
      <c r="C625" s="116" t="s">
        <v>484</v>
      </c>
      <c r="D625" s="115" t="s">
        <v>1018</v>
      </c>
      <c r="E625" s="124" t="n">
        <f aca="false" ca="false" dt2D="false" dtr="false" t="normal">SUM(F625:T625)</f>
        <v>5747909.95</v>
      </c>
      <c r="F625" s="124" t="n">
        <v>4377110.84</v>
      </c>
      <c r="G625" s="124" t="n">
        <v>1370799.11</v>
      </c>
      <c r="H625" s="124" t="n"/>
      <c r="I625" s="124" t="n"/>
      <c r="J625" s="124" t="n"/>
      <c r="K625" s="124" t="n"/>
      <c r="L625" s="124" t="n"/>
      <c r="M625" s="124" t="n"/>
      <c r="N625" s="124" t="n"/>
      <c r="O625" s="124" t="n"/>
      <c r="P625" s="124" t="n"/>
      <c r="Q625" s="124" t="n"/>
      <c r="R625" s="124" t="n"/>
      <c r="S625" s="124" t="n"/>
      <c r="T625" s="124" t="n"/>
      <c r="U625" s="128" t="n">
        <f aca="false" ca="false" dt2D="false" dtr="false" t="normal">COUNTIF(F625:Q625, "&gt;0")</f>
        <v>2</v>
      </c>
      <c r="V625" s="128" t="n">
        <f aca="false" ca="false" dt2D="false" dtr="false" t="normal">COUNTIF(R625:T625, "&gt;0")</f>
        <v>0</v>
      </c>
      <c r="W625" s="128" t="n">
        <f aca="false" ca="false" dt2D="false" dtr="false" t="normal">+U625+V625</f>
        <v>2</v>
      </c>
    </row>
    <row customHeight="true" ht="12.75" outlineLevel="0" r="626">
      <c r="A626" s="115" t="n">
        <f aca="false" ca="false" dt2D="false" dtr="false" t="normal">A625+1</f>
        <v>500</v>
      </c>
      <c r="B626" s="115" t="n">
        <f aca="false" ca="false" dt2D="false" dtr="false" t="normal">+B625+1</f>
        <v>374</v>
      </c>
      <c r="C626" s="116" t="s">
        <v>484</v>
      </c>
      <c r="D626" s="268" t="s">
        <v>1096</v>
      </c>
      <c r="E626" s="124" t="n">
        <f aca="false" ca="true" dt2D="false" dtr="false" t="normal">SUBTOTAL(9, F626:T626)</f>
        <v>3691856.98</v>
      </c>
      <c r="F626" s="124" t="n"/>
      <c r="G626" s="124" t="n"/>
      <c r="H626" s="124" t="n"/>
      <c r="I626" s="124" t="n">
        <v>3478095.53</v>
      </c>
      <c r="J626" s="124" t="n"/>
      <c r="K626" s="124" t="n"/>
      <c r="L626" s="124" t="n">
        <v>0</v>
      </c>
      <c r="M626" s="124" t="n"/>
      <c r="N626" s="124" t="n"/>
      <c r="O626" s="124" t="n"/>
      <c r="P626" s="124" t="n"/>
      <c r="Q626" s="124" t="n"/>
      <c r="R626" s="124" t="n">
        <v>110755.71</v>
      </c>
      <c r="S626" s="124" t="n">
        <v>24000</v>
      </c>
      <c r="T626" s="124" t="n">
        <v>79005.74</v>
      </c>
      <c r="U626" s="128" t="n">
        <f aca="false" ca="false" dt2D="false" dtr="false" t="normal">COUNTIF(F626:Q626, "&gt;0")</f>
        <v>1</v>
      </c>
      <c r="V626" s="128" t="n">
        <f aca="false" ca="false" dt2D="false" dtr="false" t="normal">COUNTIF(R626:T626, "&gt;0")</f>
        <v>3</v>
      </c>
      <c r="W626" s="128" t="n">
        <f aca="false" ca="false" dt2D="false" dtr="false" t="normal">+U626+V626</f>
        <v>4</v>
      </c>
    </row>
    <row customHeight="true" ht="12.75" outlineLevel="0" r="627">
      <c r="A627" s="115" t="n">
        <f aca="false" ca="false" dt2D="false" dtr="false" t="normal">A626+1</f>
        <v>501</v>
      </c>
      <c r="B627" s="115" t="n">
        <f aca="false" ca="false" dt2D="false" dtr="false" t="normal">+B626+1</f>
        <v>375</v>
      </c>
      <c r="C627" s="116" t="s">
        <v>486</v>
      </c>
      <c r="D627" s="115" t="s">
        <v>1020</v>
      </c>
      <c r="E627" s="124" t="n">
        <f aca="false" ca="false" dt2D="false" dtr="false" t="normal">SUM(F627:T627)</f>
        <v>9925193.08</v>
      </c>
      <c r="F627" s="124" t="n">
        <v>6920247.88</v>
      </c>
      <c r="G627" s="124" t="n"/>
      <c r="H627" s="124" t="n"/>
      <c r="I627" s="124" t="n">
        <v>3004945.2</v>
      </c>
      <c r="J627" s="124" t="n"/>
      <c r="K627" s="124" t="n"/>
      <c r="L627" s="124" t="n"/>
      <c r="M627" s="124" t="n"/>
      <c r="N627" s="124" t="n"/>
      <c r="O627" s="124" t="n"/>
      <c r="P627" s="124" t="n"/>
      <c r="Q627" s="124" t="n"/>
      <c r="R627" s="124" t="n"/>
      <c r="S627" s="124" t="n"/>
      <c r="T627" s="124" t="n"/>
      <c r="U627" s="128" t="n">
        <f aca="false" ca="false" dt2D="false" dtr="false" t="normal">COUNTIF(F627:Q627, "&gt;0")</f>
        <v>2</v>
      </c>
      <c r="V627" s="128" t="n">
        <f aca="false" ca="false" dt2D="false" dtr="false" t="normal">COUNTIF(R627:T627, "&gt;0")</f>
        <v>0</v>
      </c>
      <c r="W627" s="128" t="n">
        <f aca="false" ca="false" dt2D="false" dtr="false" t="normal">+U627+V627</f>
        <v>2</v>
      </c>
    </row>
    <row customHeight="true" ht="12.75" outlineLevel="0" r="628">
      <c r="A628" s="115" t="n">
        <f aca="false" ca="false" dt2D="false" dtr="false" t="normal">A627+1</f>
        <v>502</v>
      </c>
      <c r="B628" s="115" t="n">
        <f aca="false" ca="false" dt2D="false" dtr="false" t="normal">+B627+1</f>
        <v>376</v>
      </c>
      <c r="C628" s="116" t="s">
        <v>486</v>
      </c>
      <c r="D628" s="115" t="s">
        <v>1021</v>
      </c>
      <c r="E628" s="124" t="n">
        <f aca="false" ca="false" dt2D="false" dtr="false" t="normal">SUM(F628:T628)</f>
        <v>3941005</v>
      </c>
      <c r="F628" s="124" t="n"/>
      <c r="G628" s="124" t="n"/>
      <c r="H628" s="124" t="n"/>
      <c r="I628" s="124" t="n">
        <v>3941005</v>
      </c>
      <c r="J628" s="124" t="n"/>
      <c r="K628" s="124" t="n"/>
      <c r="L628" s="124" t="n"/>
      <c r="M628" s="124" t="n"/>
      <c r="N628" s="124" t="n"/>
      <c r="O628" s="124" t="n"/>
      <c r="P628" s="124" t="n"/>
      <c r="Q628" s="124" t="n"/>
      <c r="R628" s="124" t="n"/>
      <c r="S628" s="124" t="n"/>
      <c r="T628" s="124" t="n"/>
      <c r="U628" s="128" t="n">
        <f aca="false" ca="false" dt2D="false" dtr="false" t="normal">COUNTIF(F628:Q628, "&gt;0")</f>
        <v>1</v>
      </c>
      <c r="V628" s="128" t="n">
        <f aca="false" ca="false" dt2D="false" dtr="false" t="normal">COUNTIF(R628:T628, "&gt;0")</f>
        <v>0</v>
      </c>
      <c r="W628" s="128" t="n">
        <f aca="false" ca="false" dt2D="false" dtr="false" t="normal">+U628+V628</f>
        <v>1</v>
      </c>
    </row>
    <row customHeight="true" ht="12.75" outlineLevel="0" r="629">
      <c r="A629" s="115" t="n">
        <f aca="false" ca="false" dt2D="false" dtr="false" t="normal">A628+1</f>
        <v>503</v>
      </c>
      <c r="B629" s="115" t="s">
        <v>226</v>
      </c>
      <c r="C629" s="116" t="s">
        <v>486</v>
      </c>
      <c r="D629" s="116" t="s">
        <v>599</v>
      </c>
      <c r="E629" s="124" t="n">
        <f aca="false" ca="true" dt2D="false" dtr="false" t="normal">SUBTOTAL(9, F629:T629)</f>
        <v>6593380.8</v>
      </c>
      <c r="F629" s="124" t="n">
        <v>6593380.8</v>
      </c>
      <c r="G629" s="124" t="n"/>
      <c r="H629" s="124" t="n"/>
      <c r="I629" s="124" t="n"/>
      <c r="J629" s="124" t="n"/>
      <c r="K629" s="124" t="n"/>
      <c r="L629" s="124" t="n"/>
      <c r="M629" s="124" t="n"/>
      <c r="N629" s="124" t="n"/>
      <c r="O629" s="124" t="n"/>
      <c r="P629" s="124" t="n"/>
      <c r="Q629" s="124" t="n"/>
      <c r="R629" s="124" t="n"/>
      <c r="S629" s="124" t="n"/>
      <c r="T629" s="124" t="n"/>
      <c r="U629" s="128" t="n">
        <f aca="false" ca="false" dt2D="false" dtr="false" t="normal">COUNTIF(F629:Q629, "&gt;0")</f>
        <v>1</v>
      </c>
      <c r="V629" s="128" t="n">
        <f aca="false" ca="false" dt2D="false" dtr="false" t="normal">COUNTIF(R629:T629, "&gt;0")</f>
        <v>0</v>
      </c>
      <c r="W629" s="128" t="n">
        <f aca="false" ca="false" dt2D="false" dtr="false" t="normal">+U629+V629</f>
        <v>1</v>
      </c>
    </row>
    <row customHeight="true" ht="12.75" outlineLevel="0" r="630">
      <c r="A630" s="115" t="n">
        <f aca="false" ca="false" dt2D="false" dtr="false" t="normal">A629+1</f>
        <v>504</v>
      </c>
      <c r="B630" s="115" t="n">
        <f aca="false" ca="false" dt2D="false" dtr="false" t="normal">B628+1</f>
        <v>377</v>
      </c>
      <c r="C630" s="116" t="s">
        <v>490</v>
      </c>
      <c r="D630" s="116" t="s">
        <v>951</v>
      </c>
      <c r="E630" s="124" t="n">
        <f aca="false" ca="true" dt2D="false" dtr="false" t="normal">SUBTOTAL(9, F630:T630)</f>
        <v>5823973.489999999</v>
      </c>
      <c r="F630" s="124" t="n"/>
      <c r="G630" s="124" t="n"/>
      <c r="H630" s="124" t="n"/>
      <c r="I630" s="124" t="n"/>
      <c r="J630" s="124" t="n"/>
      <c r="K630" s="124" t="n"/>
      <c r="L630" s="124" t="n"/>
      <c r="M630" s="124" t="n"/>
      <c r="N630" s="124" t="n"/>
      <c r="O630" s="124" t="n"/>
      <c r="P630" s="124" t="n"/>
      <c r="Q630" s="124" t="n">
        <v>5645358.85</v>
      </c>
      <c r="R630" s="124" t="n">
        <v>154614.64</v>
      </c>
      <c r="S630" s="124" t="n">
        <v>24000</v>
      </c>
      <c r="T630" s="124" t="n"/>
      <c r="U630" s="128" t="n">
        <f aca="false" ca="false" dt2D="false" dtr="false" t="normal">COUNTIF(F630:Q630, "&gt;0")</f>
        <v>1</v>
      </c>
      <c r="V630" s="128" t="n">
        <f aca="false" ca="false" dt2D="false" dtr="false" t="normal">COUNTIF(R630:T630, "&gt;0")</f>
        <v>2</v>
      </c>
      <c r="W630" s="128" t="n">
        <f aca="false" ca="false" dt2D="false" dtr="false" t="normal">+U630+V630</f>
        <v>3</v>
      </c>
    </row>
    <row customHeight="true" ht="12.75" outlineLevel="0" r="631">
      <c r="A631" s="115" t="n">
        <f aca="false" ca="false" dt2D="false" dtr="false" t="normal">A630+1</f>
        <v>505</v>
      </c>
      <c r="B631" s="115" t="n">
        <f aca="false" ca="false" dt2D="false" dtr="false" t="normal">B630+1</f>
        <v>378</v>
      </c>
      <c r="C631" s="116" t="s">
        <v>1022</v>
      </c>
      <c r="D631" s="116" t="s">
        <v>1023</v>
      </c>
      <c r="E631" s="124" t="n">
        <f aca="false" ca="false" dt2D="false" dtr="false" t="normal">SUM(F631:T631)</f>
        <v>2928840.77</v>
      </c>
      <c r="F631" s="124" t="n"/>
      <c r="G631" s="124" t="n"/>
      <c r="H631" s="124" t="n"/>
      <c r="I631" s="124" t="n"/>
      <c r="J631" s="124" t="n"/>
      <c r="K631" s="124" t="n"/>
      <c r="L631" s="124" t="n"/>
      <c r="M631" s="124" t="n"/>
      <c r="N631" s="124" t="n">
        <v>1378469.23</v>
      </c>
      <c r="O631" s="124" t="n"/>
      <c r="P631" s="124" t="n"/>
      <c r="Q631" s="124" t="n">
        <v>1550371.54</v>
      </c>
      <c r="R631" s="124" t="n"/>
      <c r="S631" s="124" t="n"/>
      <c r="T631" s="124" t="n"/>
      <c r="U631" s="128" t="n">
        <f aca="false" ca="false" dt2D="false" dtr="false" t="normal">COUNTIF(F631:Q631, "&gt;0")</f>
        <v>2</v>
      </c>
      <c r="V631" s="128" t="n">
        <f aca="false" ca="false" dt2D="false" dtr="false" t="normal">COUNTIF(R631:T631, "&gt;0")</f>
        <v>0</v>
      </c>
      <c r="W631" s="128" t="n">
        <f aca="false" ca="false" dt2D="false" dtr="false" t="normal">+U631+V631</f>
        <v>2</v>
      </c>
      <c r="X631" s="0" t="s">
        <v>1088</v>
      </c>
    </row>
    <row customHeight="true" ht="12.75" outlineLevel="0" r="632">
      <c r="A632" s="115" t="n">
        <f aca="false" ca="false" dt2D="false" dtr="false" t="normal">A631+1</f>
        <v>506</v>
      </c>
      <c r="B632" s="115" t="n">
        <f aca="false" ca="false" dt2D="false" dtr="false" t="normal">B631+1</f>
        <v>379</v>
      </c>
      <c r="C632" s="116" t="s">
        <v>1024</v>
      </c>
      <c r="D632" s="116" t="s">
        <v>1025</v>
      </c>
      <c r="E632" s="124" t="n">
        <f aca="false" ca="false" dt2D="false" dtr="false" t="normal">SUM(F632:T632)</f>
        <v>4299726.3100000005</v>
      </c>
      <c r="F632" s="124" t="n"/>
      <c r="G632" s="124" t="n"/>
      <c r="H632" s="124" t="n"/>
      <c r="I632" s="124" t="n"/>
      <c r="J632" s="124" t="n"/>
      <c r="K632" s="124" t="n"/>
      <c r="L632" s="124" t="n"/>
      <c r="M632" s="124" t="n"/>
      <c r="N632" s="124" t="n"/>
      <c r="O632" s="124" t="n"/>
      <c r="P632" s="124" t="n"/>
      <c r="Q632" s="124" t="n">
        <v>4227140.16</v>
      </c>
      <c r="R632" s="124" t="n">
        <v>48586.15</v>
      </c>
      <c r="S632" s="124" t="n">
        <v>24000</v>
      </c>
      <c r="T632" s="124" t="n"/>
      <c r="U632" s="128" t="n">
        <f aca="false" ca="false" dt2D="false" dtr="false" t="normal">COUNTIF(F632:Q632, "&gt;0")</f>
        <v>1</v>
      </c>
      <c r="V632" s="128" t="n">
        <f aca="false" ca="false" dt2D="false" dtr="false" t="normal">COUNTIF(R632:T632, "&gt;0")</f>
        <v>2</v>
      </c>
      <c r="W632" s="128" t="n">
        <f aca="false" ca="false" dt2D="false" dtr="false" t="normal">+U632+V632</f>
        <v>3</v>
      </c>
    </row>
    <row customHeight="true" ht="12.75" outlineLevel="0" r="633">
      <c r="A633" s="115" t="n">
        <f aca="false" ca="false" dt2D="false" dtr="false" t="normal">A632+1</f>
        <v>507</v>
      </c>
      <c r="B633" s="115" t="n">
        <f aca="false" ca="false" dt2D="false" dtr="false" t="normal">B632+1</f>
        <v>380</v>
      </c>
      <c r="C633" s="116" t="s">
        <v>1024</v>
      </c>
      <c r="D633" s="116" t="s">
        <v>1026</v>
      </c>
      <c r="E633" s="124" t="n">
        <f aca="false" ca="false" dt2D="false" dtr="false" t="normal">SUM(F633:T633)</f>
        <v>154224.83000000002</v>
      </c>
      <c r="F633" s="124" t="n"/>
      <c r="G633" s="124" t="n"/>
      <c r="H633" s="124" t="n">
        <v>121354.07</v>
      </c>
      <c r="I633" s="124" t="n"/>
      <c r="J633" s="124" t="n"/>
      <c r="K633" s="124" t="n"/>
      <c r="L633" s="124" t="n"/>
      <c r="M633" s="124" t="n"/>
      <c r="N633" s="124" t="n"/>
      <c r="O633" s="124" t="n"/>
      <c r="P633" s="124" t="n"/>
      <c r="Q633" s="124" t="n"/>
      <c r="R633" s="124" t="n">
        <v>8870.76</v>
      </c>
      <c r="S633" s="124" t="n">
        <v>24000</v>
      </c>
      <c r="T633" s="124" t="n"/>
      <c r="U633" s="128" t="n">
        <f aca="false" ca="false" dt2D="false" dtr="false" t="normal">COUNTIF(F633:Q633, "&gt;0")</f>
        <v>1</v>
      </c>
      <c r="V633" s="128" t="n">
        <f aca="false" ca="false" dt2D="false" dtr="false" t="normal">COUNTIF(R633:T633, "&gt;0")</f>
        <v>2</v>
      </c>
      <c r="W633" s="128" t="n">
        <f aca="false" ca="false" dt2D="false" dtr="false" t="normal">+U633+V633</f>
        <v>3</v>
      </c>
    </row>
    <row customHeight="true" ht="12.75" outlineLevel="0" r="634">
      <c r="A634" s="115" t="n">
        <f aca="false" ca="false" dt2D="false" dtr="false" t="normal">A633+1</f>
        <v>508</v>
      </c>
      <c r="B634" s="115" t="n">
        <f aca="false" ca="false" dt2D="false" dtr="false" t="normal">B633+1</f>
        <v>381</v>
      </c>
      <c r="C634" s="116" t="s">
        <v>1024</v>
      </c>
      <c r="D634" s="116" t="s">
        <v>1027</v>
      </c>
      <c r="E634" s="124" t="n">
        <f aca="false" ca="false" dt2D="false" dtr="false" t="normal">SUM(F634:T634)</f>
        <v>8689806.62</v>
      </c>
      <c r="F634" s="124" t="n">
        <v>1506548.74</v>
      </c>
      <c r="G634" s="124" t="n"/>
      <c r="H634" s="124" t="n">
        <v>442107.03</v>
      </c>
      <c r="I634" s="124" t="n">
        <v>580792.8</v>
      </c>
      <c r="J634" s="124" t="n"/>
      <c r="K634" s="124" t="n"/>
      <c r="L634" s="124" t="n"/>
      <c r="M634" s="124" t="n"/>
      <c r="N634" s="124" t="n"/>
      <c r="O634" s="124" t="n"/>
      <c r="P634" s="124" t="n"/>
      <c r="Q634" s="124" t="n">
        <v>6026555.95</v>
      </c>
      <c r="R634" s="124" t="n">
        <v>109802.1</v>
      </c>
      <c r="S634" s="124" t="n">
        <v>24000</v>
      </c>
      <c r="T634" s="124" t="n"/>
      <c r="U634" s="128" t="n">
        <f aca="false" ca="false" dt2D="false" dtr="false" t="normal">COUNTIF(F634:Q634, "&gt;0")</f>
        <v>4</v>
      </c>
      <c r="V634" s="128" t="n">
        <f aca="false" ca="false" dt2D="false" dtr="false" t="normal">COUNTIF(R634:T634, "&gt;0")</f>
        <v>2</v>
      </c>
      <c r="W634" s="128" t="n">
        <f aca="false" ca="false" dt2D="false" dtr="false" t="normal">+U634+V634</f>
        <v>6</v>
      </c>
    </row>
    <row customHeight="true" ht="12.75" outlineLevel="0" r="635">
      <c r="A635" s="115" t="n">
        <f aca="false" ca="false" dt2D="false" dtr="false" t="normal">A634+1</f>
        <v>509</v>
      </c>
      <c r="B635" s="115" t="n">
        <f aca="false" ca="false" dt2D="false" dtr="false" t="normal">B634+1</f>
        <v>382</v>
      </c>
      <c r="C635" s="116" t="s">
        <v>1024</v>
      </c>
      <c r="D635" s="116" t="s">
        <v>1028</v>
      </c>
      <c r="E635" s="124" t="n">
        <f aca="false" ca="false" dt2D="false" dtr="false" t="normal">SUM(F635:T635)</f>
        <v>3397790.19</v>
      </c>
      <c r="F635" s="124" t="n"/>
      <c r="G635" s="124" t="n"/>
      <c r="H635" s="124" t="n"/>
      <c r="I635" s="124" t="n"/>
      <c r="J635" s="124" t="n"/>
      <c r="K635" s="124" t="n"/>
      <c r="L635" s="124" t="n"/>
      <c r="M635" s="124" t="n"/>
      <c r="N635" s="124" t="n"/>
      <c r="O635" s="124" t="n"/>
      <c r="P635" s="124" t="n"/>
      <c r="Q635" s="124" t="n">
        <v>3309095.26</v>
      </c>
      <c r="R635" s="124" t="n">
        <v>64694.93</v>
      </c>
      <c r="S635" s="124" t="n">
        <v>24000</v>
      </c>
      <c r="T635" s="124" t="n"/>
      <c r="U635" s="128" t="n">
        <f aca="false" ca="false" dt2D="false" dtr="false" t="normal">COUNTIF(F635:Q635, "&gt;0")</f>
        <v>1</v>
      </c>
      <c r="V635" s="128" t="n">
        <f aca="false" ca="false" dt2D="false" dtr="false" t="normal">COUNTIF(R635:T635, "&gt;0")</f>
        <v>2</v>
      </c>
      <c r="W635" s="128" t="n">
        <f aca="false" ca="false" dt2D="false" dtr="false" t="normal">+U635+V635</f>
        <v>3</v>
      </c>
    </row>
    <row customHeight="true" ht="12.75" outlineLevel="0" r="636">
      <c r="A636" s="115" t="n">
        <f aca="false" ca="false" dt2D="false" dtr="false" t="normal">A635+1</f>
        <v>510</v>
      </c>
      <c r="B636" s="115" t="n">
        <f aca="false" ca="false" dt2D="false" dtr="false" t="normal">B635+1</f>
        <v>383</v>
      </c>
      <c r="C636" s="116" t="s">
        <v>1024</v>
      </c>
      <c r="D636" s="116" t="s">
        <v>1030</v>
      </c>
      <c r="E636" s="124" t="n">
        <f aca="false" ca="false" dt2D="false" dtr="false" t="normal">SUM(F636:T636)</f>
        <v>2915348.6699999995</v>
      </c>
      <c r="F636" s="124" t="n"/>
      <c r="G636" s="124" t="n"/>
      <c r="H636" s="124" t="n"/>
      <c r="I636" s="124" t="n">
        <v>231478.07</v>
      </c>
      <c r="J636" s="124" t="n"/>
      <c r="K636" s="124" t="n"/>
      <c r="L636" s="124" t="n"/>
      <c r="M636" s="124" t="n"/>
      <c r="N636" s="124" t="n"/>
      <c r="O636" s="124" t="n"/>
      <c r="P636" s="124" t="n"/>
      <c r="Q636" s="124" t="n">
        <v>2601818.28</v>
      </c>
      <c r="R636" s="124" t="n">
        <v>58052.32</v>
      </c>
      <c r="S636" s="124" t="n">
        <v>24000</v>
      </c>
      <c r="T636" s="124" t="n"/>
      <c r="U636" s="128" t="n">
        <f aca="false" ca="false" dt2D="false" dtr="false" t="normal">COUNTIF(F636:Q636, "&gt;0")</f>
        <v>2</v>
      </c>
      <c r="V636" s="128" t="n">
        <f aca="false" ca="false" dt2D="false" dtr="false" t="normal">COUNTIF(R636:T636, "&gt;0")</f>
        <v>2</v>
      </c>
      <c r="W636" s="128" t="n">
        <f aca="false" ca="false" dt2D="false" dtr="false" t="normal">+U636+V636</f>
        <v>4</v>
      </c>
    </row>
    <row customHeight="true" ht="12.75" outlineLevel="0" r="637">
      <c r="A637" s="115" t="n">
        <f aca="false" ca="false" dt2D="false" dtr="false" t="normal">A636+1</f>
        <v>511</v>
      </c>
      <c r="B637" s="115" t="s">
        <v>226</v>
      </c>
      <c r="C637" s="116" t="s">
        <v>497</v>
      </c>
      <c r="D637" s="115" t="s">
        <v>615</v>
      </c>
      <c r="E637" s="124" t="n">
        <f aca="false" ca="false" dt2D="false" dtr="false" t="normal">SUM(F637:T637)</f>
        <v>2137366.05</v>
      </c>
      <c r="F637" s="124" t="n"/>
      <c r="G637" s="124" t="n"/>
      <c r="H637" s="124" t="n"/>
      <c r="I637" s="124" t="n"/>
      <c r="J637" s="124" t="n">
        <v>2137366.05</v>
      </c>
      <c r="K637" s="124" t="n"/>
      <c r="L637" s="124" t="n"/>
      <c r="M637" s="124" t="n"/>
      <c r="N637" s="124" t="n"/>
      <c r="O637" s="124" t="n"/>
      <c r="P637" s="124" t="n"/>
      <c r="Q637" s="124" t="n"/>
      <c r="R637" s="124" t="n"/>
      <c r="S637" s="124" t="n"/>
      <c r="T637" s="124" t="n"/>
      <c r="U637" s="128" t="n">
        <f aca="false" ca="false" dt2D="false" dtr="false" t="normal">COUNTIF(F637:Q637, "&gt;0")</f>
        <v>1</v>
      </c>
      <c r="V637" s="128" t="n">
        <f aca="false" ca="false" dt2D="false" dtr="false" t="normal">COUNTIF(R637:T637, "&gt;0")</f>
        <v>0</v>
      </c>
      <c r="W637" s="128" t="n">
        <f aca="false" ca="false" dt2D="false" dtr="false" t="normal">+U637+V637</f>
        <v>1</v>
      </c>
    </row>
    <row customHeight="true" ht="12.75" outlineLevel="0" r="638">
      <c r="A638" s="115" t="n">
        <f aca="false" ca="false" dt2D="false" dtr="false" t="normal">A637+1</f>
        <v>512</v>
      </c>
      <c r="B638" s="115" t="n">
        <f aca="false" ca="false" dt2D="false" dtr="false" t="normal">B636+1</f>
        <v>384</v>
      </c>
      <c r="C638" s="116" t="s">
        <v>497</v>
      </c>
      <c r="D638" s="115" t="s">
        <v>1032</v>
      </c>
      <c r="E638" s="124" t="n">
        <f aca="false" ca="false" dt2D="false" dtr="false" t="normal">SUM(F638:T638)</f>
        <v>774273.0399999999</v>
      </c>
      <c r="F638" s="124" t="n"/>
      <c r="G638" s="124" t="n"/>
      <c r="H638" s="124" t="n"/>
      <c r="I638" s="124" t="n"/>
      <c r="J638" s="124" t="n">
        <v>708137.2</v>
      </c>
      <c r="K638" s="124" t="n"/>
      <c r="L638" s="124" t="n"/>
      <c r="M638" s="124" t="n"/>
      <c r="N638" s="124" t="n"/>
      <c r="O638" s="124" t="n"/>
      <c r="P638" s="124" t="n"/>
      <c r="Q638" s="124" t="n"/>
      <c r="R638" s="124" t="n">
        <v>42135.84</v>
      </c>
      <c r="S638" s="124" t="n">
        <v>24000</v>
      </c>
      <c r="T638" s="124" t="n"/>
      <c r="U638" s="128" t="n">
        <f aca="false" ca="false" dt2D="false" dtr="false" t="normal">COUNTIF(F638:Q638, "&gt;0")</f>
        <v>1</v>
      </c>
      <c r="V638" s="128" t="n">
        <f aca="false" ca="false" dt2D="false" dtr="false" t="normal">COUNTIF(R638:T638, "&gt;0")</f>
        <v>2</v>
      </c>
      <c r="W638" s="128" t="n">
        <f aca="false" ca="false" dt2D="false" dtr="false" t="normal">+U638+V638</f>
        <v>3</v>
      </c>
    </row>
    <row customHeight="true" ht="12.75" outlineLevel="0" r="639">
      <c r="A639" s="115" t="n">
        <f aca="false" ca="false" dt2D="false" dtr="false" t="normal">A638+1</f>
        <v>513</v>
      </c>
      <c r="B639" s="115" t="n">
        <f aca="false" ca="false" dt2D="false" dtr="false" t="normal">+B638+1</f>
        <v>385</v>
      </c>
      <c r="C639" s="116" t="s">
        <v>497</v>
      </c>
      <c r="D639" s="115" t="s">
        <v>1033</v>
      </c>
      <c r="E639" s="124" t="n">
        <f aca="false" ca="false" dt2D="false" dtr="false" t="normal">SUM(F639:T639)</f>
        <v>219142.72</v>
      </c>
      <c r="F639" s="124" t="n"/>
      <c r="G639" s="124" t="n"/>
      <c r="H639" s="124" t="n"/>
      <c r="I639" s="124" t="n"/>
      <c r="J639" s="124" t="n">
        <v>184139.41</v>
      </c>
      <c r="K639" s="124" t="n"/>
      <c r="L639" s="124" t="n"/>
      <c r="M639" s="124" t="n"/>
      <c r="N639" s="124" t="n"/>
      <c r="O639" s="124" t="n"/>
      <c r="P639" s="124" t="n"/>
      <c r="Q639" s="124" t="n"/>
      <c r="R639" s="124" t="n">
        <v>11003.31</v>
      </c>
      <c r="S639" s="124" t="n">
        <v>24000</v>
      </c>
      <c r="T639" s="124" t="n"/>
      <c r="U639" s="128" t="n">
        <f aca="false" ca="false" dt2D="false" dtr="false" t="normal">COUNTIF(F639:Q639, "&gt;0")</f>
        <v>1</v>
      </c>
      <c r="V639" s="128" t="n">
        <f aca="false" ca="false" dt2D="false" dtr="false" t="normal">COUNTIF(R639:T639, "&gt;0")</f>
        <v>2</v>
      </c>
      <c r="W639" s="128" t="n">
        <f aca="false" ca="false" dt2D="false" dtr="false" t="normal">+U639+V639</f>
        <v>3</v>
      </c>
    </row>
    <row customHeight="true" ht="12.75" outlineLevel="0" r="640">
      <c r="A640" s="115" t="n">
        <f aca="false" ca="false" dt2D="false" dtr="false" t="normal">A639+1</f>
        <v>514</v>
      </c>
      <c r="B640" s="115" t="s">
        <v>226</v>
      </c>
      <c r="C640" s="116" t="s">
        <v>497</v>
      </c>
      <c r="D640" s="115" t="s">
        <v>617</v>
      </c>
      <c r="E640" s="124" t="n">
        <f aca="false" ca="true" dt2D="false" dtr="false" t="normal">SUBTOTAL(9, F640:T640)</f>
        <v>2026050.02</v>
      </c>
      <c r="F640" s="124" t="n"/>
      <c r="G640" s="124" t="n"/>
      <c r="H640" s="124" t="n"/>
      <c r="I640" s="124" t="n"/>
      <c r="J640" s="124" t="n">
        <v>1949055.82</v>
      </c>
      <c r="K640" s="124" t="n"/>
      <c r="L640" s="124" t="n"/>
      <c r="M640" s="124" t="n"/>
      <c r="N640" s="124" t="n"/>
      <c r="O640" s="124" t="n"/>
      <c r="P640" s="124" t="n"/>
      <c r="Q640" s="124" t="n"/>
      <c r="R640" s="124" t="n">
        <v>52994.2</v>
      </c>
      <c r="S640" s="124" t="n">
        <v>24000</v>
      </c>
      <c r="T640" s="124" t="n"/>
      <c r="U640" s="128" t="n">
        <f aca="false" ca="false" dt2D="false" dtr="false" t="normal">COUNTIF(F640:Q640, "&gt;0")</f>
        <v>1</v>
      </c>
      <c r="V640" s="128" t="n">
        <f aca="false" ca="false" dt2D="false" dtr="false" t="normal">COUNTIF(R640:T640, "&gt;0")</f>
        <v>2</v>
      </c>
      <c r="W640" s="128" t="n">
        <f aca="false" ca="false" dt2D="false" dtr="false" t="normal">+U640+V640</f>
        <v>3</v>
      </c>
    </row>
    <row customHeight="true" ht="12.75" outlineLevel="0" r="641">
      <c r="A641" s="115" t="n">
        <f aca="false" ca="false" dt2D="false" dtr="false" t="normal">A640+1</f>
        <v>515</v>
      </c>
      <c r="B641" s="115" t="n">
        <f aca="false" ca="false" dt2D="false" dtr="false" t="normal">B639+1</f>
        <v>386</v>
      </c>
      <c r="C641" s="116" t="s">
        <v>510</v>
      </c>
      <c r="D641" s="115" t="s">
        <v>1035</v>
      </c>
      <c r="E641" s="124" t="n">
        <f aca="false" ca="false" dt2D="false" dtr="false" t="normal">SUM(F641:T641)</f>
        <v>1803348.34</v>
      </c>
      <c r="F641" s="124" t="n"/>
      <c r="G641" s="124" t="n"/>
      <c r="H641" s="124" t="n"/>
      <c r="I641" s="124" t="n"/>
      <c r="J641" s="124" t="n">
        <v>1683898.84</v>
      </c>
      <c r="K641" s="124" t="n"/>
      <c r="L641" s="124" t="n"/>
      <c r="M641" s="124" t="n"/>
      <c r="N641" s="124" t="n"/>
      <c r="O641" s="124" t="n"/>
      <c r="P641" s="124" t="n"/>
      <c r="Q641" s="124" t="n"/>
      <c r="R641" s="124" t="n">
        <v>95449.5</v>
      </c>
      <c r="S641" s="124" t="n">
        <v>24000</v>
      </c>
      <c r="T641" s="124" t="n"/>
      <c r="U641" s="128" t="n">
        <f aca="false" ca="false" dt2D="false" dtr="false" t="normal">COUNTIF(F641:Q641, "&gt;0")</f>
        <v>1</v>
      </c>
      <c r="V641" s="128" t="n">
        <f aca="false" ca="false" dt2D="false" dtr="false" t="normal">COUNTIF(R641:T641, "&gt;0")</f>
        <v>2</v>
      </c>
      <c r="W641" s="128" t="n">
        <f aca="false" ca="false" dt2D="false" dtr="false" t="normal">+U641+V641</f>
        <v>3</v>
      </c>
    </row>
    <row customHeight="true" ht="12.75" outlineLevel="0" r="642">
      <c r="A642" s="115" t="n">
        <f aca="false" ca="false" dt2D="false" dtr="false" t="normal">A641+1</f>
        <v>516</v>
      </c>
      <c r="B642" s="115" t="s">
        <v>226</v>
      </c>
      <c r="C642" s="116" t="s">
        <v>510</v>
      </c>
      <c r="D642" s="115" t="s">
        <v>622</v>
      </c>
      <c r="E642" s="124" t="n">
        <f aca="false" ca="true" dt2D="false" dtr="false" t="normal">SUBTOTAL(9, F642:T642)</f>
        <v>743535.69</v>
      </c>
      <c r="F642" s="124" t="n"/>
      <c r="G642" s="124" t="n"/>
      <c r="H642" s="124" t="n"/>
      <c r="I642" s="124" t="n"/>
      <c r="J642" s="124" t="n">
        <v>678663.08</v>
      </c>
      <c r="K642" s="124" t="n"/>
      <c r="L642" s="124" t="n"/>
      <c r="M642" s="124" t="n"/>
      <c r="N642" s="124" t="n"/>
      <c r="O642" s="124" t="n"/>
      <c r="P642" s="124" t="n"/>
      <c r="Q642" s="124" t="n"/>
      <c r="R642" s="124" t="n">
        <v>40872.61</v>
      </c>
      <c r="S642" s="124" t="n">
        <v>24000</v>
      </c>
      <c r="T642" s="124" t="n"/>
      <c r="U642" s="128" t="n">
        <f aca="false" ca="false" dt2D="false" dtr="false" t="normal">COUNTIF(F642:Q642, "&gt;0")</f>
        <v>1</v>
      </c>
      <c r="V642" s="128" t="n">
        <f aca="false" ca="false" dt2D="false" dtr="false" t="normal">COUNTIF(R642:T642, "&gt;0")</f>
        <v>2</v>
      </c>
      <c r="W642" s="128" t="n">
        <f aca="false" ca="false" dt2D="false" dtr="false" t="normal">+U642+V642</f>
        <v>3</v>
      </c>
    </row>
    <row customHeight="true" ht="12.75" outlineLevel="0" r="643">
      <c r="A643" s="115" t="n">
        <f aca="false" ca="false" dt2D="false" dtr="false" t="normal">A642+1</f>
        <v>517</v>
      </c>
      <c r="B643" s="115" t="n">
        <f aca="false" ca="false" dt2D="false" dtr="false" t="normal">B641+1</f>
        <v>387</v>
      </c>
      <c r="C643" s="116" t="s">
        <v>510</v>
      </c>
      <c r="D643" s="115" t="s">
        <v>1036</v>
      </c>
      <c r="E643" s="124" t="n">
        <f aca="false" ca="false" dt2D="false" dtr="false" t="normal">SUM(F643:T643)</f>
        <v>735544.01</v>
      </c>
      <c r="F643" s="124" t="n"/>
      <c r="G643" s="124" t="n"/>
      <c r="H643" s="124" t="n"/>
      <c r="I643" s="124" t="n"/>
      <c r="J643" s="124" t="n">
        <v>670022.63</v>
      </c>
      <c r="K643" s="124" t="n"/>
      <c r="L643" s="124" t="n"/>
      <c r="M643" s="124" t="n"/>
      <c r="N643" s="124" t="n"/>
      <c r="O643" s="124" t="n"/>
      <c r="P643" s="124" t="n"/>
      <c r="Q643" s="124" t="n"/>
      <c r="R643" s="124" t="n">
        <v>41521.38</v>
      </c>
      <c r="S643" s="124" t="n">
        <v>24000</v>
      </c>
      <c r="T643" s="124" t="n"/>
      <c r="U643" s="128" t="n">
        <f aca="false" ca="false" dt2D="false" dtr="false" t="normal">COUNTIF(F643:Q643, "&gt;0")</f>
        <v>1</v>
      </c>
      <c r="V643" s="128" t="n">
        <f aca="false" ca="false" dt2D="false" dtr="false" t="normal">COUNTIF(R643:T643, "&gt;0")</f>
        <v>2</v>
      </c>
      <c r="W643" s="128" t="n">
        <f aca="false" ca="false" dt2D="false" dtr="false" t="normal">+U643+V643</f>
        <v>3</v>
      </c>
    </row>
    <row customHeight="true" ht="12.75" outlineLevel="0" r="644">
      <c r="A644" s="115" t="n">
        <f aca="false" ca="false" dt2D="false" dtr="false" t="normal">A643+1</f>
        <v>518</v>
      </c>
      <c r="B644" s="115" t="s">
        <v>226</v>
      </c>
      <c r="C644" s="116" t="s">
        <v>510</v>
      </c>
      <c r="D644" s="115" t="s">
        <v>630</v>
      </c>
      <c r="E644" s="124" t="n">
        <f aca="false" ca="false" dt2D="false" dtr="false" t="normal">SUM(F644:T644)</f>
        <v>1236692.4</v>
      </c>
      <c r="F644" s="124" t="n"/>
      <c r="G644" s="124" t="n"/>
      <c r="H644" s="124" t="n"/>
      <c r="I644" s="124" t="n"/>
      <c r="J644" s="124" t="n">
        <v>1167218.39</v>
      </c>
      <c r="K644" s="124" t="n"/>
      <c r="L644" s="124" t="n"/>
      <c r="M644" s="124" t="n"/>
      <c r="N644" s="124" t="n"/>
      <c r="O644" s="124" t="n"/>
      <c r="P644" s="124" t="n"/>
      <c r="Q644" s="124" t="n"/>
      <c r="R644" s="124" t="n">
        <v>45474.01</v>
      </c>
      <c r="S644" s="124" t="n">
        <v>24000</v>
      </c>
      <c r="T644" s="124" t="n"/>
      <c r="U644" s="128" t="n">
        <f aca="false" ca="false" dt2D="false" dtr="false" t="normal">COUNTIF(F644:Q644, "&gt;0")</f>
        <v>1</v>
      </c>
      <c r="V644" s="128" t="n">
        <f aca="false" ca="false" dt2D="false" dtr="false" t="normal">COUNTIF(R644:T644, "&gt;0")</f>
        <v>2</v>
      </c>
      <c r="W644" s="128" t="n">
        <f aca="false" ca="false" dt2D="false" dtr="false" t="normal">+U644+V644</f>
        <v>3</v>
      </c>
    </row>
    <row customHeight="true" ht="12.75" outlineLevel="0" r="645">
      <c r="A645" s="115" t="n">
        <f aca="false" ca="false" dt2D="false" dtr="false" t="normal">A644+1</f>
        <v>519</v>
      </c>
      <c r="B645" s="115" t="n">
        <f aca="false" ca="false" dt2D="false" dtr="false" t="normal">B643+1</f>
        <v>388</v>
      </c>
      <c r="C645" s="116" t="s">
        <v>510</v>
      </c>
      <c r="D645" s="115" t="s">
        <v>1037</v>
      </c>
      <c r="E645" s="124" t="n">
        <f aca="false" ca="false" dt2D="false" dtr="false" t="normal">SUM(F645:T645)</f>
        <v>2234803.99</v>
      </c>
      <c r="F645" s="124" t="n"/>
      <c r="G645" s="124" t="n"/>
      <c r="H645" s="124" t="n"/>
      <c r="I645" s="124" t="n"/>
      <c r="J645" s="124" t="n">
        <v>2126408.66</v>
      </c>
      <c r="K645" s="124" t="n"/>
      <c r="L645" s="124" t="n"/>
      <c r="M645" s="124" t="n"/>
      <c r="N645" s="124" t="n"/>
      <c r="O645" s="124" t="n"/>
      <c r="P645" s="124" t="n"/>
      <c r="Q645" s="124" t="n"/>
      <c r="R645" s="124" t="n">
        <v>84395.33</v>
      </c>
      <c r="S645" s="124" t="n">
        <v>24000</v>
      </c>
      <c r="T645" s="124" t="n"/>
      <c r="U645" s="128" t="n">
        <f aca="false" ca="false" dt2D="false" dtr="false" t="normal">COUNTIF(F645:Q645, "&gt;0")</f>
        <v>1</v>
      </c>
      <c r="V645" s="128" t="n">
        <f aca="false" ca="false" dt2D="false" dtr="false" t="normal">COUNTIF(R645:T645, "&gt;0")</f>
        <v>2</v>
      </c>
      <c r="W645" s="128" t="n">
        <f aca="false" ca="false" dt2D="false" dtr="false" t="normal">+U645+V645</f>
        <v>3</v>
      </c>
    </row>
    <row customHeight="true" ht="12.75" outlineLevel="0" r="646">
      <c r="A646" s="115" t="n">
        <f aca="false" ca="false" dt2D="false" dtr="false" t="normal">A645+1</f>
        <v>520</v>
      </c>
      <c r="B646" s="115" t="s">
        <v>226</v>
      </c>
      <c r="C646" s="116" t="s">
        <v>510</v>
      </c>
      <c r="D646" s="115" t="s">
        <v>632</v>
      </c>
      <c r="E646" s="124" t="n">
        <f aca="false" ca="false" dt2D="false" dtr="false" t="normal">SUM(F646:T646)</f>
        <v>1702748.53</v>
      </c>
      <c r="F646" s="124" t="n"/>
      <c r="G646" s="124" t="n"/>
      <c r="H646" s="124" t="n"/>
      <c r="I646" s="124" t="n"/>
      <c r="J646" s="124" t="n">
        <v>1702748.53</v>
      </c>
      <c r="K646" s="124" t="n"/>
      <c r="L646" s="124" t="n"/>
      <c r="M646" s="124" t="n"/>
      <c r="N646" s="124" t="n"/>
      <c r="O646" s="124" t="n"/>
      <c r="P646" s="124" t="n"/>
      <c r="Q646" s="124" t="n"/>
      <c r="R646" s="124" t="n"/>
      <c r="S646" s="124" t="n"/>
      <c r="T646" s="124" t="n"/>
      <c r="U646" s="128" t="n">
        <f aca="false" ca="false" dt2D="false" dtr="false" t="normal">COUNTIF(F646:Q646, "&gt;0")</f>
        <v>1</v>
      </c>
      <c r="V646" s="128" t="n">
        <f aca="false" ca="false" dt2D="false" dtr="false" t="normal">COUNTIF(R646:T646, "&gt;0")</f>
        <v>0</v>
      </c>
      <c r="W646" s="128" t="n">
        <f aca="false" ca="false" dt2D="false" dtr="false" t="normal">+U646+V646</f>
        <v>1</v>
      </c>
    </row>
    <row customHeight="true" ht="12.75" outlineLevel="0" r="647">
      <c r="A647" s="115" t="n">
        <f aca="false" ca="false" dt2D="false" dtr="false" t="normal">A646+1</f>
        <v>521</v>
      </c>
      <c r="B647" s="115" t="n">
        <f aca="false" ca="false" dt2D="false" dtr="false" t="normal">B645+1</f>
        <v>389</v>
      </c>
      <c r="C647" s="116" t="s">
        <v>510</v>
      </c>
      <c r="D647" s="115" t="s">
        <v>514</v>
      </c>
      <c r="E647" s="124" t="n">
        <f aca="false" ca="false" dt2D="false" dtr="false" t="normal">SUM(F647:T647)</f>
        <v>5910943.7</v>
      </c>
      <c r="F647" s="124" t="n"/>
      <c r="G647" s="124" t="n"/>
      <c r="H647" s="124" t="n"/>
      <c r="I647" s="124" t="n"/>
      <c r="J647" s="124" t="n"/>
      <c r="K647" s="124" t="n"/>
      <c r="L647" s="124" t="n"/>
      <c r="M647" s="124" t="n"/>
      <c r="N647" s="124" t="n"/>
      <c r="O647" s="124" t="n"/>
      <c r="P647" s="124" t="n">
        <v>5910943.7</v>
      </c>
      <c r="Q647" s="124" t="n"/>
      <c r="R647" s="124" t="n"/>
      <c r="S647" s="124" t="n"/>
      <c r="T647" s="124" t="n"/>
      <c r="U647" s="128" t="n">
        <f aca="false" ca="false" dt2D="false" dtr="false" t="normal">COUNTIF(F647:Q647, "&gt;0")</f>
        <v>1</v>
      </c>
      <c r="V647" s="128" t="n">
        <f aca="false" ca="false" dt2D="false" dtr="false" t="normal">COUNTIF(R647:T647, "&gt;0")</f>
        <v>0</v>
      </c>
      <c r="W647" s="128" t="n">
        <f aca="false" ca="false" dt2D="false" dtr="false" t="normal">+U647+V647</f>
        <v>1</v>
      </c>
    </row>
    <row customHeight="true" ht="12.75" outlineLevel="0" r="648">
      <c r="A648" s="115" t="n">
        <f aca="false" ca="false" dt2D="false" dtr="false" t="normal">A647+1</f>
        <v>522</v>
      </c>
      <c r="B648" s="115" t="n">
        <f aca="false" ca="false" dt2D="false" dtr="false" t="normal">B647+1</f>
        <v>390</v>
      </c>
      <c r="C648" s="116" t="s">
        <v>510</v>
      </c>
      <c r="D648" s="115" t="s">
        <v>1038</v>
      </c>
      <c r="E648" s="124" t="n">
        <f aca="false" ca="false" dt2D="false" dtr="false" t="normal">SUM(F648:T648)</f>
        <v>2465894.2</v>
      </c>
      <c r="F648" s="124" t="n"/>
      <c r="G648" s="124" t="n"/>
      <c r="H648" s="124" t="n"/>
      <c r="I648" s="124" t="n"/>
      <c r="J648" s="124" t="n">
        <v>2465894.2</v>
      </c>
      <c r="K648" s="124" t="n"/>
      <c r="L648" s="124" t="n"/>
      <c r="M648" s="124" t="n"/>
      <c r="N648" s="124" t="n"/>
      <c r="O648" s="124" t="n"/>
      <c r="P648" s="124" t="n"/>
      <c r="Q648" s="124" t="n"/>
      <c r="R648" s="124" t="n"/>
      <c r="S648" s="124" t="n"/>
      <c r="T648" s="124" t="n"/>
      <c r="U648" s="128" t="n">
        <f aca="false" ca="false" dt2D="false" dtr="false" t="normal">COUNTIF(F648:Q648, "&gt;0")</f>
        <v>1</v>
      </c>
      <c r="V648" s="128" t="n">
        <f aca="false" ca="false" dt2D="false" dtr="false" t="normal">COUNTIF(R648:T648, "&gt;0")</f>
        <v>0</v>
      </c>
      <c r="W648" s="128" t="n">
        <f aca="false" ca="false" dt2D="false" dtr="false" t="normal">+U648+V648</f>
        <v>1</v>
      </c>
    </row>
    <row customHeight="true" ht="12.75" outlineLevel="0" r="649">
      <c r="A649" s="115" t="n">
        <f aca="false" ca="false" dt2D="false" dtr="false" t="normal">A648+1</f>
        <v>523</v>
      </c>
      <c r="B649" s="115" t="n">
        <f aca="false" ca="false" dt2D="false" dtr="false" t="normal">+B648+1</f>
        <v>391</v>
      </c>
      <c r="C649" s="116" t="s">
        <v>510</v>
      </c>
      <c r="D649" s="115" t="s">
        <v>1040</v>
      </c>
      <c r="E649" s="124" t="n">
        <f aca="false" ca="false" dt2D="false" dtr="false" t="normal">SUM(F649:T649)</f>
        <v>1618271.85</v>
      </c>
      <c r="F649" s="124" t="n"/>
      <c r="G649" s="124" t="n"/>
      <c r="H649" s="124" t="n"/>
      <c r="I649" s="124" t="n"/>
      <c r="J649" s="124" t="n">
        <v>1618271.85</v>
      </c>
      <c r="K649" s="124" t="n"/>
      <c r="L649" s="124" t="n"/>
      <c r="M649" s="124" t="n"/>
      <c r="N649" s="124" t="n"/>
      <c r="O649" s="124" t="n"/>
      <c r="P649" s="124" t="n"/>
      <c r="Q649" s="124" t="n"/>
      <c r="R649" s="124" t="n"/>
      <c r="S649" s="124" t="n"/>
      <c r="T649" s="124" t="n"/>
      <c r="U649" s="128" t="n">
        <f aca="false" ca="false" dt2D="false" dtr="false" t="normal">COUNTIF(F649:Q649, "&gt;0")</f>
        <v>1</v>
      </c>
      <c r="V649" s="128" t="n">
        <f aca="false" ca="false" dt2D="false" dtr="false" t="normal">COUNTIF(R649:T649, "&gt;0")</f>
        <v>0</v>
      </c>
      <c r="W649" s="128" t="n">
        <f aca="false" ca="false" dt2D="false" dtr="false" t="normal">+U649+V649</f>
        <v>1</v>
      </c>
    </row>
    <row customHeight="true" ht="12.75" outlineLevel="0" r="650">
      <c r="A650" s="115" t="n">
        <f aca="false" ca="false" dt2D="false" dtr="false" t="normal">A649+1</f>
        <v>524</v>
      </c>
      <c r="B650" s="115" t="n">
        <f aca="false" ca="false" dt2D="false" dtr="false" t="normal">+B649+1</f>
        <v>392</v>
      </c>
      <c r="C650" s="116" t="s">
        <v>510</v>
      </c>
      <c r="D650" s="115" t="s">
        <v>1041</v>
      </c>
      <c r="E650" s="124" t="n">
        <f aca="false" ca="false" dt2D="false" dtr="false" t="normal">SUM(F650:T650)</f>
        <v>2929224.48</v>
      </c>
      <c r="F650" s="124" t="n"/>
      <c r="G650" s="124" t="n"/>
      <c r="H650" s="124" t="n"/>
      <c r="I650" s="124" t="n"/>
      <c r="J650" s="124" t="n">
        <v>2929224.48</v>
      </c>
      <c r="K650" s="124" t="n"/>
      <c r="L650" s="124" t="n"/>
      <c r="M650" s="124" t="n"/>
      <c r="N650" s="124" t="n"/>
      <c r="O650" s="124" t="n"/>
      <c r="P650" s="124" t="n"/>
      <c r="Q650" s="124" t="n"/>
      <c r="R650" s="124" t="n"/>
      <c r="S650" s="124" t="n"/>
      <c r="T650" s="124" t="n"/>
      <c r="U650" s="128" t="n">
        <f aca="false" ca="false" dt2D="false" dtr="false" t="normal">COUNTIF(F650:Q650, "&gt;0")</f>
        <v>1</v>
      </c>
      <c r="V650" s="128" t="n">
        <f aca="false" ca="false" dt2D="false" dtr="false" t="normal">COUNTIF(R650:T650, "&gt;0")</f>
        <v>0</v>
      </c>
      <c r="W650" s="128" t="n">
        <f aca="false" ca="false" dt2D="false" dtr="false" t="normal">+U650+V650</f>
        <v>1</v>
      </c>
    </row>
    <row customHeight="true" ht="12.75" outlineLevel="0" r="651">
      <c r="A651" s="115" t="n">
        <f aca="false" ca="false" dt2D="false" dtr="false" t="normal">A650+1</f>
        <v>525</v>
      </c>
      <c r="B651" s="115" t="n">
        <f aca="false" ca="false" dt2D="false" dtr="false" t="normal">+B650+1</f>
        <v>393</v>
      </c>
      <c r="C651" s="116" t="s">
        <v>510</v>
      </c>
      <c r="D651" s="115" t="s">
        <v>1043</v>
      </c>
      <c r="E651" s="124" t="n">
        <f aca="false" ca="false" dt2D="false" dtr="false" t="normal">SUM(F651:T651)</f>
        <v>1469554.08</v>
      </c>
      <c r="F651" s="124" t="n"/>
      <c r="G651" s="124" t="n"/>
      <c r="H651" s="124" t="n"/>
      <c r="I651" s="124" t="n"/>
      <c r="J651" s="124" t="n">
        <v>1469554.08</v>
      </c>
      <c r="K651" s="124" t="n"/>
      <c r="L651" s="124" t="n"/>
      <c r="M651" s="124" t="n"/>
      <c r="N651" s="124" t="n"/>
      <c r="O651" s="124" t="n"/>
      <c r="P651" s="124" t="n"/>
      <c r="Q651" s="124" t="n"/>
      <c r="R651" s="124" t="n"/>
      <c r="S651" s="124" t="n"/>
      <c r="T651" s="124" t="n"/>
      <c r="U651" s="128" t="n">
        <f aca="false" ca="false" dt2D="false" dtr="false" t="normal">COUNTIF(F651:Q651, "&gt;0")</f>
        <v>1</v>
      </c>
      <c r="V651" s="128" t="n">
        <f aca="false" ca="false" dt2D="false" dtr="false" t="normal">COUNTIF(R651:T651, "&gt;0")</f>
        <v>0</v>
      </c>
      <c r="W651" s="128" t="n">
        <f aca="false" ca="false" dt2D="false" dtr="false" t="normal">+U651+V651</f>
        <v>1</v>
      </c>
    </row>
    <row customHeight="true" ht="12.75" outlineLevel="0" r="652">
      <c r="A652" s="115" t="n">
        <f aca="false" ca="false" dt2D="false" dtr="false" t="normal">A651+1</f>
        <v>526</v>
      </c>
      <c r="B652" s="115" t="n">
        <f aca="false" ca="false" dt2D="false" dtr="false" t="normal">+B651+1</f>
        <v>394</v>
      </c>
      <c r="C652" s="116" t="s">
        <v>510</v>
      </c>
      <c r="D652" s="115" t="s">
        <v>974</v>
      </c>
      <c r="E652" s="124" t="n">
        <f aca="false" ca="true" dt2D="false" dtr="false" t="normal">SUBTOTAL(9, F652:T652)</f>
        <v>1251251.01</v>
      </c>
      <c r="F652" s="124" t="n"/>
      <c r="G652" s="124" t="n">
        <v>0</v>
      </c>
      <c r="H652" s="124" t="n"/>
      <c r="I652" s="124" t="n"/>
      <c r="J652" s="124" t="n">
        <v>1182692.9</v>
      </c>
      <c r="K652" s="124" t="n"/>
      <c r="L652" s="124" t="n"/>
      <c r="M652" s="124" t="n"/>
      <c r="N652" s="124" t="n"/>
      <c r="O652" s="124" t="n"/>
      <c r="P652" s="124" t="n"/>
      <c r="Q652" s="124" t="n"/>
      <c r="R652" s="124" t="n">
        <v>44558.11</v>
      </c>
      <c r="S652" s="124" t="n">
        <v>24000</v>
      </c>
      <c r="T652" s="124" t="n"/>
      <c r="U652" s="128" t="n">
        <f aca="false" ca="false" dt2D="false" dtr="false" t="normal">COUNTIF(F652:Q652, "&gt;0")</f>
        <v>1</v>
      </c>
      <c r="V652" s="128" t="n">
        <f aca="false" ca="false" dt2D="false" dtr="false" t="normal">COUNTIF(R652:T652, "&gt;0")</f>
        <v>2</v>
      </c>
      <c r="W652" s="128" t="n">
        <f aca="false" ca="false" dt2D="false" dtr="false" t="normal">+U652+V652</f>
        <v>3</v>
      </c>
    </row>
    <row customHeight="true" ht="12.75" outlineLevel="0" r="653">
      <c r="A653" s="115" t="n">
        <f aca="false" ca="false" dt2D="false" dtr="false" t="normal">A652+1</f>
        <v>527</v>
      </c>
      <c r="B653" s="115" t="n">
        <f aca="false" ca="false" dt2D="false" dtr="false" t="normal">+B652+1</f>
        <v>395</v>
      </c>
      <c r="C653" s="116" t="s">
        <v>510</v>
      </c>
      <c r="D653" s="115" t="s">
        <v>1046</v>
      </c>
      <c r="E653" s="124" t="n">
        <f aca="false" ca="true" dt2D="false" dtr="false" t="normal">SUBTOTAL(9, F653:T653)</f>
        <v>2707839.85</v>
      </c>
      <c r="F653" s="124" t="n"/>
      <c r="G653" s="124" t="n">
        <v>1449108.95</v>
      </c>
      <c r="H653" s="124" t="n"/>
      <c r="I653" s="124" t="n"/>
      <c r="J653" s="124" t="n">
        <v>1190478.12</v>
      </c>
      <c r="K653" s="124" t="n"/>
      <c r="L653" s="124" t="n"/>
      <c r="M653" s="124" t="n"/>
      <c r="N653" s="124" t="n"/>
      <c r="O653" s="124" t="n"/>
      <c r="P653" s="124" t="n"/>
      <c r="Q653" s="124" t="n"/>
      <c r="R653" s="124" t="n">
        <v>44252.78</v>
      </c>
      <c r="S653" s="124" t="n">
        <v>24000</v>
      </c>
      <c r="T653" s="124" t="n"/>
      <c r="U653" s="128" t="n">
        <f aca="false" ca="false" dt2D="false" dtr="false" t="normal">COUNTIF(F653:Q653, "&gt;0")</f>
        <v>2</v>
      </c>
      <c r="V653" s="128" t="n">
        <f aca="false" ca="false" dt2D="false" dtr="false" t="normal">COUNTIF(R653:T653, "&gt;0")</f>
        <v>2</v>
      </c>
      <c r="W653" s="128" t="n">
        <f aca="false" ca="false" dt2D="false" dtr="false" t="normal">+U653+V653</f>
        <v>4</v>
      </c>
    </row>
    <row customHeight="true" ht="12.75" outlineLevel="0" r="654">
      <c r="A654" s="115" t="n">
        <f aca="false" ca="false" dt2D="false" dtr="false" t="normal">A653+1</f>
        <v>528</v>
      </c>
      <c r="B654" s="115" t="n">
        <f aca="false" ca="false" dt2D="false" dtr="false" t="normal">+B653+1</f>
        <v>396</v>
      </c>
      <c r="C654" s="116" t="s">
        <v>510</v>
      </c>
      <c r="D654" s="115" t="s">
        <v>975</v>
      </c>
      <c r="E654" s="124" t="n">
        <f aca="false" ca="true" dt2D="false" dtr="false" t="normal">SUBTOTAL(9, F654:T654)</f>
        <v>27515157.999999996</v>
      </c>
      <c r="F654" s="124" t="n"/>
      <c r="G654" s="124" t="n">
        <v>4753248.47</v>
      </c>
      <c r="H654" s="124" t="n"/>
      <c r="I654" s="124" t="n"/>
      <c r="J654" s="124" t="n">
        <v>1379110.23</v>
      </c>
      <c r="K654" s="124" t="n"/>
      <c r="L654" s="124" t="n">
        <v>0</v>
      </c>
      <c r="M654" s="124" t="n"/>
      <c r="N654" s="124" t="n"/>
      <c r="O654" s="124" t="n"/>
      <c r="P654" s="124" t="n">
        <v>19944520.18</v>
      </c>
      <c r="Q654" s="124" t="n"/>
      <c r="R654" s="124" t="n">
        <v>825454.74</v>
      </c>
      <c r="S654" s="124" t="n">
        <v>24000</v>
      </c>
      <c r="T654" s="124" t="n">
        <v>588824.38</v>
      </c>
      <c r="U654" s="128" t="n">
        <f aca="false" ca="false" dt2D="false" dtr="false" t="normal">COUNTIF(F654:Q654, "&gt;0")</f>
        <v>3</v>
      </c>
      <c r="V654" s="128" t="n">
        <f aca="false" ca="false" dt2D="false" dtr="false" t="normal">COUNTIF(R654:T654, "&gt;0")</f>
        <v>3</v>
      </c>
      <c r="W654" s="128" t="n">
        <f aca="false" ca="false" dt2D="false" dtr="false" t="normal">+U654+V654</f>
        <v>6</v>
      </c>
    </row>
    <row customHeight="true" ht="12.75" outlineLevel="0" r="655">
      <c r="A655" s="115" t="n">
        <f aca="false" ca="false" dt2D="false" dtr="false" t="normal">A654+1</f>
        <v>529</v>
      </c>
      <c r="B655" s="115" t="s">
        <v>226</v>
      </c>
      <c r="C655" s="116" t="s">
        <v>510</v>
      </c>
      <c r="D655" s="115" t="s">
        <v>634</v>
      </c>
      <c r="E655" s="124" t="n">
        <f aca="false" ca="false" dt2D="false" dtr="false" t="normal">SUM(F655:T655)</f>
        <v>1087156.54</v>
      </c>
      <c r="F655" s="124" t="n"/>
      <c r="G655" s="124" t="n"/>
      <c r="H655" s="124" t="n"/>
      <c r="I655" s="124" t="n"/>
      <c r="J655" s="124" t="n">
        <v>1012840.45</v>
      </c>
      <c r="K655" s="124" t="n"/>
      <c r="L655" s="124" t="n"/>
      <c r="M655" s="124" t="n"/>
      <c r="N655" s="124" t="n"/>
      <c r="O655" s="124" t="n"/>
      <c r="P655" s="124" t="n"/>
      <c r="Q655" s="124" t="n"/>
      <c r="R655" s="124" t="n">
        <v>50316.09</v>
      </c>
      <c r="S655" s="124" t="n">
        <v>24000</v>
      </c>
      <c r="T655" s="124" t="n"/>
      <c r="U655" s="128" t="n">
        <f aca="false" ca="false" dt2D="false" dtr="false" t="normal">COUNTIF(F655:Q655, "&gt;0")</f>
        <v>1</v>
      </c>
      <c r="V655" s="128" t="n">
        <f aca="false" ca="false" dt2D="false" dtr="false" t="normal">COUNTIF(R655:T655, "&gt;0")</f>
        <v>2</v>
      </c>
      <c r="W655" s="128" t="n">
        <f aca="false" ca="false" dt2D="false" dtr="false" t="normal">+U655+V655</f>
        <v>3</v>
      </c>
    </row>
    <row customHeight="true" ht="12.75" outlineLevel="0" r="656">
      <c r="A656" s="197" t="n"/>
      <c r="B656" s="197" t="n"/>
      <c r="C656" s="197" t="n"/>
      <c r="D656" s="146" t="n">
        <v>2027</v>
      </c>
      <c r="E656" s="201" t="n">
        <f aca="false" ca="false" dt2D="false" dtr="false" t="normal">SUM(E657:E890)</f>
        <v>3085625643.345003</v>
      </c>
      <c r="F656" s="201" t="n">
        <f aca="false" ca="false" dt2D="false" dtr="false" t="normal">SUM(F657:F890)</f>
        <v>897299742.82</v>
      </c>
      <c r="G656" s="201" t="n">
        <f aca="false" ca="false" dt2D="false" dtr="false" t="normal">SUM(G657:G890)</f>
        <v>389971910.5799999</v>
      </c>
      <c r="H656" s="201" t="n">
        <f aca="false" ca="false" dt2D="false" dtr="false" t="normal">SUM(H657:H890)</f>
        <v>394726716.84000003</v>
      </c>
      <c r="I656" s="201" t="n">
        <f aca="false" ca="false" dt2D="false" dtr="false" t="normal">SUM(I657:I890)</f>
        <v>331083815.3700002</v>
      </c>
      <c r="J656" s="201" t="n">
        <f aca="false" ca="false" dt2D="false" dtr="false" t="normal">SUM(J657:J890)</f>
        <v>74447744.38000001</v>
      </c>
      <c r="K656" s="201" t="n">
        <f aca="false" ca="false" dt2D="false" dtr="false" t="normal">SUM(K657:K890)</f>
        <v>0</v>
      </c>
      <c r="L656" s="201" t="n">
        <f aca="false" ca="false" dt2D="false" dtr="false" t="normal">SUM(L657:L890)</f>
        <v>365101.93</v>
      </c>
      <c r="M656" s="201" t="n">
        <f aca="false" ca="false" dt2D="false" dtr="false" t="normal">SUM(M657:M890)</f>
        <v>27158112.779999997</v>
      </c>
      <c r="N656" s="201" t="n">
        <f aca="false" ca="false" dt2D="false" dtr="false" t="normal">SUM(N657:N890)</f>
        <v>326595374.25999993</v>
      </c>
      <c r="O656" s="201" t="n">
        <f aca="false" ca="false" dt2D="false" dtr="false" t="normal">SUM(O657:O890)</f>
        <v>74169878.38</v>
      </c>
      <c r="P656" s="201" t="n">
        <f aca="false" ca="false" dt2D="false" dtr="false" t="normal">SUM(P657:P890)</f>
        <v>215571694.12000003</v>
      </c>
      <c r="Q656" s="201" t="n">
        <f aca="false" ca="false" dt2D="false" dtr="false" t="normal">SUM(Q657:Q890)</f>
        <v>189373713.51000002</v>
      </c>
      <c r="R656" s="201" t="n">
        <f aca="false" ca="false" dt2D="false" dtr="false" t="normal">SUM(R657:R890)</f>
        <v>93107924.83500007</v>
      </c>
      <c r="S656" s="201" t="n">
        <f aca="false" ca="false" dt2D="false" dtr="false" t="normal">SUM(S657:S890)</f>
        <v>5520001</v>
      </c>
      <c r="T656" s="201" t="n">
        <f aca="false" ca="false" dt2D="false" dtr="false" t="normal">SUM(T657:T890)</f>
        <v>66233912.54000003</v>
      </c>
      <c r="U656" s="216" t="n">
        <f aca="false" ca="false" dt2D="false" dtr="false" t="normal">SUM(U658:U890)</f>
        <v>497</v>
      </c>
      <c r="V656" s="216" t="n">
        <f aca="false" ca="false" dt2D="false" dtr="false" t="normal">SUM(V658:V890)</f>
        <v>648</v>
      </c>
      <c r="W656" s="216" t="n">
        <f aca="false" ca="false" dt2D="false" dtr="false" t="normal">SUM(W658:W890)</f>
        <v>1145</v>
      </c>
    </row>
    <row customHeight="true" ht="12.75" outlineLevel="0" r="657">
      <c r="A657" s="115" t="n">
        <f aca="false" ca="false" dt2D="false" dtr="false" t="normal">A655+1</f>
        <v>530</v>
      </c>
      <c r="B657" s="115" t="n">
        <v>1</v>
      </c>
      <c r="C657" s="115" t="s">
        <v>522</v>
      </c>
      <c r="D657" s="115" t="s">
        <v>1047</v>
      </c>
      <c r="E657" s="124" t="n">
        <f aca="false" ca="true" dt2D="false" dtr="false" t="normal">SUBTOTAL(9, F657:T657)</f>
        <v>5729140.8100000005</v>
      </c>
      <c r="F657" s="124" t="n"/>
      <c r="G657" s="124" t="n"/>
      <c r="H657" s="124" t="n"/>
      <c r="I657" s="124" t="n"/>
      <c r="J657" s="124" t="n"/>
      <c r="K657" s="124" t="n"/>
      <c r="L657" s="124" t="n"/>
      <c r="M657" s="124" t="n"/>
      <c r="N657" s="124" t="n"/>
      <c r="O657" s="124" t="n"/>
      <c r="P657" s="124" t="n"/>
      <c r="Q657" s="124" t="n">
        <v>5410662.98</v>
      </c>
      <c r="R657" s="124" t="n">
        <v>171874.22</v>
      </c>
      <c r="S657" s="124" t="n">
        <v>24000</v>
      </c>
      <c r="T657" s="124" t="n">
        <v>122603.61</v>
      </c>
      <c r="U657" s="271" t="n"/>
      <c r="V657" s="271" t="n"/>
      <c r="W657" s="271" t="n"/>
    </row>
    <row customHeight="true" ht="11.25" outlineLevel="0" r="658">
      <c r="A658" s="115" t="n">
        <f aca="false" ca="false" dt2D="false" dtr="false" t="normal">A657+1</f>
        <v>531</v>
      </c>
      <c r="B658" s="115" t="n">
        <f aca="false" ca="false" dt2D="false" dtr="false" t="normal">B657+1</f>
        <v>2</v>
      </c>
      <c r="C658" s="115" t="s">
        <v>1089</v>
      </c>
      <c r="D658" s="115" t="s">
        <v>1090</v>
      </c>
      <c r="E658" s="124" t="n">
        <f aca="false" ca="true" dt2D="false" dtr="false" t="normal">SUBTOTAL(9, F658:T658)</f>
        <v>3067190.0200000005</v>
      </c>
      <c r="F658" s="124" t="n">
        <v>2636180.72</v>
      </c>
      <c r="G658" s="124" t="n"/>
      <c r="H658" s="124" t="n"/>
      <c r="I658" s="124" t="n"/>
      <c r="J658" s="124" t="n"/>
      <c r="K658" s="124" t="n"/>
      <c r="L658" s="124" t="n">
        <v>249355.73</v>
      </c>
      <c r="M658" s="124" t="n"/>
      <c r="N658" s="124" t="n"/>
      <c r="O658" s="124" t="n"/>
      <c r="P658" s="124" t="n"/>
      <c r="Q658" s="124" t="n"/>
      <c r="R658" s="124" t="n">
        <v>92015.7</v>
      </c>
      <c r="S658" s="124" t="n">
        <v>24000</v>
      </c>
      <c r="T658" s="124" t="n">
        <v>65637.87</v>
      </c>
      <c r="U658" s="128" t="n">
        <f aca="false" ca="false" dt2D="false" dtr="false" t="normal">COUNTIF(F658:Q658, "&gt;0")</f>
        <v>2</v>
      </c>
      <c r="V658" s="128" t="n">
        <f aca="false" ca="false" dt2D="false" dtr="false" t="normal">COUNTIF(R658:T658, "&gt;0")</f>
        <v>3</v>
      </c>
      <c r="W658" s="128" t="n">
        <f aca="false" ca="false" dt2D="false" dtr="false" t="normal">+U658+V658</f>
        <v>5</v>
      </c>
    </row>
    <row customHeight="true" ht="12.75" outlineLevel="0" r="659">
      <c r="A659" s="115" t="n">
        <f aca="false" ca="false" dt2D="false" dtr="false" t="normal">A658+1</f>
        <v>532</v>
      </c>
      <c r="B659" s="115" t="n">
        <f aca="false" ca="false" dt2D="false" dtr="false" t="normal">B658+1</f>
        <v>3</v>
      </c>
      <c r="C659" s="116" t="s">
        <v>1091</v>
      </c>
      <c r="D659" s="115" t="s">
        <v>201</v>
      </c>
      <c r="E659" s="124" t="n">
        <f aca="false" ca="true" dt2D="false" dtr="false" t="normal">SUBTOTAL(9, F659:T659)</f>
        <v>885857.05</v>
      </c>
      <c r="F659" s="124" t="n"/>
      <c r="G659" s="124" t="n"/>
      <c r="H659" s="124" t="n"/>
      <c r="I659" s="124" t="n">
        <v>853962.43</v>
      </c>
      <c r="J659" s="124" t="n"/>
      <c r="K659" s="124" t="n"/>
      <c r="L659" s="124" t="n"/>
      <c r="M659" s="124" t="n"/>
      <c r="N659" s="124" t="n"/>
      <c r="O659" s="124" t="n"/>
      <c r="P659" s="124" t="n"/>
      <c r="Q659" s="124" t="n"/>
      <c r="R659" s="124" t="n">
        <v>7894.62</v>
      </c>
      <c r="S659" s="124" t="n">
        <v>24000</v>
      </c>
      <c r="T659" s="124" t="n"/>
      <c r="U659" s="128" t="n"/>
      <c r="V659" s="128" t="n"/>
      <c r="W659" s="128" t="n"/>
    </row>
    <row customHeight="true" ht="11.25" outlineLevel="0" r="660">
      <c r="A660" s="115" t="n">
        <f aca="false" ca="false" dt2D="false" dtr="false" t="normal">A659+1</f>
        <v>533</v>
      </c>
      <c r="B660" s="115" t="n">
        <f aca="false" ca="false" dt2D="false" dtr="false" t="normal">B659+1</f>
        <v>4</v>
      </c>
      <c r="C660" s="115" t="s">
        <v>1092</v>
      </c>
      <c r="D660" s="115" t="s">
        <v>1093</v>
      </c>
      <c r="E660" s="124" t="n">
        <f aca="false" ca="true" dt2D="false" dtr="false" t="normal">SUBTOTAL(9, F660:T660)</f>
        <v>1499189.8399999999</v>
      </c>
      <c r="F660" s="124" t="n">
        <v>1282385.28</v>
      </c>
      <c r="G660" s="124" t="n"/>
      <c r="H660" s="124" t="n"/>
      <c r="I660" s="124" t="n"/>
      <c r="J660" s="124" t="n">
        <v>0</v>
      </c>
      <c r="K660" s="124" t="n"/>
      <c r="L660" s="124" t="n">
        <v>115746.2</v>
      </c>
      <c r="M660" s="124" t="n">
        <v>0</v>
      </c>
      <c r="N660" s="124" t="n">
        <v>0</v>
      </c>
      <c r="O660" s="124" t="n">
        <v>0</v>
      </c>
      <c r="P660" s="124" t="n">
        <v>0</v>
      </c>
      <c r="Q660" s="124" t="n">
        <v>0</v>
      </c>
      <c r="R660" s="124" t="n">
        <v>44975.7</v>
      </c>
      <c r="S660" s="124" t="n">
        <v>24000</v>
      </c>
      <c r="T660" s="124" t="n">
        <v>32082.66</v>
      </c>
      <c r="U660" s="128" t="n">
        <f aca="false" ca="false" dt2D="false" dtr="false" t="normal">COUNTIF(F660:Q660, "&gt;0")</f>
        <v>2</v>
      </c>
      <c r="V660" s="128" t="n">
        <f aca="false" ca="false" dt2D="false" dtr="false" t="normal">COUNTIF(R660:T660, "&gt;0")</f>
        <v>3</v>
      </c>
      <c r="W660" s="128" t="n">
        <f aca="false" ca="false" dt2D="false" dtr="false" t="normal">+U660+V660</f>
        <v>5</v>
      </c>
    </row>
    <row customHeight="true" ht="12.75" outlineLevel="0" r="661">
      <c r="A661" s="115" t="n">
        <f aca="false" ca="false" dt2D="false" dtr="false" t="normal">A660+1</f>
        <v>534</v>
      </c>
      <c r="B661" s="115" t="n">
        <f aca="false" ca="false" dt2D="false" dtr="false" t="normal">B660+1</f>
        <v>5</v>
      </c>
      <c r="C661" s="116" t="s">
        <v>1094</v>
      </c>
      <c r="D661" s="115" t="s">
        <v>1095</v>
      </c>
      <c r="E661" s="124" t="n">
        <f aca="false" ca="true" dt2D="false" dtr="false" t="normal">SUBTOTAL(9, F661:T661)</f>
        <v>7063924.890000001</v>
      </c>
      <c r="F661" s="124" t="n">
        <v>3076434.48</v>
      </c>
      <c r="G661" s="124" t="n">
        <v>1911767.09</v>
      </c>
      <c r="H661" s="124" t="n">
        <v>897654.84</v>
      </c>
      <c r="I661" s="124" t="n">
        <v>790982.74</v>
      </c>
      <c r="J661" s="124" t="n"/>
      <c r="K661" s="124" t="n"/>
      <c r="L661" s="124" t="n">
        <v>0</v>
      </c>
      <c r="M661" s="124" t="n"/>
      <c r="N661" s="124" t="n"/>
      <c r="O661" s="124" t="n"/>
      <c r="P661" s="124" t="n"/>
      <c r="Q661" s="124" t="n"/>
      <c r="R661" s="124" t="n">
        <v>211917.75</v>
      </c>
      <c r="S661" s="124" t="n">
        <v>24000</v>
      </c>
      <c r="T661" s="124" t="n">
        <v>151167.99</v>
      </c>
      <c r="U661" s="128" t="n">
        <f aca="false" ca="false" dt2D="false" dtr="false" t="normal">COUNTIF(F661:Q661, "&gt;0")</f>
        <v>4</v>
      </c>
      <c r="V661" s="128" t="n">
        <f aca="false" ca="false" dt2D="false" dtr="false" t="normal">COUNTIF(R661:T661, "&gt;0")</f>
        <v>3</v>
      </c>
      <c r="W661" s="128" t="n">
        <f aca="false" ca="false" dt2D="false" dtr="false" t="normal">+U661+V661</f>
        <v>7</v>
      </c>
    </row>
    <row customHeight="true" ht="12.75" outlineLevel="0" r="662">
      <c r="A662" s="115" t="n">
        <f aca="false" ca="false" dt2D="false" dtr="false" t="normal">A661+1</f>
        <v>535</v>
      </c>
      <c r="B662" s="115" t="n">
        <f aca="false" ca="false" dt2D="false" dtr="false" t="normal">B661+1</f>
        <v>6</v>
      </c>
      <c r="C662" s="116" t="s">
        <v>572</v>
      </c>
      <c r="D662" s="115" t="s">
        <v>578</v>
      </c>
      <c r="E662" s="124" t="n">
        <f aca="false" ca="true" dt2D="false" dtr="false" t="normal">SUBTOTAL(9, F662:T662)</f>
        <v>8096971.89</v>
      </c>
      <c r="F662" s="124" t="n">
        <v>3527217.82</v>
      </c>
      <c r="G662" s="124" t="n">
        <v>2192226.4</v>
      </c>
      <c r="H662" s="124" t="n">
        <v>1029807.71</v>
      </c>
      <c r="I662" s="124" t="n">
        <v>907535.6</v>
      </c>
      <c r="J662" s="124" t="n"/>
      <c r="K662" s="124" t="n"/>
      <c r="L662" s="124" t="n">
        <v>0</v>
      </c>
      <c r="M662" s="124" t="n"/>
      <c r="N662" s="124" t="n"/>
      <c r="O662" s="124" t="n"/>
      <c r="P662" s="124" t="n"/>
      <c r="Q662" s="124" t="n"/>
      <c r="R662" s="124" t="n">
        <v>242909.16</v>
      </c>
      <c r="S662" s="124" t="n">
        <v>24000</v>
      </c>
      <c r="T662" s="124" t="n">
        <v>173275.2</v>
      </c>
      <c r="U662" s="128" t="n">
        <f aca="false" ca="false" dt2D="false" dtr="false" t="normal">COUNTIF(F662:Q662, "&gt;0")</f>
        <v>4</v>
      </c>
      <c r="V662" s="128" t="n">
        <f aca="false" ca="false" dt2D="false" dtr="false" t="normal">COUNTIF(R662:T662, "&gt;0")</f>
        <v>3</v>
      </c>
      <c r="W662" s="128" t="n">
        <f aca="false" ca="false" dt2D="false" dtr="false" t="normal">+U662+V662</f>
        <v>7</v>
      </c>
    </row>
    <row customHeight="true" ht="12.75" outlineLevel="0" r="663">
      <c r="A663" s="115" t="n">
        <f aca="false" ca="false" dt2D="false" dtr="false" t="normal">A662+1</f>
        <v>536</v>
      </c>
      <c r="B663" s="115" t="n">
        <f aca="false" ca="false" dt2D="false" dtr="false" t="normal">B662+1</f>
        <v>7</v>
      </c>
      <c r="C663" s="116" t="s">
        <v>572</v>
      </c>
      <c r="D663" s="115" t="s">
        <v>583</v>
      </c>
      <c r="E663" s="194" t="n">
        <f aca="false" ca="true" dt2D="false" dtr="false" t="normal">SUBTOTAL(9, F663:T663)</f>
        <v>15740524.480000002</v>
      </c>
      <c r="F663" s="124" t="n">
        <v>6778327.23</v>
      </c>
      <c r="G663" s="124" t="n">
        <v>2799282.06</v>
      </c>
      <c r="H663" s="124" t="n">
        <v>2995829.78</v>
      </c>
      <c r="I663" s="124" t="n">
        <v>2334022.46</v>
      </c>
      <c r="J663" s="124" t="n"/>
      <c r="K663" s="124" t="n"/>
      <c r="L663" s="124" t="n">
        <v>0</v>
      </c>
      <c r="M663" s="124" t="n"/>
      <c r="N663" s="124" t="n"/>
      <c r="O663" s="124" t="n"/>
      <c r="P663" s="124" t="n"/>
      <c r="Q663" s="124" t="n"/>
      <c r="R663" s="124" t="n">
        <v>472215.73</v>
      </c>
      <c r="S663" s="124" t="n">
        <v>24000</v>
      </c>
      <c r="T663" s="124" t="n">
        <v>336847.22</v>
      </c>
      <c r="U663" s="128" t="n">
        <f aca="false" ca="false" dt2D="false" dtr="false" t="normal">COUNTIF(F663:Q663, "&gt;0")</f>
        <v>4</v>
      </c>
      <c r="V663" s="128" t="n">
        <f aca="false" ca="false" dt2D="false" dtr="false" t="normal">COUNTIF(R663:T663, "&gt;0")</f>
        <v>3</v>
      </c>
      <c r="W663" s="128" t="n">
        <f aca="false" ca="false" dt2D="false" dtr="false" t="normal">+U663+V663</f>
        <v>7</v>
      </c>
    </row>
    <row customHeight="true" ht="12.75" outlineLevel="0" r="664">
      <c r="A664" s="115" t="n">
        <f aca="false" ca="false" dt2D="false" dtr="false" t="normal">A663+1</f>
        <v>537</v>
      </c>
      <c r="B664" s="115" t="n">
        <f aca="false" ca="false" dt2D="false" dtr="false" t="normal">B663+1</f>
        <v>8</v>
      </c>
      <c r="C664" s="116" t="s">
        <v>572</v>
      </c>
      <c r="D664" s="115" t="s">
        <v>589</v>
      </c>
      <c r="E664" s="124" t="n">
        <f aca="false" ca="true" dt2D="false" dtr="false" t="normal">SUBTOTAL(9, F664:T664)</f>
        <v>14980064.450000001</v>
      </c>
      <c r="F664" s="124" t="n">
        <v>6450561.17</v>
      </c>
      <c r="G664" s="124" t="n">
        <v>2663752.59</v>
      </c>
      <c r="H664" s="124" t="n">
        <v>2850804.65</v>
      </c>
      <c r="I664" s="124" t="n">
        <v>2220970.73</v>
      </c>
      <c r="J664" s="124" t="n"/>
      <c r="K664" s="124" t="n"/>
      <c r="L664" s="124" t="n">
        <v>0</v>
      </c>
      <c r="M664" s="124" t="n"/>
      <c r="N664" s="124" t="n"/>
      <c r="O664" s="124" t="n"/>
      <c r="P664" s="124" t="n"/>
      <c r="Q664" s="124" t="n"/>
      <c r="R664" s="124" t="n">
        <v>449401.93</v>
      </c>
      <c r="S664" s="124" t="n">
        <v>24000</v>
      </c>
      <c r="T664" s="124" t="n">
        <v>320573.38</v>
      </c>
      <c r="U664" s="128" t="n">
        <f aca="false" ca="false" dt2D="false" dtr="false" t="normal">COUNTIF(F664:Q664, "&gt;0")</f>
        <v>4</v>
      </c>
      <c r="V664" s="128" t="n">
        <f aca="false" ca="false" dt2D="false" dtr="false" t="normal">COUNTIF(R664:T664, "&gt;0")</f>
        <v>3</v>
      </c>
      <c r="W664" s="128" t="n">
        <f aca="false" ca="false" dt2D="false" dtr="false" t="normal">+U664+V664</f>
        <v>7</v>
      </c>
    </row>
    <row customHeight="true" ht="12.75" outlineLevel="0" r="665">
      <c r="A665" s="115" t="n">
        <f aca="false" ca="false" dt2D="false" dtr="false" t="normal">A664+1</f>
        <v>538</v>
      </c>
      <c r="B665" s="115" t="n">
        <f aca="false" ca="false" dt2D="false" dtr="false" t="normal">B664+1</f>
        <v>9</v>
      </c>
      <c r="C665" s="116" t="s">
        <v>572</v>
      </c>
      <c r="D665" s="115" t="s">
        <v>598</v>
      </c>
      <c r="E665" s="124" t="n">
        <f aca="false" ca="true" dt2D="false" dtr="false" t="normal">SUBTOTAL(9, F665:T665)</f>
        <v>10900871.55</v>
      </c>
      <c r="F665" s="124" t="n">
        <v>4692387.26</v>
      </c>
      <c r="G665" s="124" t="n">
        <v>1936757.33</v>
      </c>
      <c r="H665" s="124" t="n">
        <v>2072873.6</v>
      </c>
      <c r="I665" s="124" t="n">
        <v>1614548.56</v>
      </c>
      <c r="J665" s="124" t="n"/>
      <c r="K665" s="124" t="n"/>
      <c r="L665" s="124" t="n">
        <v>0</v>
      </c>
      <c r="M665" s="124" t="n"/>
      <c r="N665" s="124" t="n"/>
      <c r="O665" s="124" t="n"/>
      <c r="P665" s="124" t="n"/>
      <c r="Q665" s="124" t="n"/>
      <c r="R665" s="124" t="n">
        <v>327026.15</v>
      </c>
      <c r="S665" s="124" t="n">
        <v>24000</v>
      </c>
      <c r="T665" s="124" t="n">
        <v>233278.65</v>
      </c>
      <c r="U665" s="128" t="n">
        <f aca="false" ca="false" dt2D="false" dtr="false" t="normal">COUNTIF(F665:Q665, "&gt;0")</f>
        <v>4</v>
      </c>
      <c r="V665" s="128" t="n">
        <f aca="false" ca="false" dt2D="false" dtr="false" t="normal">COUNTIF(R665:T665, "&gt;0")</f>
        <v>3</v>
      </c>
      <c r="W665" s="128" t="n">
        <f aca="false" ca="false" dt2D="false" dtr="false" t="normal">+U665+V665</f>
        <v>7</v>
      </c>
    </row>
    <row customHeight="true" ht="12.75" outlineLevel="0" r="666">
      <c r="A666" s="115" t="n">
        <f aca="false" ca="false" dt2D="false" dtr="false" t="normal">A665+1</f>
        <v>539</v>
      </c>
      <c r="B666" s="115" t="n">
        <f aca="false" ca="false" dt2D="false" dtr="false" t="normal">B665+1</f>
        <v>10</v>
      </c>
      <c r="C666" s="116" t="s">
        <v>572</v>
      </c>
      <c r="D666" s="115" t="s">
        <v>600</v>
      </c>
      <c r="E666" s="124" t="n">
        <f aca="false" ca="true" dt2D="false" dtr="false" t="normal">SUBTOTAL(9, F666:T666)</f>
        <v>10910314.905000001</v>
      </c>
      <c r="F666" s="124" t="n">
        <v>4696457.44</v>
      </c>
      <c r="G666" s="124" t="n">
        <v>1938440.33</v>
      </c>
      <c r="H666" s="124" t="n">
        <v>2074674.52</v>
      </c>
      <c r="I666" s="124" t="n">
        <v>1615952.43</v>
      </c>
      <c r="J666" s="124" t="n"/>
      <c r="K666" s="124" t="n"/>
      <c r="L666" s="124" t="n">
        <v>0</v>
      </c>
      <c r="M666" s="124" t="n"/>
      <c r="N666" s="124" t="n"/>
      <c r="O666" s="124" t="n"/>
      <c r="P666" s="124" t="n"/>
      <c r="Q666" s="124" t="n"/>
      <c r="R666" s="124" t="n">
        <v>327309.445</v>
      </c>
      <c r="S666" s="124" t="n">
        <v>24000</v>
      </c>
      <c r="T666" s="124" t="n">
        <v>233480.74</v>
      </c>
      <c r="U666" s="128" t="n">
        <f aca="false" ca="false" dt2D="false" dtr="false" t="normal">COUNTIF(F666:Q666, "&gt;0")</f>
        <v>4</v>
      </c>
      <c r="V666" s="128" t="n">
        <f aca="false" ca="false" dt2D="false" dtr="false" t="normal">COUNTIF(R666:T666, "&gt;0")</f>
        <v>3</v>
      </c>
      <c r="W666" s="128" t="n">
        <f aca="false" ca="false" dt2D="false" dtr="false" t="normal">+U666+V666</f>
        <v>7</v>
      </c>
    </row>
    <row customHeight="true" ht="12.75" outlineLevel="0" r="667">
      <c r="A667" s="115" t="n">
        <f aca="false" ca="false" dt2D="false" dtr="false" t="normal">A666+1</f>
        <v>540</v>
      </c>
      <c r="B667" s="115" t="n">
        <f aca="false" ca="false" dt2D="false" dtr="false" t="normal">B666+1</f>
        <v>11</v>
      </c>
      <c r="C667" s="116" t="s">
        <v>572</v>
      </c>
      <c r="D667" s="115" t="s">
        <v>603</v>
      </c>
      <c r="E667" s="124" t="n">
        <f aca="false" ca="true" dt2D="false" dtr="false" t="normal">SUBTOTAL(9, F667:T667)</f>
        <v>10891495.649999999</v>
      </c>
      <c r="F667" s="124" t="n">
        <v>4688346.15</v>
      </c>
      <c r="G667" s="124" t="n">
        <v>1935086.36</v>
      </c>
      <c r="H667" s="124" t="n">
        <v>2071085.55</v>
      </c>
      <c r="I667" s="124" t="n">
        <v>1613154.71</v>
      </c>
      <c r="J667" s="124" t="n"/>
      <c r="K667" s="124" t="n"/>
      <c r="L667" s="124" t="n">
        <v>0</v>
      </c>
      <c r="M667" s="124" t="n"/>
      <c r="N667" s="124" t="n"/>
      <c r="O667" s="124" t="n"/>
      <c r="P667" s="124" t="n"/>
      <c r="Q667" s="124" t="n"/>
      <c r="R667" s="124" t="n">
        <v>326744.87</v>
      </c>
      <c r="S667" s="124" t="n">
        <v>24000</v>
      </c>
      <c r="T667" s="124" t="n">
        <v>233078.01</v>
      </c>
      <c r="U667" s="128" t="n">
        <f aca="false" ca="false" dt2D="false" dtr="false" t="normal">COUNTIF(F667:Q667, "&gt;0")</f>
        <v>4</v>
      </c>
      <c r="V667" s="128" t="n">
        <f aca="false" ca="false" dt2D="false" dtr="false" t="normal">COUNTIF(R667:T667, "&gt;0")</f>
        <v>3</v>
      </c>
      <c r="W667" s="128" t="n">
        <f aca="false" ca="false" dt2D="false" dtr="false" t="normal">+U667+V667</f>
        <v>7</v>
      </c>
    </row>
    <row customHeight="true" ht="12.75" outlineLevel="0" r="668">
      <c r="A668" s="115" t="n">
        <f aca="false" ca="false" dt2D="false" dtr="false" t="normal">A667+1</f>
        <v>541</v>
      </c>
      <c r="B668" s="115" t="n">
        <f aca="false" ca="false" dt2D="false" dtr="false" t="normal">B667+1</f>
        <v>12</v>
      </c>
      <c r="C668" s="116" t="s">
        <v>618</v>
      </c>
      <c r="D668" s="115" t="s">
        <v>619</v>
      </c>
      <c r="E668" s="124" t="n">
        <f aca="false" ca="true" dt2D="false" dtr="false" t="normal">SUBTOTAL(9, F668:T668)</f>
        <v>6706615.44</v>
      </c>
      <c r="F668" s="124" t="n">
        <v>3065249.87</v>
      </c>
      <c r="G668" s="124" t="n">
        <v>1116749.71</v>
      </c>
      <c r="H668" s="124" t="n">
        <v>426997.81</v>
      </c>
      <c r="I668" s="124" t="n">
        <v>1728898.02</v>
      </c>
      <c r="J668" s="124" t="n"/>
      <c r="K668" s="124" t="n"/>
      <c r="L668" s="124" t="n">
        <v>0</v>
      </c>
      <c r="M668" s="124" t="n"/>
      <c r="N668" s="124" t="n"/>
      <c r="O668" s="124" t="n"/>
      <c r="P668" s="124" t="n"/>
      <c r="Q668" s="124" t="n"/>
      <c r="R668" s="124" t="n">
        <v>201198.46</v>
      </c>
      <c r="S668" s="124" t="n">
        <v>24000</v>
      </c>
      <c r="T668" s="124" t="n">
        <v>143521.57</v>
      </c>
      <c r="U668" s="128" t="n">
        <f aca="false" ca="false" dt2D="false" dtr="false" t="normal">COUNTIF(F668:Q668, "&gt;0")</f>
        <v>4</v>
      </c>
      <c r="V668" s="128" t="n">
        <f aca="false" ca="false" dt2D="false" dtr="false" t="normal">COUNTIF(R668:T668, "&gt;0")</f>
        <v>3</v>
      </c>
      <c r="W668" s="128" t="n">
        <f aca="false" ca="false" dt2D="false" dtr="false" t="normal">+U668+V668</f>
        <v>7</v>
      </c>
    </row>
    <row customHeight="true" ht="12.75" outlineLevel="0" r="669">
      <c r="A669" s="115" t="n">
        <f aca="false" ca="false" dt2D="false" dtr="false" t="normal">A668+1</f>
        <v>542</v>
      </c>
      <c r="B669" s="115" t="n">
        <f aca="false" ca="false" dt2D="false" dtr="false" t="normal">B668+1</f>
        <v>13</v>
      </c>
      <c r="C669" s="116" t="s">
        <v>618</v>
      </c>
      <c r="D669" s="115" t="s">
        <v>1052</v>
      </c>
      <c r="E669" s="124" t="n">
        <f aca="false" ca="true" dt2D="false" dtr="false" t="normal">SUBTOTAL(9, F669:T669)</f>
        <v>2145623.5</v>
      </c>
      <c r="F669" s="124" t="n">
        <v>976573.99</v>
      </c>
      <c r="G669" s="124" t="n">
        <v>353197.3</v>
      </c>
      <c r="H669" s="124" t="n">
        <v>132527.44</v>
      </c>
      <c r="I669" s="124" t="n">
        <v>549039.72</v>
      </c>
      <c r="J669" s="124" t="n"/>
      <c r="K669" s="124" t="n"/>
      <c r="L669" s="124" t="n">
        <v>0</v>
      </c>
      <c r="M669" s="124" t="n"/>
      <c r="N669" s="124" t="n"/>
      <c r="O669" s="124" t="n"/>
      <c r="P669" s="124" t="n"/>
      <c r="Q669" s="124" t="n"/>
      <c r="R669" s="124" t="n">
        <v>64368.71</v>
      </c>
      <c r="S669" s="124" t="n">
        <v>24000</v>
      </c>
      <c r="T669" s="124" t="n">
        <v>45916.34</v>
      </c>
      <c r="U669" s="128" t="n">
        <f aca="false" ca="false" dt2D="false" dtr="false" t="normal">COUNTIF(F669:Q669, "&gt;0")</f>
        <v>4</v>
      </c>
      <c r="V669" s="128" t="n">
        <f aca="false" ca="false" dt2D="false" dtr="false" t="normal">COUNTIF(R669:T669, "&gt;0")</f>
        <v>3</v>
      </c>
      <c r="W669" s="128" t="n">
        <f aca="false" ca="false" dt2D="false" dtr="false" t="normal">+U669+V669</f>
        <v>7</v>
      </c>
    </row>
    <row customHeight="true" ht="12.75" outlineLevel="0" r="670">
      <c r="A670" s="115" t="n">
        <f aca="false" ca="false" dt2D="false" dtr="false" t="normal">A669+1</f>
        <v>543</v>
      </c>
      <c r="B670" s="115" t="n">
        <f aca="false" ca="false" dt2D="false" dtr="false" t="normal">B669+1</f>
        <v>14</v>
      </c>
      <c r="C670" s="116" t="s">
        <v>204</v>
      </c>
      <c r="D670" s="115" t="s">
        <v>1053</v>
      </c>
      <c r="E670" s="124" t="n">
        <f aca="false" ca="true" dt2D="false" dtr="false" t="normal">SUBTOTAL(9, F670:T670)</f>
        <v>12160070.53</v>
      </c>
      <c r="F670" s="124" t="n"/>
      <c r="G670" s="124" t="n"/>
      <c r="H670" s="124" t="n">
        <v>6901369.37</v>
      </c>
      <c r="I670" s="124" t="n">
        <v>4609673.53</v>
      </c>
      <c r="J670" s="124" t="n"/>
      <c r="K670" s="124" t="n"/>
      <c r="L670" s="124" t="n">
        <v>0</v>
      </c>
      <c r="M670" s="124" t="n"/>
      <c r="N670" s="124" t="n"/>
      <c r="O670" s="124" t="n"/>
      <c r="P670" s="124" t="n"/>
      <c r="Q670" s="124" t="n"/>
      <c r="R670" s="124" t="n">
        <v>364802.12</v>
      </c>
      <c r="S670" s="124" t="n">
        <v>24000</v>
      </c>
      <c r="T670" s="124" t="n">
        <v>260225.51</v>
      </c>
      <c r="U670" s="128" t="n">
        <f aca="false" ca="false" dt2D="false" dtr="false" t="normal">COUNTIF(F670:Q670, "&gt;0")</f>
        <v>2</v>
      </c>
      <c r="V670" s="128" t="n">
        <f aca="false" ca="false" dt2D="false" dtr="false" t="normal">COUNTIF(R670:T670, "&gt;0")</f>
        <v>3</v>
      </c>
      <c r="W670" s="128" t="n">
        <f aca="false" ca="false" dt2D="false" dtr="false" t="normal">+U670+V670</f>
        <v>5</v>
      </c>
    </row>
    <row customHeight="true" ht="12.75" outlineLevel="0" r="671">
      <c r="A671" s="115" t="n">
        <f aca="false" ca="false" dt2D="false" dtr="false" t="normal">A670+1</f>
        <v>544</v>
      </c>
      <c r="B671" s="115" t="n">
        <f aca="false" ca="false" dt2D="false" dtr="false" t="normal">B670+1</f>
        <v>15</v>
      </c>
      <c r="C671" s="116" t="s">
        <v>204</v>
      </c>
      <c r="D671" s="115" t="s">
        <v>219</v>
      </c>
      <c r="E671" s="124" t="n">
        <f aca="false" ca="true" dt2D="false" dtr="false" t="normal">SUBTOTAL(9, F671:T671)</f>
        <v>16366424.46</v>
      </c>
      <c r="F671" s="124" t="n">
        <v>10532299.38</v>
      </c>
      <c r="G671" s="124" t="n">
        <v>4968890.87</v>
      </c>
      <c r="H671" s="124" t="n"/>
      <c r="I671" s="124" t="n"/>
      <c r="J671" s="124" t="n"/>
      <c r="K671" s="124" t="n"/>
      <c r="L671" s="124" t="n">
        <v>0</v>
      </c>
      <c r="M671" s="124" t="n"/>
      <c r="N671" s="124" t="n"/>
      <c r="O671" s="124" t="n"/>
      <c r="P671" s="124" t="n"/>
      <c r="Q671" s="124" t="n"/>
      <c r="R671" s="124" t="n">
        <v>490992.73</v>
      </c>
      <c r="S671" s="124" t="n">
        <v>24000</v>
      </c>
      <c r="T671" s="124" t="n">
        <v>350241.48</v>
      </c>
      <c r="U671" s="128" t="n">
        <f aca="false" ca="false" dt2D="false" dtr="false" t="normal">COUNTIF(F671:Q671, "&gt;0")</f>
        <v>2</v>
      </c>
      <c r="V671" s="128" t="n">
        <f aca="false" ca="false" dt2D="false" dtr="false" t="normal">COUNTIF(R671:T671, "&gt;0")</f>
        <v>3</v>
      </c>
      <c r="W671" s="128" t="n">
        <f aca="false" ca="false" dt2D="false" dtr="false" t="normal">+U671+V671</f>
        <v>5</v>
      </c>
    </row>
    <row customHeight="true" ht="12.75" outlineLevel="0" r="672">
      <c r="A672" s="115" t="n">
        <f aca="false" ca="false" dt2D="false" dtr="false" t="normal">A671+1</f>
        <v>545</v>
      </c>
      <c r="B672" s="115" t="n">
        <f aca="false" ca="false" dt2D="false" dtr="false" t="normal">B671+1</f>
        <v>16</v>
      </c>
      <c r="C672" s="116" t="s">
        <v>60</v>
      </c>
      <c r="D672" s="116" t="s">
        <v>701</v>
      </c>
      <c r="E672" s="124" t="n">
        <f aca="false" ca="true" dt2D="false" dtr="false" t="normal">SUBTOTAL(9, F672:T672)</f>
        <v>19165680.540000003</v>
      </c>
      <c r="F672" s="124" t="n">
        <v>9705797.13</v>
      </c>
      <c r="G672" s="124" t="n">
        <v>4580606.66</v>
      </c>
      <c r="H672" s="124" t="n"/>
      <c r="I672" s="124" t="n">
        <v>3870160.77</v>
      </c>
      <c r="J672" s="124" t="n"/>
      <c r="K672" s="124" t="n"/>
      <c r="L672" s="124" t="n">
        <v>0</v>
      </c>
      <c r="M672" s="124" t="n"/>
      <c r="N672" s="124" t="n"/>
      <c r="O672" s="124" t="n"/>
      <c r="P672" s="124" t="n"/>
      <c r="Q672" s="124" t="n"/>
      <c r="R672" s="124" t="n">
        <v>574970.42</v>
      </c>
      <c r="S672" s="124" t="n">
        <v>24000</v>
      </c>
      <c r="T672" s="124" t="n">
        <v>410145.56</v>
      </c>
      <c r="U672" s="128" t="n">
        <f aca="false" ca="false" dt2D="false" dtr="false" t="normal">COUNTIF(F672:Q672, "&gt;0")</f>
        <v>3</v>
      </c>
      <c r="V672" s="128" t="n">
        <f aca="false" ca="false" dt2D="false" dtr="false" t="normal">COUNTIF(R672:T672, "&gt;0")</f>
        <v>3</v>
      </c>
      <c r="W672" s="128" t="n">
        <f aca="false" ca="false" dt2D="false" dtr="false" t="normal">+U672+V672</f>
        <v>6</v>
      </c>
    </row>
    <row customHeight="true" ht="12.75" outlineLevel="0" r="673">
      <c r="A673" s="115" t="n">
        <f aca="false" ca="false" dt2D="false" dtr="false" t="normal">A672+1</f>
        <v>546</v>
      </c>
      <c r="B673" s="115" t="n">
        <f aca="false" ca="false" dt2D="false" dtr="false" t="normal">B672+1</f>
        <v>17</v>
      </c>
      <c r="C673" s="116" t="s">
        <v>60</v>
      </c>
      <c r="D673" s="116" t="s">
        <v>704</v>
      </c>
      <c r="E673" s="124" t="n">
        <f aca="false" ca="true" dt2D="false" dtr="false" t="normal">SUBTOTAL(9, F673:T673)</f>
        <v>12882892.969999999</v>
      </c>
      <c r="F673" s="124" t="n">
        <v>6521473.79</v>
      </c>
      <c r="G673" s="124" t="n">
        <v>3076394.96</v>
      </c>
      <c r="H673" s="124" t="n"/>
      <c r="I673" s="124" t="n">
        <v>2598843.52</v>
      </c>
      <c r="J673" s="124" t="n"/>
      <c r="K673" s="124" t="n"/>
      <c r="L673" s="124" t="n">
        <v>0</v>
      </c>
      <c r="M673" s="124" t="n"/>
      <c r="N673" s="124" t="n"/>
      <c r="O673" s="124" t="n"/>
      <c r="P673" s="124" t="n"/>
      <c r="Q673" s="124" t="n"/>
      <c r="R673" s="124" t="n">
        <v>386486.79</v>
      </c>
      <c r="S673" s="124" t="n">
        <v>24000</v>
      </c>
      <c r="T673" s="124" t="n">
        <v>275693.91</v>
      </c>
      <c r="U673" s="128" t="n">
        <f aca="false" ca="false" dt2D="false" dtr="false" t="normal">COUNTIF(F673:Q673, "&gt;0")</f>
        <v>3</v>
      </c>
      <c r="V673" s="128" t="n">
        <f aca="false" ca="false" dt2D="false" dtr="false" t="normal">COUNTIF(R673:T673, "&gt;0")</f>
        <v>3</v>
      </c>
      <c r="W673" s="128" t="n">
        <f aca="false" ca="false" dt2D="false" dtr="false" t="normal">+U673+V673</f>
        <v>6</v>
      </c>
    </row>
    <row customHeight="true" ht="12.75" outlineLevel="0" r="674">
      <c r="A674" s="115" t="n">
        <f aca="false" ca="false" dt2D="false" dtr="false" t="normal">A673+1</f>
        <v>547</v>
      </c>
      <c r="B674" s="115" t="n">
        <f aca="false" ca="false" dt2D="false" dtr="false" t="normal">B673+1</f>
        <v>18</v>
      </c>
      <c r="C674" s="116" t="s">
        <v>60</v>
      </c>
      <c r="D674" s="116" t="s">
        <v>705</v>
      </c>
      <c r="E674" s="124" t="n">
        <f aca="false" ca="true" dt2D="false" dtr="false" t="normal">SUBTOTAL(9, F674:T674)</f>
        <v>12896136.62</v>
      </c>
      <c r="F674" s="124" t="n">
        <v>6528186.11</v>
      </c>
      <c r="G674" s="124" t="n">
        <v>3079565.73</v>
      </c>
      <c r="H674" s="124" t="n"/>
      <c r="I674" s="124" t="n">
        <v>2601523.36</v>
      </c>
      <c r="J674" s="124" t="n"/>
      <c r="K674" s="124" t="n"/>
      <c r="L674" s="124" t="n">
        <v>0</v>
      </c>
      <c r="M674" s="124" t="n"/>
      <c r="N674" s="124" t="n"/>
      <c r="O674" s="124" t="n"/>
      <c r="P674" s="124" t="n"/>
      <c r="Q674" s="124" t="n"/>
      <c r="R674" s="124" t="n">
        <v>386884.1</v>
      </c>
      <c r="S674" s="124" t="n">
        <v>24000</v>
      </c>
      <c r="T674" s="124" t="n">
        <v>275977.32</v>
      </c>
      <c r="U674" s="128" t="n">
        <f aca="false" ca="false" dt2D="false" dtr="false" t="normal">COUNTIF(F674:Q674, "&gt;0")</f>
        <v>3</v>
      </c>
      <c r="V674" s="128" t="n">
        <f aca="false" ca="false" dt2D="false" dtr="false" t="normal">COUNTIF(R674:T674, "&gt;0")</f>
        <v>3</v>
      </c>
      <c r="W674" s="128" t="n">
        <f aca="false" ca="false" dt2D="false" dtr="false" t="normal">+U674+V674</f>
        <v>6</v>
      </c>
    </row>
    <row customHeight="true" ht="12.75" outlineLevel="0" r="675">
      <c r="A675" s="115" t="n">
        <f aca="false" ca="false" dt2D="false" dtr="false" t="normal">A674+1</f>
        <v>548</v>
      </c>
      <c r="B675" s="115" t="n">
        <f aca="false" ca="false" dt2D="false" dtr="false" t="normal">B674+1</f>
        <v>19</v>
      </c>
      <c r="C675" s="116" t="s">
        <v>60</v>
      </c>
      <c r="D675" s="116" t="s">
        <v>69</v>
      </c>
      <c r="E675" s="124" t="n">
        <f aca="false" ca="true" dt2D="false" dtr="false" t="normal">SUBTOTAL(9, F675:T675)</f>
        <v>12938516.299999999</v>
      </c>
      <c r="F675" s="124" t="n">
        <v>6549665.52</v>
      </c>
      <c r="G675" s="124" t="n">
        <v>3089712.18</v>
      </c>
      <c r="H675" s="124" t="n"/>
      <c r="I675" s="124" t="n">
        <v>2610098.86</v>
      </c>
      <c r="J675" s="124" t="n"/>
      <c r="K675" s="124" t="n"/>
      <c r="L675" s="124" t="n">
        <v>0</v>
      </c>
      <c r="M675" s="124" t="n"/>
      <c r="N675" s="124" t="n"/>
      <c r="O675" s="124" t="n"/>
      <c r="P675" s="124" t="n"/>
      <c r="Q675" s="124" t="n"/>
      <c r="R675" s="124" t="n">
        <v>388155.49</v>
      </c>
      <c r="S675" s="124" t="n">
        <v>24000</v>
      </c>
      <c r="T675" s="124" t="n">
        <v>276884.25</v>
      </c>
      <c r="U675" s="128" t="n">
        <f aca="false" ca="false" dt2D="false" dtr="false" t="normal">COUNTIF(F675:Q675, "&gt;0")</f>
        <v>3</v>
      </c>
      <c r="V675" s="128" t="n">
        <f aca="false" ca="false" dt2D="false" dtr="false" t="normal">COUNTIF(R675:T675, "&gt;0")</f>
        <v>3</v>
      </c>
      <c r="W675" s="128" t="n">
        <f aca="false" ca="false" dt2D="false" dtr="false" t="normal">+U675+V675</f>
        <v>6</v>
      </c>
    </row>
    <row customHeight="true" ht="12.75" outlineLevel="0" r="676">
      <c r="A676" s="115" t="n">
        <f aca="false" ca="false" dt2D="false" dtr="false" t="normal">A675+1</f>
        <v>549</v>
      </c>
      <c r="B676" s="115" t="n">
        <f aca="false" ca="false" dt2D="false" dtr="false" t="normal">B675+1</f>
        <v>20</v>
      </c>
      <c r="C676" s="116" t="s">
        <v>60</v>
      </c>
      <c r="D676" s="116" t="s">
        <v>71</v>
      </c>
      <c r="E676" s="124" t="n">
        <f aca="false" ca="true" dt2D="false" dtr="false" t="normal">SUBTOTAL(9, F676:T676)</f>
        <v>13120748.93</v>
      </c>
      <c r="F676" s="124" t="n">
        <v>6642027.01</v>
      </c>
      <c r="G676" s="124" t="n">
        <v>3133341.93</v>
      </c>
      <c r="H676" s="124" t="n"/>
      <c r="I676" s="124" t="n">
        <v>2646973.49</v>
      </c>
      <c r="J676" s="124" t="n"/>
      <c r="K676" s="124" t="n"/>
      <c r="L676" s="124" t="n">
        <v>0</v>
      </c>
      <c r="M676" s="124" t="n"/>
      <c r="N676" s="124" t="n"/>
      <c r="O676" s="124" t="n"/>
      <c r="P676" s="124" t="n"/>
      <c r="Q676" s="124" t="n"/>
      <c r="R676" s="124" t="n">
        <v>393622.47</v>
      </c>
      <c r="S676" s="124" t="n">
        <v>24000</v>
      </c>
      <c r="T676" s="124" t="n">
        <v>280784.03</v>
      </c>
      <c r="U676" s="128" t="n">
        <f aca="false" ca="false" dt2D="false" dtr="false" t="normal">COUNTIF(F676:Q676, "&gt;0")</f>
        <v>3</v>
      </c>
      <c r="V676" s="128" t="n">
        <f aca="false" ca="false" dt2D="false" dtr="false" t="normal">COUNTIF(R676:T676, "&gt;0")</f>
        <v>3</v>
      </c>
      <c r="W676" s="128" t="n">
        <f aca="false" ca="false" dt2D="false" dtr="false" t="normal">+U676+V676</f>
        <v>6</v>
      </c>
    </row>
    <row customHeight="true" ht="12.75" outlineLevel="0" r="677">
      <c r="A677" s="115" t="n">
        <f aca="false" ca="false" dt2D="false" dtr="false" t="normal">A676+1</f>
        <v>550</v>
      </c>
      <c r="B677" s="115" t="n">
        <f aca="false" ca="false" dt2D="false" dtr="false" t="normal">B676+1</f>
        <v>21</v>
      </c>
      <c r="C677" s="116" t="s">
        <v>60</v>
      </c>
      <c r="D677" s="116" t="s">
        <v>72</v>
      </c>
      <c r="E677" s="124" t="n">
        <f aca="false" ca="true" dt2D="false" dtr="false" t="normal">SUBTOTAL(9, F677:T677)</f>
        <v>12836805.07</v>
      </c>
      <c r="F677" s="124" t="n">
        <v>6498114.93</v>
      </c>
      <c r="G677" s="124" t="n">
        <v>3065360.69</v>
      </c>
      <c r="H677" s="124" t="n"/>
      <c r="I677" s="124" t="n">
        <v>2589517.67</v>
      </c>
      <c r="J677" s="124" t="n"/>
      <c r="K677" s="124" t="n"/>
      <c r="L677" s="124" t="n">
        <v>0</v>
      </c>
      <c r="M677" s="124" t="n"/>
      <c r="N677" s="124" t="n"/>
      <c r="O677" s="124" t="n"/>
      <c r="P677" s="124" t="n"/>
      <c r="Q677" s="124" t="n"/>
      <c r="R677" s="124" t="n">
        <v>385104.15</v>
      </c>
      <c r="S677" s="124" t="n">
        <v>24000</v>
      </c>
      <c r="T677" s="124" t="n">
        <v>274707.63</v>
      </c>
      <c r="U677" s="128" t="n">
        <f aca="false" ca="false" dt2D="false" dtr="false" t="normal">COUNTIF(F677:Q677, "&gt;0")</f>
        <v>3</v>
      </c>
      <c r="V677" s="128" t="n">
        <f aca="false" ca="false" dt2D="false" dtr="false" t="normal">COUNTIF(R677:T677, "&gt;0")</f>
        <v>3</v>
      </c>
      <c r="W677" s="128" t="n">
        <f aca="false" ca="false" dt2D="false" dtr="false" t="normal">+U677+V677</f>
        <v>6</v>
      </c>
    </row>
    <row customHeight="true" ht="12.75" outlineLevel="0" r="678">
      <c r="A678" s="115" t="n">
        <f aca="false" ca="false" dt2D="false" dtr="false" t="normal">A677+1</f>
        <v>551</v>
      </c>
      <c r="B678" s="115" t="n">
        <f aca="false" ca="false" dt2D="false" dtr="false" t="normal">B677+1</f>
        <v>22</v>
      </c>
      <c r="C678" s="116" t="s">
        <v>60</v>
      </c>
      <c r="D678" s="116" t="s">
        <v>79</v>
      </c>
      <c r="E678" s="124" t="n">
        <f aca="false" ca="true" dt2D="false" dtr="false" t="normal">SUBTOTAL(9, F678:T678)</f>
        <v>12912558.75</v>
      </c>
      <c r="F678" s="124" t="n">
        <v>6536509.38</v>
      </c>
      <c r="G678" s="124" t="n">
        <v>3083497.48</v>
      </c>
      <c r="H678" s="124" t="n"/>
      <c r="I678" s="124" t="n">
        <v>2604846.37</v>
      </c>
      <c r="J678" s="124" t="n"/>
      <c r="K678" s="124" t="n"/>
      <c r="L678" s="124" t="n">
        <v>0</v>
      </c>
      <c r="M678" s="124" t="n"/>
      <c r="N678" s="124" t="n"/>
      <c r="O678" s="124" t="n"/>
      <c r="P678" s="124" t="n"/>
      <c r="Q678" s="124" t="n"/>
      <c r="R678" s="124" t="n">
        <v>387376.76</v>
      </c>
      <c r="S678" s="124" t="n">
        <v>24000</v>
      </c>
      <c r="T678" s="124" t="n">
        <v>276328.76</v>
      </c>
      <c r="U678" s="128" t="n">
        <f aca="false" ca="false" dt2D="false" dtr="false" t="normal">COUNTIF(F678:Q678, "&gt;0")</f>
        <v>3</v>
      </c>
      <c r="V678" s="128" t="n">
        <f aca="false" ca="false" dt2D="false" dtr="false" t="normal">COUNTIF(R678:T678, "&gt;0")</f>
        <v>3</v>
      </c>
      <c r="W678" s="128" t="n">
        <f aca="false" ca="false" dt2D="false" dtr="false" t="normal">+U678+V678</f>
        <v>6</v>
      </c>
    </row>
    <row customHeight="true" ht="12.75" outlineLevel="0" r="679">
      <c r="A679" s="115" t="n">
        <f aca="false" ca="false" dt2D="false" dtr="false" t="normal">A678+1</f>
        <v>552</v>
      </c>
      <c r="B679" s="115" t="n">
        <f aca="false" ca="false" dt2D="false" dtr="false" t="normal">B678+1</f>
        <v>23</v>
      </c>
      <c r="C679" s="116" t="s">
        <v>60</v>
      </c>
      <c r="D679" s="116" t="s">
        <v>80</v>
      </c>
      <c r="E679" s="124" t="n">
        <f aca="false" ca="true" dt2D="false" dtr="false" t="normal">SUBTOTAL(9, F679:T679)</f>
        <v>13000496.59</v>
      </c>
      <c r="F679" s="124" t="n">
        <v>6581079.17</v>
      </c>
      <c r="G679" s="124" t="n">
        <v>3104551.37</v>
      </c>
      <c r="H679" s="124" t="n"/>
      <c r="I679" s="124" t="n">
        <v>2622640.52</v>
      </c>
      <c r="J679" s="124" t="n"/>
      <c r="K679" s="124" t="n"/>
      <c r="L679" s="124" t="n">
        <v>0</v>
      </c>
      <c r="M679" s="124" t="n"/>
      <c r="N679" s="124" t="n"/>
      <c r="O679" s="124" t="n"/>
      <c r="P679" s="124" t="n"/>
      <c r="Q679" s="124" t="n"/>
      <c r="R679" s="124" t="n">
        <v>390014.9</v>
      </c>
      <c r="S679" s="124" t="n">
        <v>24000</v>
      </c>
      <c r="T679" s="124" t="n">
        <v>278210.63</v>
      </c>
      <c r="U679" s="128" t="n">
        <f aca="false" ca="false" dt2D="false" dtr="false" t="normal">COUNTIF(F679:Q679, "&gt;0")</f>
        <v>3</v>
      </c>
      <c r="V679" s="128" t="n">
        <f aca="false" ca="false" dt2D="false" dtr="false" t="normal">COUNTIF(R679:T679, "&gt;0")</f>
        <v>3</v>
      </c>
      <c r="W679" s="128" t="n">
        <f aca="false" ca="false" dt2D="false" dtr="false" t="normal">+U679+V679</f>
        <v>6</v>
      </c>
    </row>
    <row customHeight="true" ht="12.75" outlineLevel="0" r="680">
      <c r="A680" s="115" t="n">
        <f aca="false" ca="false" dt2D="false" dtr="false" t="normal">A679+1</f>
        <v>553</v>
      </c>
      <c r="B680" s="115" t="n">
        <f aca="false" ca="false" dt2D="false" dtr="false" t="normal">B679+1</f>
        <v>24</v>
      </c>
      <c r="C680" s="116" t="s">
        <v>64</v>
      </c>
      <c r="D680" s="116" t="s">
        <v>82</v>
      </c>
      <c r="E680" s="124" t="n">
        <f aca="false" ca="true" dt2D="false" dtr="false" t="normal">SUBTOTAL(9, F680:T680)</f>
        <v>16229355.25</v>
      </c>
      <c r="F680" s="124" t="n"/>
      <c r="G680" s="124" t="n">
        <v>7635762.32</v>
      </c>
      <c r="H680" s="124" t="n">
        <v>7735404.07</v>
      </c>
      <c r="I680" s="124" t="n"/>
      <c r="J680" s="124" t="n"/>
      <c r="K680" s="124" t="n"/>
      <c r="L680" s="124" t="n">
        <v>0</v>
      </c>
      <c r="M680" s="124" t="n"/>
      <c r="N680" s="124" t="n"/>
      <c r="O680" s="124" t="n"/>
      <c r="P680" s="124" t="n"/>
      <c r="Q680" s="124" t="n"/>
      <c r="R680" s="124" t="n">
        <v>486880.66</v>
      </c>
      <c r="S680" s="124" t="n">
        <v>24000</v>
      </c>
      <c r="T680" s="124" t="n">
        <v>347308.2</v>
      </c>
      <c r="U680" s="128" t="n">
        <f aca="false" ca="false" dt2D="false" dtr="false" t="normal">COUNTIF(F680:Q680, "&gt;0")</f>
        <v>2</v>
      </c>
      <c r="V680" s="128" t="n">
        <f aca="false" ca="false" dt2D="false" dtr="false" t="normal">COUNTIF(R680:T680, "&gt;0")</f>
        <v>3</v>
      </c>
      <c r="W680" s="128" t="n">
        <f aca="false" ca="false" dt2D="false" dtr="false" t="normal">+U680+V680</f>
        <v>5</v>
      </c>
    </row>
    <row customHeight="true" ht="12.75" outlineLevel="0" r="681">
      <c r="A681" s="115" t="n">
        <f aca="false" ca="false" dt2D="false" dtr="false" t="normal">A680+1</f>
        <v>554</v>
      </c>
      <c r="B681" s="115" t="n">
        <f aca="false" ca="false" dt2D="false" dtr="false" t="normal">B680+1</f>
        <v>25</v>
      </c>
      <c r="C681" s="116" t="s">
        <v>64</v>
      </c>
      <c r="D681" s="115" t="s">
        <v>85</v>
      </c>
      <c r="E681" s="124" t="n">
        <f aca="false" ca="true" dt2D="false" dtr="false" t="normal">SUBTOTAL(9, F681:T681)</f>
        <v>5113172.16</v>
      </c>
      <c r="F681" s="124" t="n"/>
      <c r="G681" s="124" t="n"/>
      <c r="H681" s="124" t="n"/>
      <c r="I681" s="124" t="n"/>
      <c r="J681" s="124" t="n"/>
      <c r="K681" s="124" t="n"/>
      <c r="L681" s="124" t="n">
        <v>0</v>
      </c>
      <c r="M681" s="124" t="n"/>
      <c r="N681" s="124" t="n"/>
      <c r="O681" s="124" t="n"/>
      <c r="P681" s="124" t="n">
        <v>4826355.12</v>
      </c>
      <c r="Q681" s="124" t="n"/>
      <c r="R681" s="124" t="n">
        <v>153395.16</v>
      </c>
      <c r="S681" s="124" t="n">
        <v>24000</v>
      </c>
      <c r="T681" s="124" t="n">
        <v>109421.88</v>
      </c>
      <c r="U681" s="128" t="n">
        <f aca="false" ca="false" dt2D="false" dtr="false" t="normal">COUNTIF(F681:Q681, "&gt;0")</f>
        <v>1</v>
      </c>
      <c r="V681" s="128" t="n">
        <f aca="false" ca="false" dt2D="false" dtr="false" t="normal">COUNTIF(R681:T681, "&gt;0")</f>
        <v>3</v>
      </c>
      <c r="W681" s="128" t="n">
        <f aca="false" ca="false" dt2D="false" dtr="false" t="normal">+U681+V681</f>
        <v>4</v>
      </c>
    </row>
    <row customHeight="true" ht="12.75" outlineLevel="0" r="682">
      <c r="A682" s="115" t="n">
        <f aca="false" ca="false" dt2D="false" dtr="false" t="normal">A681+1</f>
        <v>555</v>
      </c>
      <c r="B682" s="115" t="n">
        <f aca="false" ca="false" dt2D="false" dtr="false" t="normal">B681+1</f>
        <v>26</v>
      </c>
      <c r="C682" s="116" t="s">
        <v>64</v>
      </c>
      <c r="D682" s="116" t="s">
        <v>89</v>
      </c>
      <c r="E682" s="124" t="n">
        <f aca="false" ca="true" dt2D="false" dtr="false" t="normal">SUBTOTAL(9, F682:T682)</f>
        <v>27546979.94</v>
      </c>
      <c r="F682" s="124" t="n"/>
      <c r="G682" s="124" t="n"/>
      <c r="H682" s="124" t="n"/>
      <c r="I682" s="124" t="n"/>
      <c r="J682" s="124" t="n"/>
      <c r="K682" s="124" t="n"/>
      <c r="L682" s="124" t="n">
        <v>0</v>
      </c>
      <c r="M682" s="124" t="n"/>
      <c r="N682" s="124" t="n"/>
      <c r="O682" s="124" t="n"/>
      <c r="P682" s="124" t="n">
        <v>26107065.17</v>
      </c>
      <c r="Q682" s="124" t="n"/>
      <c r="R682" s="124" t="n">
        <v>826409.4</v>
      </c>
      <c r="S682" s="124" t="n">
        <v>24000</v>
      </c>
      <c r="T682" s="124" t="n">
        <v>589505.37</v>
      </c>
      <c r="U682" s="128" t="n">
        <f aca="false" ca="false" dt2D="false" dtr="false" t="normal">COUNTIF(F682:Q682, "&gt;0")</f>
        <v>1</v>
      </c>
      <c r="V682" s="128" t="n">
        <f aca="false" ca="false" dt2D="false" dtr="false" t="normal">COUNTIF(R682:T682, "&gt;0")</f>
        <v>3</v>
      </c>
      <c r="W682" s="128" t="n">
        <f aca="false" ca="false" dt2D="false" dtr="false" t="normal">+U682+V682</f>
        <v>4</v>
      </c>
    </row>
    <row customHeight="true" ht="11.25" outlineLevel="0" r="683">
      <c r="A683" s="115" t="n">
        <f aca="false" ca="false" dt2D="false" dtr="false" t="normal">A682+1</f>
        <v>556</v>
      </c>
      <c r="B683" s="115" t="n">
        <f aca="false" ca="false" dt2D="false" dtr="false" t="normal">B682+1</f>
        <v>27</v>
      </c>
      <c r="C683" s="116" t="s">
        <v>64</v>
      </c>
      <c r="D683" s="115" t="s">
        <v>93</v>
      </c>
      <c r="E683" s="124" t="n">
        <f aca="false" ca="true" dt2D="false" dtr="false" t="normal">SUBTOTAL(9, F683:T683)</f>
        <v>17653333.29</v>
      </c>
      <c r="F683" s="124" t="n"/>
      <c r="G683" s="124" t="n"/>
      <c r="H683" s="124" t="n"/>
      <c r="I683" s="124" t="n"/>
      <c r="J683" s="124" t="n"/>
      <c r="K683" s="124" t="n"/>
      <c r="L683" s="124" t="n">
        <v>0</v>
      </c>
      <c r="M683" s="124" t="n"/>
      <c r="N683" s="124" t="n"/>
      <c r="O683" s="124" t="n"/>
      <c r="P683" s="124" t="n"/>
      <c r="Q683" s="124" t="n">
        <v>16721951.96</v>
      </c>
      <c r="R683" s="124" t="n">
        <v>529600</v>
      </c>
      <c r="S683" s="124" t="n">
        <v>24000</v>
      </c>
      <c r="T683" s="124" t="n">
        <v>377781.33</v>
      </c>
      <c r="U683" s="128" t="n">
        <f aca="false" ca="false" dt2D="false" dtr="false" t="normal">COUNTIF(F683:Q683, "&gt;0")</f>
        <v>1</v>
      </c>
      <c r="V683" s="128" t="n">
        <f aca="false" ca="false" dt2D="false" dtr="false" t="normal">COUNTIF(R683:T683, "&gt;0")</f>
        <v>3</v>
      </c>
      <c r="W683" s="128" t="n">
        <f aca="false" ca="false" dt2D="false" dtr="false" t="normal">+U683+V683</f>
        <v>4</v>
      </c>
    </row>
    <row customHeight="true" ht="12.75" outlineLevel="0" r="684">
      <c r="A684" s="115" t="n">
        <f aca="false" ca="false" dt2D="false" dtr="false" t="normal">A683+1</f>
        <v>557</v>
      </c>
      <c r="B684" s="115" t="n">
        <f aca="false" ca="false" dt2D="false" dtr="false" t="normal">B683+1</f>
        <v>28</v>
      </c>
      <c r="C684" s="116" t="s">
        <v>66</v>
      </c>
      <c r="D684" s="116" t="s">
        <v>75</v>
      </c>
      <c r="E684" s="124" t="n">
        <f aca="false" ca="true" dt2D="false" dtr="false" t="normal">SUBTOTAL(9, F684:T684)</f>
        <v>9817654.940000001</v>
      </c>
      <c r="F684" s="124" t="n">
        <v>9289027.47</v>
      </c>
      <c r="G684" s="124" t="n"/>
      <c r="H684" s="124" t="n"/>
      <c r="I684" s="124" t="n"/>
      <c r="J684" s="124" t="n"/>
      <c r="K684" s="124" t="n"/>
      <c r="L684" s="124" t="n">
        <v>0</v>
      </c>
      <c r="M684" s="124" t="n"/>
      <c r="N684" s="124" t="n"/>
      <c r="O684" s="124" t="n"/>
      <c r="P684" s="124" t="n"/>
      <c r="Q684" s="124" t="n"/>
      <c r="R684" s="124" t="n">
        <v>294529.65</v>
      </c>
      <c r="S684" s="124" t="n">
        <v>24000</v>
      </c>
      <c r="T684" s="124" t="n">
        <v>210097.82</v>
      </c>
      <c r="U684" s="128" t="n">
        <f aca="false" ca="false" dt2D="false" dtr="false" t="normal">COUNTIF(F684:Q684, "&gt;0")</f>
        <v>1</v>
      </c>
      <c r="V684" s="128" t="n">
        <f aca="false" ca="false" dt2D="false" dtr="false" t="normal">COUNTIF(R684:T684, "&gt;0")</f>
        <v>3</v>
      </c>
      <c r="W684" s="128" t="n">
        <f aca="false" ca="false" dt2D="false" dtr="false" t="normal">+U684+V684</f>
        <v>4</v>
      </c>
    </row>
    <row customHeight="true" ht="12.75" outlineLevel="0" r="685">
      <c r="A685" s="115" t="n">
        <f aca="false" ca="false" dt2D="false" dtr="false" t="normal">A684+1</f>
        <v>558</v>
      </c>
      <c r="B685" s="115" t="n">
        <f aca="false" ca="false" dt2D="false" dtr="false" t="normal">B684+1</f>
        <v>29</v>
      </c>
      <c r="C685" s="116" t="s">
        <v>66</v>
      </c>
      <c r="D685" s="115" t="s">
        <v>99</v>
      </c>
      <c r="E685" s="124" t="n">
        <f aca="false" ca="true" dt2D="false" dtr="false" t="normal">SUBTOTAL(9, F685:T685)</f>
        <v>6357517.409999999</v>
      </c>
      <c r="F685" s="124" t="n"/>
      <c r="G685" s="124" t="n"/>
      <c r="H685" s="124" t="n">
        <v>6006741.02</v>
      </c>
      <c r="I685" s="124" t="n"/>
      <c r="J685" s="124" t="n"/>
      <c r="K685" s="124" t="n"/>
      <c r="L685" s="124" t="n">
        <v>0</v>
      </c>
      <c r="M685" s="124" t="n"/>
      <c r="N685" s="124" t="n"/>
      <c r="O685" s="124" t="n"/>
      <c r="P685" s="124" t="n"/>
      <c r="Q685" s="124" t="n"/>
      <c r="R685" s="124" t="n">
        <v>190725.52</v>
      </c>
      <c r="S685" s="124" t="n">
        <v>24000</v>
      </c>
      <c r="T685" s="124" t="n">
        <v>136050.87</v>
      </c>
      <c r="U685" s="128" t="n">
        <f aca="false" ca="false" dt2D="false" dtr="false" t="normal">COUNTIF(F685:Q685, "&gt;0")</f>
        <v>1</v>
      </c>
      <c r="V685" s="128" t="n">
        <f aca="false" ca="false" dt2D="false" dtr="false" t="normal">COUNTIF(R685:T685, "&gt;0")</f>
        <v>3</v>
      </c>
      <c r="W685" s="128" t="n">
        <f aca="false" ca="false" dt2D="false" dtr="false" t="normal">+U685+V685</f>
        <v>4</v>
      </c>
    </row>
    <row customHeight="true" ht="12.75" outlineLevel="0" r="686">
      <c r="A686" s="115" t="n">
        <f aca="false" ca="false" dt2D="false" dtr="false" t="normal">A685+1</f>
        <v>559</v>
      </c>
      <c r="B686" s="115" t="n">
        <f aca="false" ca="false" dt2D="false" dtr="false" t="normal">B685+1</f>
        <v>30</v>
      </c>
      <c r="C686" s="116" t="s">
        <v>66</v>
      </c>
      <c r="D686" s="115" t="s">
        <v>102</v>
      </c>
      <c r="E686" s="124" t="n">
        <f aca="false" ca="true" dt2D="false" dtr="false" t="normal">SUBTOTAL(9, F686:T686)</f>
        <v>1976291.38</v>
      </c>
      <c r="F686" s="124" t="n"/>
      <c r="G686" s="124" t="n"/>
      <c r="H686" s="124" t="n">
        <v>1850710</v>
      </c>
      <c r="I686" s="124" t="n"/>
      <c r="J686" s="124" t="n"/>
      <c r="K686" s="124" t="n"/>
      <c r="L686" s="124" t="n">
        <v>0</v>
      </c>
      <c r="M686" s="124" t="n"/>
      <c r="N686" s="124" t="n"/>
      <c r="O686" s="124" t="n"/>
      <c r="P686" s="124" t="n"/>
      <c r="Q686" s="124" t="n"/>
      <c r="R686" s="124" t="n">
        <v>59288.74</v>
      </c>
      <c r="S686" s="124" t="n">
        <v>24000</v>
      </c>
      <c r="T686" s="124" t="n">
        <v>42292.64</v>
      </c>
      <c r="U686" s="128" t="n">
        <f aca="false" ca="false" dt2D="false" dtr="false" t="normal">COUNTIF(F686:Q686, "&gt;0")</f>
        <v>1</v>
      </c>
      <c r="V686" s="128" t="n">
        <f aca="false" ca="false" dt2D="false" dtr="false" t="normal">COUNTIF(R686:T686, "&gt;0")</f>
        <v>3</v>
      </c>
      <c r="W686" s="128" t="n">
        <f aca="false" ca="false" dt2D="false" dtr="false" t="normal">+U686+V686</f>
        <v>4</v>
      </c>
    </row>
    <row customHeight="true" ht="12.75" outlineLevel="0" r="687">
      <c r="A687" s="115" t="n">
        <f aca="false" ca="false" dt2D="false" dtr="false" t="normal">A686+1</f>
        <v>560</v>
      </c>
      <c r="B687" s="115" t="n">
        <f aca="false" ca="false" dt2D="false" dtr="false" t="normal">B686+1</f>
        <v>31</v>
      </c>
      <c r="C687" s="116" t="s">
        <v>66</v>
      </c>
      <c r="D687" s="115" t="s">
        <v>105</v>
      </c>
      <c r="E687" s="124" t="n">
        <f aca="false" ca="true" dt2D="false" dtr="false" t="normal">SUBTOTAL(9, F687:T687)</f>
        <v>24927525.71</v>
      </c>
      <c r="F687" s="124" t="n"/>
      <c r="G687" s="124" t="n"/>
      <c r="H687" s="124" t="n"/>
      <c r="I687" s="124" t="n"/>
      <c r="J687" s="124" t="n"/>
      <c r="K687" s="124" t="n"/>
      <c r="L687" s="124" t="n">
        <v>0</v>
      </c>
      <c r="M687" s="124" t="n"/>
      <c r="N687" s="124" t="n">
        <v>23622250.89</v>
      </c>
      <c r="O687" s="124" t="n"/>
      <c r="P687" s="124" t="n"/>
      <c r="Q687" s="124" t="n"/>
      <c r="R687" s="124" t="n">
        <v>747825.77</v>
      </c>
      <c r="S687" s="124" t="n">
        <v>24000</v>
      </c>
      <c r="T687" s="124" t="n">
        <v>533449.05</v>
      </c>
      <c r="U687" s="128" t="n">
        <f aca="false" ca="false" dt2D="false" dtr="false" t="normal">COUNTIF(F687:Q687, "&gt;0")</f>
        <v>1</v>
      </c>
      <c r="V687" s="128" t="n">
        <f aca="false" ca="false" dt2D="false" dtr="false" t="normal">COUNTIF(R687:T687, "&gt;0")</f>
        <v>3</v>
      </c>
      <c r="W687" s="128" t="n">
        <f aca="false" ca="false" dt2D="false" dtr="false" t="normal">+U687+V687</f>
        <v>4</v>
      </c>
    </row>
    <row customHeight="true" ht="12.75" outlineLevel="0" r="688">
      <c r="A688" s="115" t="n">
        <f aca="false" ca="false" dt2D="false" dtr="false" t="normal">A687+1</f>
        <v>561</v>
      </c>
      <c r="B688" s="115" t="n">
        <f aca="false" ca="false" dt2D="false" dtr="false" t="normal">B687+1</f>
        <v>32</v>
      </c>
      <c r="C688" s="116" t="s">
        <v>66</v>
      </c>
      <c r="D688" s="115" t="s">
        <v>107</v>
      </c>
      <c r="E688" s="124" t="n">
        <f aca="false" ca="true" dt2D="false" dtr="false" t="normal">SUBTOTAL(9, F688:T688)</f>
        <v>25764764.55</v>
      </c>
      <c r="F688" s="124" t="n"/>
      <c r="G688" s="124" t="n"/>
      <c r="H688" s="124" t="n"/>
      <c r="I688" s="124" t="n"/>
      <c r="J688" s="124" t="n"/>
      <c r="K688" s="124" t="n"/>
      <c r="L688" s="124" t="n">
        <v>0</v>
      </c>
      <c r="M688" s="124" t="n"/>
      <c r="N688" s="124" t="n">
        <v>24416455.65</v>
      </c>
      <c r="O688" s="124" t="n"/>
      <c r="P688" s="124" t="n"/>
      <c r="Q688" s="124" t="n"/>
      <c r="R688" s="124" t="n">
        <v>772942.94</v>
      </c>
      <c r="S688" s="124" t="n">
        <v>24000</v>
      </c>
      <c r="T688" s="124" t="n">
        <v>551365.96</v>
      </c>
      <c r="U688" s="128" t="n">
        <f aca="false" ca="false" dt2D="false" dtr="false" t="normal">COUNTIF(F688:Q688, "&gt;0")</f>
        <v>1</v>
      </c>
      <c r="V688" s="128" t="n">
        <f aca="false" ca="false" dt2D="false" dtr="false" t="normal">COUNTIF(R688:T688, "&gt;0")</f>
        <v>3</v>
      </c>
      <c r="W688" s="128" t="n">
        <f aca="false" ca="false" dt2D="false" dtr="false" t="normal">+U688+V688</f>
        <v>4</v>
      </c>
    </row>
    <row customHeight="true" ht="12.75" outlineLevel="0" r="689">
      <c r="A689" s="115" t="n">
        <f aca="false" ca="false" dt2D="false" dtr="false" t="normal">A688+1</f>
        <v>562</v>
      </c>
      <c r="B689" s="115" t="n">
        <f aca="false" ca="false" dt2D="false" dtr="false" t="normal">B688+1</f>
        <v>33</v>
      </c>
      <c r="C689" s="116" t="s">
        <v>66</v>
      </c>
      <c r="D689" s="115" t="s">
        <v>109</v>
      </c>
      <c r="E689" s="124" t="n">
        <f aca="false" ca="true" dt2D="false" dtr="false" t="normal">SUBTOTAL(9, F689:T689)</f>
        <v>24762767.86</v>
      </c>
      <c r="F689" s="124" t="n"/>
      <c r="G689" s="124" t="n"/>
      <c r="H689" s="124" t="n"/>
      <c r="I689" s="124" t="n"/>
      <c r="J689" s="124" t="n"/>
      <c r="K689" s="124" t="n"/>
      <c r="L689" s="124" t="n">
        <v>0</v>
      </c>
      <c r="M689" s="124" t="n"/>
      <c r="N689" s="124" t="n">
        <v>23465961.59</v>
      </c>
      <c r="O689" s="124" t="n"/>
      <c r="P689" s="124" t="n"/>
      <c r="Q689" s="124" t="n"/>
      <c r="R689" s="124" t="n">
        <v>742883.04</v>
      </c>
      <c r="S689" s="124" t="n">
        <v>24000</v>
      </c>
      <c r="T689" s="124" t="n">
        <v>529923.23</v>
      </c>
      <c r="U689" s="128" t="n">
        <f aca="false" ca="false" dt2D="false" dtr="false" t="normal">COUNTIF(F689:Q689, "&gt;0")</f>
        <v>1</v>
      </c>
      <c r="V689" s="128" t="n">
        <f aca="false" ca="false" dt2D="false" dtr="false" t="normal">COUNTIF(R689:T689, "&gt;0")</f>
        <v>3</v>
      </c>
      <c r="W689" s="128" t="n">
        <f aca="false" ca="false" dt2D="false" dtr="false" t="normal">+U689+V689</f>
        <v>4</v>
      </c>
    </row>
    <row customHeight="true" ht="12.75" outlineLevel="0" r="690">
      <c r="A690" s="115" t="n">
        <f aca="false" ca="false" dt2D="false" dtr="false" t="normal">A689+1</f>
        <v>563</v>
      </c>
      <c r="B690" s="115" t="n">
        <f aca="false" ca="false" dt2D="false" dtr="false" t="normal">B689+1</f>
        <v>34</v>
      </c>
      <c r="C690" s="116" t="s">
        <v>66</v>
      </c>
      <c r="D690" s="115" t="s">
        <v>113</v>
      </c>
      <c r="E690" s="124" t="n">
        <f aca="false" ca="true" dt2D="false" dtr="false" t="normal">SUBTOTAL(9, F690:T690)</f>
        <v>24585905.35</v>
      </c>
      <c r="F690" s="124" t="n"/>
      <c r="G690" s="124" t="n"/>
      <c r="H690" s="124" t="n"/>
      <c r="I690" s="124" t="n"/>
      <c r="J690" s="124" t="n"/>
      <c r="K690" s="124" t="n"/>
      <c r="L690" s="124" t="n">
        <v>0</v>
      </c>
      <c r="M690" s="124" t="n"/>
      <c r="N690" s="124" t="n">
        <v>23298189.82</v>
      </c>
      <c r="O690" s="124" t="n"/>
      <c r="P690" s="124" t="n"/>
      <c r="Q690" s="124" t="n"/>
      <c r="R690" s="124" t="n">
        <v>737577.16</v>
      </c>
      <c r="S690" s="124" t="n">
        <v>24000</v>
      </c>
      <c r="T690" s="124" t="n">
        <v>526138.37</v>
      </c>
      <c r="U690" s="128" t="n">
        <f aca="false" ca="false" dt2D="false" dtr="false" t="normal">COUNTIF(F690:Q690, "&gt;0")</f>
        <v>1</v>
      </c>
      <c r="V690" s="128" t="n">
        <f aca="false" ca="false" dt2D="false" dtr="false" t="normal">COUNTIF(R690:T690, "&gt;0")</f>
        <v>3</v>
      </c>
      <c r="W690" s="128" t="n">
        <f aca="false" ca="false" dt2D="false" dtr="false" t="normal">+U690+V690</f>
        <v>4</v>
      </c>
    </row>
    <row customHeight="true" ht="12.75" outlineLevel="0" r="691">
      <c r="A691" s="115" t="n">
        <f aca="false" ca="false" dt2D="false" dtr="false" t="normal">A690+1</f>
        <v>564</v>
      </c>
      <c r="B691" s="115" t="n">
        <f aca="false" ca="false" dt2D="false" dtr="false" t="normal">B690+1</f>
        <v>35</v>
      </c>
      <c r="C691" s="116" t="s">
        <v>66</v>
      </c>
      <c r="D691" s="115" t="s">
        <v>115</v>
      </c>
      <c r="E691" s="124" t="n">
        <f aca="false" ca="true" dt2D="false" dtr="false" t="normal">SUBTOTAL(9, F691:T691)</f>
        <v>25345808.889999997</v>
      </c>
      <c r="F691" s="124" t="n"/>
      <c r="G691" s="124" t="n"/>
      <c r="H691" s="124" t="n"/>
      <c r="I691" s="124" t="n"/>
      <c r="J691" s="124" t="n"/>
      <c r="K691" s="124" t="n"/>
      <c r="L691" s="124" t="n">
        <v>0</v>
      </c>
      <c r="M691" s="124" t="n"/>
      <c r="N691" s="124" t="n">
        <v>24019034.31</v>
      </c>
      <c r="O691" s="124" t="n"/>
      <c r="P691" s="124" t="n"/>
      <c r="Q691" s="124" t="n"/>
      <c r="R691" s="124" t="n">
        <v>760374.27</v>
      </c>
      <c r="S691" s="124" t="n">
        <v>24000</v>
      </c>
      <c r="T691" s="124" t="n">
        <v>542400.31</v>
      </c>
      <c r="U691" s="128" t="n">
        <f aca="false" ca="false" dt2D="false" dtr="false" t="normal">COUNTIF(F691:Q691, "&gt;0")</f>
        <v>1</v>
      </c>
      <c r="V691" s="128" t="n">
        <f aca="false" ca="false" dt2D="false" dtr="false" t="normal">COUNTIF(R691:T691, "&gt;0")</f>
        <v>3</v>
      </c>
      <c r="W691" s="128" t="n">
        <f aca="false" ca="false" dt2D="false" dtr="false" t="normal">+U691+V691</f>
        <v>4</v>
      </c>
    </row>
    <row customHeight="true" ht="12.75" outlineLevel="0" r="692">
      <c r="A692" s="115" t="n">
        <f aca="false" ca="false" dt2D="false" dtr="false" t="normal">A691+1</f>
        <v>565</v>
      </c>
      <c r="B692" s="115" t="n">
        <f aca="false" ca="false" dt2D="false" dtr="false" t="normal">B691+1</f>
        <v>36</v>
      </c>
      <c r="C692" s="116" t="s">
        <v>66</v>
      </c>
      <c r="D692" s="115" t="s">
        <v>121</v>
      </c>
      <c r="E692" s="124" t="n">
        <f aca="false" ca="true" dt2D="false" dtr="false" t="normal">SUBTOTAL(9, F692:T692)</f>
        <v>25555537.509999998</v>
      </c>
      <c r="F692" s="124" t="n">
        <v>12901934.14</v>
      </c>
      <c r="G692" s="124" t="n"/>
      <c r="H692" s="124" t="n">
        <v>6169854.2</v>
      </c>
      <c r="I692" s="124" t="n">
        <v>5146194.54</v>
      </c>
      <c r="J692" s="124" t="n"/>
      <c r="K692" s="124" t="n"/>
      <c r="L692" s="124" t="n">
        <v>0</v>
      </c>
      <c r="M692" s="124" t="n"/>
      <c r="N692" s="124" t="n"/>
      <c r="O692" s="124" t="n"/>
      <c r="P692" s="124" t="n"/>
      <c r="Q692" s="124" t="n"/>
      <c r="R692" s="124" t="n">
        <v>766666.13</v>
      </c>
      <c r="S692" s="124" t="n">
        <v>24000</v>
      </c>
      <c r="T692" s="124" t="n">
        <v>546888.5</v>
      </c>
      <c r="U692" s="128" t="n">
        <f aca="false" ca="false" dt2D="false" dtr="false" t="normal">COUNTIF(F692:Q692, "&gt;0")</f>
        <v>3</v>
      </c>
      <c r="V692" s="128" t="n">
        <f aca="false" ca="false" dt2D="false" dtr="false" t="normal">COUNTIF(R692:T692, "&gt;0")</f>
        <v>3</v>
      </c>
      <c r="W692" s="128" t="n">
        <f aca="false" ca="false" dt2D="false" dtr="false" t="normal">+U692+V692</f>
        <v>6</v>
      </c>
    </row>
    <row customHeight="true" ht="12.75" outlineLevel="0" r="693">
      <c r="A693" s="115" t="n">
        <f aca="false" ca="false" dt2D="false" dtr="false" t="normal">A692+1</f>
        <v>566</v>
      </c>
      <c r="B693" s="115" t="n">
        <f aca="false" ca="false" dt2D="false" dtr="false" t="normal">B692+1</f>
        <v>37</v>
      </c>
      <c r="C693" s="116" t="s">
        <v>66</v>
      </c>
      <c r="D693" s="115" t="s">
        <v>123</v>
      </c>
      <c r="E693" s="124" t="n">
        <f aca="false" ca="true" dt2D="false" dtr="false" t="normal">SUBTOTAL(9, F693:T693)</f>
        <v>27662023.48</v>
      </c>
      <c r="F693" s="124" t="n"/>
      <c r="G693" s="124" t="n"/>
      <c r="H693" s="124" t="n"/>
      <c r="I693" s="124" t="n"/>
      <c r="J693" s="124" t="n"/>
      <c r="K693" s="124" t="n"/>
      <c r="L693" s="124" t="n">
        <v>0</v>
      </c>
      <c r="M693" s="124" t="n"/>
      <c r="N693" s="124" t="n"/>
      <c r="O693" s="124" t="n"/>
      <c r="P693" s="124" t="n">
        <v>26216195.48</v>
      </c>
      <c r="Q693" s="124" t="n"/>
      <c r="R693" s="124" t="n">
        <v>829860.7</v>
      </c>
      <c r="S693" s="124" t="n">
        <v>24000</v>
      </c>
      <c r="T693" s="124" t="n">
        <v>591967.3</v>
      </c>
      <c r="U693" s="128" t="n">
        <f aca="false" ca="false" dt2D="false" dtr="false" t="normal">COUNTIF(F693:Q693, "&gt;0")</f>
        <v>1</v>
      </c>
      <c r="V693" s="128" t="n">
        <f aca="false" ca="false" dt2D="false" dtr="false" t="normal">COUNTIF(R693:T693, "&gt;0")</f>
        <v>3</v>
      </c>
      <c r="W693" s="128" t="n">
        <f aca="false" ca="false" dt2D="false" dtr="false" t="normal">+U693+V693</f>
        <v>4</v>
      </c>
    </row>
    <row customHeight="true" ht="12.75" outlineLevel="0" r="694">
      <c r="A694" s="115" t="n">
        <f aca="false" ca="false" dt2D="false" dtr="false" t="normal">A693+1</f>
        <v>567</v>
      </c>
      <c r="B694" s="115" t="n">
        <f aca="false" ca="false" dt2D="false" dtr="false" t="normal">B693+1</f>
        <v>38</v>
      </c>
      <c r="C694" s="116" t="s">
        <v>66</v>
      </c>
      <c r="D694" s="115" t="s">
        <v>125</v>
      </c>
      <c r="E694" s="124" t="n">
        <f aca="false" ca="true" dt2D="false" dtr="false" t="normal">SUBTOTAL(9, F694:T694)</f>
        <v>4981506.380000001</v>
      </c>
      <c r="F694" s="124" t="n"/>
      <c r="G694" s="124" t="n">
        <v>4701456.95</v>
      </c>
      <c r="H694" s="124" t="n"/>
      <c r="I694" s="124" t="n"/>
      <c r="J694" s="124" t="n"/>
      <c r="K694" s="124" t="n"/>
      <c r="L694" s="124" t="n">
        <v>0</v>
      </c>
      <c r="M694" s="124" t="n"/>
      <c r="N694" s="124" t="n"/>
      <c r="O694" s="124" t="n"/>
      <c r="P694" s="124" t="n"/>
      <c r="Q694" s="124" t="n"/>
      <c r="R694" s="124" t="n">
        <v>149445.19</v>
      </c>
      <c r="S694" s="124" t="n">
        <v>24000</v>
      </c>
      <c r="T694" s="124" t="n">
        <v>106604.24</v>
      </c>
      <c r="U694" s="128" t="n">
        <f aca="false" ca="false" dt2D="false" dtr="false" t="normal">COUNTIF(F694:Q694, "&gt;0")</f>
        <v>1</v>
      </c>
      <c r="V694" s="128" t="n">
        <f aca="false" ca="false" dt2D="false" dtr="false" t="normal">COUNTIF(R694:T694, "&gt;0")</f>
        <v>3</v>
      </c>
      <c r="W694" s="128" t="n">
        <f aca="false" ca="false" dt2D="false" dtr="false" t="normal">+U694+V694</f>
        <v>4</v>
      </c>
    </row>
    <row customHeight="true" ht="12.75" outlineLevel="0" r="695">
      <c r="A695" s="115" t="n">
        <f aca="false" ca="false" dt2D="false" dtr="false" t="normal">A694+1</f>
        <v>568</v>
      </c>
      <c r="B695" s="115" t="n">
        <f aca="false" ca="false" dt2D="false" dtr="false" t="normal">B694+1</f>
        <v>39</v>
      </c>
      <c r="C695" s="116" t="s">
        <v>66</v>
      </c>
      <c r="D695" s="115" t="s">
        <v>91</v>
      </c>
      <c r="E695" s="124" t="n">
        <f aca="false" ca="true" dt2D="false" dtr="false" t="normal">SUBTOTAL(9, F695:T695)</f>
        <v>7453573.130000001</v>
      </c>
      <c r="F695" s="124" t="n"/>
      <c r="G695" s="124" t="n">
        <v>4054759.48</v>
      </c>
      <c r="H695" s="124" t="n">
        <v>2991699.99</v>
      </c>
      <c r="I695" s="124" t="n"/>
      <c r="J695" s="124" t="n"/>
      <c r="K695" s="124" t="n"/>
      <c r="L695" s="124" t="n">
        <v>0</v>
      </c>
      <c r="M695" s="124" t="n"/>
      <c r="N695" s="124" t="n"/>
      <c r="O695" s="124" t="n"/>
      <c r="P695" s="124" t="n"/>
      <c r="Q695" s="124" t="n"/>
      <c r="R695" s="124" t="n">
        <v>223607.19</v>
      </c>
      <c r="S695" s="124" t="n">
        <v>24000</v>
      </c>
      <c r="T695" s="124" t="n">
        <v>159506.47</v>
      </c>
      <c r="U695" s="128" t="n">
        <f aca="false" ca="false" dt2D="false" dtr="false" t="normal">COUNTIF(F695:Q695, "&gt;0")</f>
        <v>2</v>
      </c>
      <c r="V695" s="128" t="n">
        <f aca="false" ca="false" dt2D="false" dtr="false" t="normal">COUNTIF(R695:T695, "&gt;0")</f>
        <v>3</v>
      </c>
      <c r="W695" s="128" t="n">
        <f aca="false" ca="false" dt2D="false" dtr="false" t="normal">+U695+V695</f>
        <v>5</v>
      </c>
    </row>
    <row customHeight="true" ht="12.75" outlineLevel="0" r="696">
      <c r="A696" s="115" t="n">
        <f aca="false" ca="false" dt2D="false" dtr="false" t="normal">A695+1</f>
        <v>569</v>
      </c>
      <c r="B696" s="115" t="n">
        <f aca="false" ca="false" dt2D="false" dtr="false" t="normal">B695+1</f>
        <v>40</v>
      </c>
      <c r="C696" s="116" t="s">
        <v>66</v>
      </c>
      <c r="D696" s="115" t="s">
        <v>132</v>
      </c>
      <c r="E696" s="124" t="n">
        <f aca="false" ca="true" dt2D="false" dtr="false" t="normal">SUBTOTAL(9, F696:T696)</f>
        <v>5835601.130000001</v>
      </c>
      <c r="F696" s="124" t="n"/>
      <c r="G696" s="124" t="n">
        <v>5511651.24</v>
      </c>
      <c r="H696" s="124" t="n"/>
      <c r="I696" s="124" t="n"/>
      <c r="J696" s="124" t="n"/>
      <c r="K696" s="124" t="n"/>
      <c r="L696" s="124" t="n">
        <v>0</v>
      </c>
      <c r="M696" s="124" t="n"/>
      <c r="N696" s="124" t="n"/>
      <c r="O696" s="124" t="n"/>
      <c r="P696" s="124" t="n"/>
      <c r="Q696" s="124" t="n"/>
      <c r="R696" s="124" t="n">
        <v>175068.03</v>
      </c>
      <c r="S696" s="124" t="n">
        <v>24000</v>
      </c>
      <c r="T696" s="124" t="n">
        <v>124881.86</v>
      </c>
      <c r="U696" s="128" t="n">
        <f aca="false" ca="false" dt2D="false" dtr="false" t="normal">COUNTIF(F696:Q696, "&gt;0")</f>
        <v>1</v>
      </c>
      <c r="V696" s="128" t="n">
        <f aca="false" ca="false" dt2D="false" dtr="false" t="normal">COUNTIF(R696:T696, "&gt;0")</f>
        <v>3</v>
      </c>
      <c r="W696" s="128" t="n">
        <f aca="false" ca="false" dt2D="false" dtr="false" t="normal">+U696+V696</f>
        <v>4</v>
      </c>
    </row>
    <row customHeight="true" ht="12.75" outlineLevel="0" r="697">
      <c r="A697" s="115" t="n">
        <f aca="false" ca="false" dt2D="false" dtr="false" t="normal">A696+1</f>
        <v>570</v>
      </c>
      <c r="B697" s="115" t="n">
        <f aca="false" ca="false" dt2D="false" dtr="false" t="normal">B696+1</f>
        <v>41</v>
      </c>
      <c r="C697" s="116" t="s">
        <v>66</v>
      </c>
      <c r="D697" s="115" t="s">
        <v>138</v>
      </c>
      <c r="E697" s="124" t="n">
        <f aca="false" ca="true" dt2D="false" dtr="false" t="normal">SUBTOTAL(9, F697:T697)</f>
        <v>37230261.660000004</v>
      </c>
      <c r="F697" s="124" t="n">
        <v>11488298.2</v>
      </c>
      <c r="G697" s="124" t="n">
        <v>5424313.48</v>
      </c>
      <c r="H697" s="124" t="n">
        <v>5495048.73</v>
      </c>
      <c r="I697" s="124" t="n">
        <v>4583733.4</v>
      </c>
      <c r="J697" s="124" t="n"/>
      <c r="K697" s="124" t="n"/>
      <c r="L697" s="124" t="n">
        <v>0</v>
      </c>
      <c r="M697" s="124" t="n"/>
      <c r="N697" s="124" t="n"/>
      <c r="O697" s="124" t="n">
        <v>8301232.4</v>
      </c>
      <c r="P697" s="124" t="n"/>
      <c r="Q697" s="124" t="n"/>
      <c r="R697" s="124" t="n">
        <v>1116907.85</v>
      </c>
      <c r="S697" s="124" t="n">
        <v>24000</v>
      </c>
      <c r="T697" s="124" t="n">
        <v>796727.6</v>
      </c>
      <c r="U697" s="128" t="n">
        <f aca="false" ca="false" dt2D="false" dtr="false" t="normal">COUNTIF(F697:Q697, "&gt;0")</f>
        <v>5</v>
      </c>
      <c r="V697" s="128" t="n">
        <f aca="false" ca="false" dt2D="false" dtr="false" t="normal">COUNTIF(R697:T697, "&gt;0")</f>
        <v>3</v>
      </c>
      <c r="W697" s="128" t="n">
        <f aca="false" ca="false" dt2D="false" dtr="false" t="normal">+U697+V697</f>
        <v>8</v>
      </c>
    </row>
    <row customHeight="true" ht="12.75" outlineLevel="0" r="698">
      <c r="A698" s="115" t="n">
        <f aca="false" ca="false" dt2D="false" dtr="false" t="normal">A697+1</f>
        <v>571</v>
      </c>
      <c r="B698" s="115" t="n">
        <f aca="false" ca="false" dt2D="false" dtr="false" t="normal">B697+1</f>
        <v>42</v>
      </c>
      <c r="C698" s="116" t="s">
        <v>66</v>
      </c>
      <c r="D698" s="115" t="s">
        <v>140</v>
      </c>
      <c r="E698" s="124" t="n">
        <f aca="false" ca="true" dt2D="false" dtr="false" t="normal">SUBTOTAL(9, F698:T698)</f>
        <v>37185904.71</v>
      </c>
      <c r="F698" s="124" t="n">
        <v>11474605.07</v>
      </c>
      <c r="G698" s="124" t="n">
        <v>5417845.12</v>
      </c>
      <c r="H698" s="124" t="n">
        <v>5488496.09</v>
      </c>
      <c r="I698" s="124" t="n">
        <v>4578266.52</v>
      </c>
      <c r="J698" s="124" t="n"/>
      <c r="K698" s="124" t="n"/>
      <c r="L698" s="124" t="n">
        <v>0</v>
      </c>
      <c r="M698" s="124" t="n"/>
      <c r="N698" s="124" t="n"/>
      <c r="O698" s="124" t="n">
        <v>8291336.41</v>
      </c>
      <c r="P698" s="124" t="n"/>
      <c r="Q698" s="124" t="n"/>
      <c r="R698" s="124" t="n">
        <v>1115577.14</v>
      </c>
      <c r="S698" s="124" t="n">
        <v>24000</v>
      </c>
      <c r="T698" s="124" t="n">
        <v>795778.36</v>
      </c>
      <c r="U698" s="128" t="n">
        <f aca="false" ca="false" dt2D="false" dtr="false" t="normal">COUNTIF(F698:Q698, "&gt;0")</f>
        <v>5</v>
      </c>
      <c r="V698" s="128" t="n">
        <f aca="false" ca="false" dt2D="false" dtr="false" t="normal">COUNTIF(R698:T698, "&gt;0")</f>
        <v>3</v>
      </c>
      <c r="W698" s="128" t="n">
        <f aca="false" ca="false" dt2D="false" dtr="false" t="normal">+U698+V698</f>
        <v>8</v>
      </c>
    </row>
    <row customHeight="true" ht="12.75" outlineLevel="0" r="699">
      <c r="A699" s="115" t="n">
        <f aca="false" ca="false" dt2D="false" dtr="false" t="normal">A698+1</f>
        <v>572</v>
      </c>
      <c r="B699" s="115" t="n">
        <f aca="false" ca="false" dt2D="false" dtr="false" t="normal">B698+1</f>
        <v>43</v>
      </c>
      <c r="C699" s="116" t="s">
        <v>66</v>
      </c>
      <c r="D699" s="115" t="s">
        <v>142</v>
      </c>
      <c r="E699" s="124" t="n">
        <f aca="false" ca="true" dt2D="false" dtr="false" t="normal">SUBTOTAL(9, F699:T699)</f>
        <v>37882569.67000001</v>
      </c>
      <c r="F699" s="124" t="n">
        <v>11689667.72</v>
      </c>
      <c r="G699" s="124" t="n">
        <v>5519436.48</v>
      </c>
      <c r="H699" s="124" t="n">
        <v>5591411.08</v>
      </c>
      <c r="I699" s="124" t="n">
        <v>4664128.68</v>
      </c>
      <c r="J699" s="124" t="n"/>
      <c r="K699" s="124" t="n"/>
      <c r="L699" s="124" t="n">
        <v>0</v>
      </c>
      <c r="M699" s="124" t="n"/>
      <c r="N699" s="124" t="n"/>
      <c r="O699" s="124" t="n">
        <v>8446761.63</v>
      </c>
      <c r="P699" s="124" t="n"/>
      <c r="Q699" s="124" t="n"/>
      <c r="R699" s="124" t="n">
        <v>1136477.09</v>
      </c>
      <c r="S699" s="124" t="n">
        <v>24000</v>
      </c>
      <c r="T699" s="124" t="n">
        <v>810686.99</v>
      </c>
      <c r="U699" s="128" t="n">
        <f aca="false" ca="false" dt2D="false" dtr="false" t="normal">COUNTIF(F699:Q699, "&gt;0")</f>
        <v>5</v>
      </c>
      <c r="V699" s="128" t="n">
        <f aca="false" ca="false" dt2D="false" dtr="false" t="normal">COUNTIF(R699:T699, "&gt;0")</f>
        <v>3</v>
      </c>
      <c r="W699" s="128" t="n">
        <f aca="false" ca="false" dt2D="false" dtr="false" t="normal">+U699+V699</f>
        <v>8</v>
      </c>
    </row>
    <row customHeight="true" ht="12.75" outlineLevel="0" r="700">
      <c r="A700" s="115" t="n">
        <f aca="false" ca="false" dt2D="false" dtr="false" t="normal">A699+1</f>
        <v>573</v>
      </c>
      <c r="B700" s="115" t="n">
        <f aca="false" ca="false" dt2D="false" dtr="false" t="normal">B699+1</f>
        <v>44</v>
      </c>
      <c r="C700" s="116" t="s">
        <v>66</v>
      </c>
      <c r="D700" s="115" t="s">
        <v>144</v>
      </c>
      <c r="E700" s="124" t="n">
        <f aca="false" ca="true" dt2D="false" dtr="false" t="normal">SUBTOTAL(9, F700:T700)</f>
        <v>21053168.9</v>
      </c>
      <c r="F700" s="124" t="n"/>
      <c r="G700" s="124" t="n"/>
      <c r="H700" s="124" t="n"/>
      <c r="I700" s="124" t="n"/>
      <c r="J700" s="124" t="n"/>
      <c r="K700" s="124" t="n"/>
      <c r="L700" s="124" t="n">
        <v>0</v>
      </c>
      <c r="M700" s="124" t="n"/>
      <c r="N700" s="124" t="n"/>
      <c r="O700" s="124" t="n">
        <v>7191502.94</v>
      </c>
      <c r="P700" s="124" t="n"/>
      <c r="Q700" s="124" t="n">
        <v>12755533.08</v>
      </c>
      <c r="R700" s="124" t="n">
        <v>631595.07</v>
      </c>
      <c r="S700" s="124" t="n">
        <v>24000</v>
      </c>
      <c r="T700" s="124" t="n">
        <v>450537.81</v>
      </c>
      <c r="U700" s="128" t="n">
        <f aca="false" ca="false" dt2D="false" dtr="false" t="normal">COUNTIF(F700:Q700, "&gt;0")</f>
        <v>2</v>
      </c>
      <c r="V700" s="128" t="n">
        <f aca="false" ca="false" dt2D="false" dtr="false" t="normal">COUNTIF(R700:T700, "&gt;0")</f>
        <v>3</v>
      </c>
      <c r="W700" s="128" t="n">
        <f aca="false" ca="false" dt2D="false" dtr="false" t="normal">+U700+V700</f>
        <v>5</v>
      </c>
    </row>
    <row customHeight="true" ht="12.75" outlineLevel="0" r="701">
      <c r="A701" s="115" t="n">
        <f aca="false" ca="false" dt2D="false" dtr="false" t="normal">A700+1</f>
        <v>574</v>
      </c>
      <c r="B701" s="115" t="n">
        <f aca="false" ca="false" dt2D="false" dtr="false" t="normal">B700+1</f>
        <v>45</v>
      </c>
      <c r="C701" s="116" t="s">
        <v>66</v>
      </c>
      <c r="D701" s="115" t="s">
        <v>146</v>
      </c>
      <c r="E701" s="124" t="n">
        <f aca="false" ca="true" dt2D="false" dtr="false" t="normal">SUBTOTAL(9, F701:T701)</f>
        <v>46367862.53</v>
      </c>
      <c r="F701" s="124" t="n">
        <v>22537599.89</v>
      </c>
      <c r="G701" s="124" t="n">
        <v>10642097.84</v>
      </c>
      <c r="H701" s="124" t="n">
        <v>10780856.66</v>
      </c>
      <c r="I701" s="124" t="n"/>
      <c r="J701" s="124" t="n"/>
      <c r="K701" s="124" t="n"/>
      <c r="L701" s="124" t="n">
        <v>0</v>
      </c>
      <c r="M701" s="124" t="n"/>
      <c r="N701" s="124" t="n"/>
      <c r="O701" s="124" t="n"/>
      <c r="P701" s="124" t="n"/>
      <c r="Q701" s="124" t="n"/>
      <c r="R701" s="124" t="n">
        <v>1391035.88</v>
      </c>
      <c r="S701" s="124" t="n">
        <v>24000</v>
      </c>
      <c r="T701" s="124" t="n">
        <v>992272.26</v>
      </c>
      <c r="U701" s="128" t="n">
        <f aca="false" ca="false" dt2D="false" dtr="false" t="normal">COUNTIF(F701:Q701, "&gt;0")</f>
        <v>3</v>
      </c>
      <c r="V701" s="128" t="n">
        <f aca="false" ca="false" dt2D="false" dtr="false" t="normal">COUNTIF(R701:T701, "&gt;0")</f>
        <v>3</v>
      </c>
      <c r="W701" s="128" t="n">
        <f aca="false" ca="false" dt2D="false" dtr="false" t="normal">+U701+V701</f>
        <v>6</v>
      </c>
    </row>
    <row customHeight="true" ht="12.75" outlineLevel="0" r="702">
      <c r="A702" s="115" t="n">
        <f aca="false" ca="false" dt2D="false" dtr="false" t="normal">A701+1</f>
        <v>575</v>
      </c>
      <c r="B702" s="115" t="n">
        <f aca="false" ca="false" dt2D="false" dtr="false" t="normal">B701+1</f>
        <v>46</v>
      </c>
      <c r="C702" s="116" t="s">
        <v>66</v>
      </c>
      <c r="D702" s="115" t="s">
        <v>150</v>
      </c>
      <c r="E702" s="124" t="n">
        <f aca="false" ca="true" dt2D="false" dtr="false" t="normal">SUBTOTAL(9, F702:T702)</f>
        <v>20255731.13</v>
      </c>
      <c r="F702" s="124" t="n">
        <v>8169870.98</v>
      </c>
      <c r="G702" s="124" t="n">
        <v>3856120.6</v>
      </c>
      <c r="H702" s="124" t="n">
        <v>3906439.7</v>
      </c>
      <c r="I702" s="124" t="n">
        <v>3258155.27</v>
      </c>
      <c r="J702" s="124" t="n"/>
      <c r="K702" s="124" t="n"/>
      <c r="L702" s="124" t="n">
        <v>0</v>
      </c>
      <c r="M702" s="124" t="n"/>
      <c r="N702" s="124" t="n"/>
      <c r="O702" s="124" t="n"/>
      <c r="P702" s="124" t="n"/>
      <c r="Q702" s="124" t="n"/>
      <c r="R702" s="124" t="n">
        <v>607671.93</v>
      </c>
      <c r="S702" s="124" t="n">
        <v>24000</v>
      </c>
      <c r="T702" s="124" t="n">
        <v>433472.65</v>
      </c>
      <c r="U702" s="128" t="n">
        <f aca="false" ca="false" dt2D="false" dtr="false" t="normal">COUNTIF(F702:Q702, "&gt;0")</f>
        <v>4</v>
      </c>
      <c r="V702" s="128" t="n">
        <f aca="false" ca="false" dt2D="false" dtr="false" t="normal">COUNTIF(R702:T702, "&gt;0")</f>
        <v>3</v>
      </c>
      <c r="W702" s="128" t="n">
        <f aca="false" ca="false" dt2D="false" dtr="false" t="normal">+U702+V702</f>
        <v>7</v>
      </c>
    </row>
    <row customHeight="true" ht="12.75" outlineLevel="0" r="703">
      <c r="A703" s="115" t="n">
        <f aca="false" ca="false" dt2D="false" dtr="false" t="normal">A702+1</f>
        <v>576</v>
      </c>
      <c r="B703" s="115" t="n">
        <f aca="false" ca="false" dt2D="false" dtr="false" t="normal">B702+1</f>
        <v>47</v>
      </c>
      <c r="C703" s="116" t="s">
        <v>66</v>
      </c>
      <c r="D703" s="115" t="s">
        <v>152</v>
      </c>
      <c r="E703" s="124" t="n">
        <f aca="false" ca="true" dt2D="false" dtr="false" t="normal">SUBTOTAL(9, F703:T703)</f>
        <v>19766831.18</v>
      </c>
      <c r="F703" s="124" t="n"/>
      <c r="G703" s="124" t="n"/>
      <c r="H703" s="124" t="n"/>
      <c r="I703" s="124" t="n"/>
      <c r="J703" s="124" t="n"/>
      <c r="K703" s="124" t="n"/>
      <c r="L703" s="124" t="n">
        <v>0</v>
      </c>
      <c r="M703" s="124" t="n"/>
      <c r="N703" s="124" t="n"/>
      <c r="O703" s="124" t="n">
        <v>17483136.18</v>
      </c>
      <c r="P703" s="124" t="n"/>
      <c r="Q703" s="124" t="n"/>
      <c r="R703" s="124" t="n">
        <v>1318888.13</v>
      </c>
      <c r="S703" s="124" t="n">
        <v>24000</v>
      </c>
      <c r="T703" s="124" t="n">
        <v>940806.87</v>
      </c>
      <c r="U703" s="128" t="n">
        <f aca="false" ca="false" dt2D="false" dtr="false" t="normal">COUNTIF(F703:Q703, "&gt;0")</f>
        <v>1</v>
      </c>
      <c r="V703" s="128" t="n">
        <f aca="false" ca="false" dt2D="false" dtr="false" t="normal">COUNTIF(R703:T703, "&gt;0")</f>
        <v>3</v>
      </c>
      <c r="W703" s="128" t="n">
        <f aca="false" ca="false" dt2D="false" dtr="false" t="normal">+U703+V703</f>
        <v>4</v>
      </c>
    </row>
    <row customHeight="true" ht="12.75" outlineLevel="0" r="704">
      <c r="A704" s="115" t="n">
        <f aca="false" ca="false" dt2D="false" dtr="false" t="normal">A703+1</f>
        <v>577</v>
      </c>
      <c r="B704" s="115" t="n">
        <f aca="false" ca="false" dt2D="false" dtr="false" t="normal">B703+1</f>
        <v>48</v>
      </c>
      <c r="C704" s="116" t="s">
        <v>66</v>
      </c>
      <c r="D704" s="115" t="s">
        <v>154</v>
      </c>
      <c r="E704" s="124" t="n">
        <f aca="false" ca="true" dt2D="false" dtr="false" t="normal">SUBTOTAL(9, F704:T704)</f>
        <v>40496662.04</v>
      </c>
      <c r="F704" s="124" t="n"/>
      <c r="G704" s="124" t="n"/>
      <c r="H704" s="124" t="n"/>
      <c r="I704" s="124" t="n"/>
      <c r="J704" s="124" t="n"/>
      <c r="K704" s="124" t="n"/>
      <c r="L704" s="124" t="n">
        <v>0</v>
      </c>
      <c r="M704" s="124" t="n"/>
      <c r="N704" s="124" t="n">
        <v>24947080.94</v>
      </c>
      <c r="O704" s="124" t="n"/>
      <c r="P704" s="124" t="n"/>
      <c r="Q704" s="124" t="n">
        <v>13444052.67</v>
      </c>
      <c r="R704" s="124" t="n">
        <v>1214899.86</v>
      </c>
      <c r="S704" s="124" t="n">
        <v>24000</v>
      </c>
      <c r="T704" s="124" t="n">
        <v>866628.57</v>
      </c>
      <c r="U704" s="128" t="n">
        <f aca="false" ca="false" dt2D="false" dtr="false" t="normal">COUNTIF(F704:Q704, "&gt;0")</f>
        <v>2</v>
      </c>
      <c r="V704" s="128" t="n">
        <f aca="false" ca="false" dt2D="false" dtr="false" t="normal">COUNTIF(R704:T704, "&gt;0")</f>
        <v>3</v>
      </c>
      <c r="W704" s="128" t="n">
        <f aca="false" ca="false" dt2D="false" dtr="false" t="normal">+U704+V704</f>
        <v>5</v>
      </c>
    </row>
    <row customHeight="true" ht="12.75" outlineLevel="0" r="705">
      <c r="A705" s="115" t="n">
        <f aca="false" ca="false" dt2D="false" dtr="false" t="normal">A704+1</f>
        <v>578</v>
      </c>
      <c r="B705" s="115" t="n">
        <f aca="false" ca="false" dt2D="false" dtr="false" t="normal">B704+1</f>
        <v>49</v>
      </c>
      <c r="C705" s="116" t="s">
        <v>66</v>
      </c>
      <c r="D705" s="115" t="s">
        <v>157</v>
      </c>
      <c r="E705" s="124" t="n">
        <f aca="false" ca="true" dt2D="false" dtr="false" t="normal">SUBTOTAL(9, F705:T705)</f>
        <v>16100551.31</v>
      </c>
      <c r="F705" s="124" t="n"/>
      <c r="G705" s="124" t="n">
        <v>2685700.32</v>
      </c>
      <c r="H705" s="124" t="n">
        <v>1106618.02</v>
      </c>
      <c r="I705" s="124" t="n"/>
      <c r="J705" s="124" t="n"/>
      <c r="K705" s="124" t="n"/>
      <c r="L705" s="124" t="n">
        <v>0</v>
      </c>
      <c r="M705" s="124" t="n"/>
      <c r="N705" s="124" t="n">
        <v>11456664.63</v>
      </c>
      <c r="O705" s="124" t="n"/>
      <c r="P705" s="124" t="n"/>
      <c r="Q705" s="124" t="n"/>
      <c r="R705" s="124" t="n">
        <v>483016.54</v>
      </c>
      <c r="S705" s="124" t="n">
        <v>24000</v>
      </c>
      <c r="T705" s="124" t="n">
        <v>344551.8</v>
      </c>
      <c r="U705" s="128" t="n">
        <f aca="false" ca="false" dt2D="false" dtr="false" t="normal">COUNTIF(F705:Q705, "&gt;0")</f>
        <v>3</v>
      </c>
      <c r="V705" s="128" t="n">
        <f aca="false" ca="false" dt2D="false" dtr="false" t="normal">COUNTIF(R705:T705, "&gt;0")</f>
        <v>3</v>
      </c>
      <c r="W705" s="128" t="n">
        <f aca="false" ca="false" dt2D="false" dtr="false" t="normal">+U705+V705</f>
        <v>6</v>
      </c>
    </row>
    <row customHeight="true" ht="12.75" outlineLevel="0" r="706">
      <c r="A706" s="115" t="n">
        <f aca="false" ca="false" dt2D="false" dtr="false" t="normal">A705+1</f>
        <v>579</v>
      </c>
      <c r="B706" s="115" t="n">
        <f aca="false" ca="false" dt2D="false" dtr="false" t="normal">B705+1</f>
        <v>50</v>
      </c>
      <c r="C706" s="116" t="s">
        <v>66</v>
      </c>
      <c r="D706" s="115" t="s">
        <v>161</v>
      </c>
      <c r="E706" s="124" t="n">
        <f aca="false" ca="true" dt2D="false" dtr="false" t="normal">SUBTOTAL(9, F706:T706)</f>
        <v>26969832.100000005</v>
      </c>
      <c r="F706" s="124" t="n">
        <v>17025308.69</v>
      </c>
      <c r="G706" s="124" t="n"/>
      <c r="H706" s="124" t="n">
        <v>5138618.76</v>
      </c>
      <c r="I706" s="124" t="n">
        <v>3395655.28</v>
      </c>
      <c r="J706" s="124" t="n"/>
      <c r="K706" s="124" t="n"/>
      <c r="L706" s="124" t="n">
        <v>0</v>
      </c>
      <c r="M706" s="124" t="n"/>
      <c r="N706" s="124" t="n"/>
      <c r="O706" s="124" t="n"/>
      <c r="P706" s="124" t="n"/>
      <c r="Q706" s="124" t="n"/>
      <c r="R706" s="124" t="n">
        <v>809094.96</v>
      </c>
      <c r="S706" s="124" t="n">
        <v>24000</v>
      </c>
      <c r="T706" s="124" t="n">
        <v>577154.41</v>
      </c>
      <c r="U706" s="128" t="n">
        <f aca="false" ca="false" dt2D="false" dtr="false" t="normal">COUNTIF(F706:Q706, "&gt;0")</f>
        <v>3</v>
      </c>
      <c r="V706" s="128" t="n">
        <f aca="false" ca="false" dt2D="false" dtr="false" t="normal">COUNTIF(R706:T706, "&gt;0")</f>
        <v>3</v>
      </c>
      <c r="W706" s="128" t="n">
        <f aca="false" ca="false" dt2D="false" dtr="false" t="normal">+U706+V706</f>
        <v>6</v>
      </c>
    </row>
    <row customHeight="true" ht="12.75" outlineLevel="0" r="707">
      <c r="A707" s="115" t="n">
        <f aca="false" ca="false" dt2D="false" dtr="false" t="normal">A706+1</f>
        <v>580</v>
      </c>
      <c r="B707" s="115" t="n">
        <f aca="false" ca="false" dt2D="false" dtr="false" t="normal">B706+1</f>
        <v>51</v>
      </c>
      <c r="C707" s="116" t="s">
        <v>66</v>
      </c>
      <c r="D707" s="115" t="s">
        <v>98</v>
      </c>
      <c r="E707" s="124" t="n">
        <f aca="false" ca="true" dt2D="false" dtr="false" t="normal">SUBTOTAL(9, F707:T707)</f>
        <v>19497196.89</v>
      </c>
      <c r="F707" s="124" t="n">
        <v>13205895.26</v>
      </c>
      <c r="G707" s="124" t="n"/>
      <c r="H707" s="124" t="n"/>
      <c r="I707" s="124" t="n">
        <v>5265145.71</v>
      </c>
      <c r="J707" s="124" t="n"/>
      <c r="K707" s="124" t="n"/>
      <c r="L707" s="124" t="n">
        <v>0</v>
      </c>
      <c r="M707" s="124" t="n"/>
      <c r="N707" s="124" t="n"/>
      <c r="O707" s="124" t="n"/>
      <c r="P707" s="124" t="n"/>
      <c r="Q707" s="124" t="n"/>
      <c r="R707" s="124" t="n">
        <v>584915.91</v>
      </c>
      <c r="S707" s="124" t="n">
        <v>24000</v>
      </c>
      <c r="T707" s="124" t="n">
        <v>417240.01</v>
      </c>
      <c r="U707" s="128" t="n">
        <f aca="false" ca="false" dt2D="false" dtr="false" t="normal">COUNTIF(F707:Q707, "&gt;0")</f>
        <v>2</v>
      </c>
      <c r="V707" s="128" t="n">
        <f aca="false" ca="false" dt2D="false" dtr="false" t="normal">COUNTIF(R707:T707, "&gt;0")</f>
        <v>3</v>
      </c>
      <c r="W707" s="128" t="n">
        <f aca="false" ca="false" dt2D="false" dtr="false" t="normal">+U707+V707</f>
        <v>5</v>
      </c>
    </row>
    <row customHeight="true" ht="12.75" outlineLevel="0" r="708">
      <c r="A708" s="115" t="n">
        <f aca="false" ca="false" dt2D="false" dtr="false" t="normal">A707+1</f>
        <v>581</v>
      </c>
      <c r="B708" s="115" t="n">
        <f aca="false" ca="false" dt2D="false" dtr="false" t="normal">B707+1</f>
        <v>52</v>
      </c>
      <c r="C708" s="116" t="s">
        <v>66</v>
      </c>
      <c r="D708" s="115" t="s">
        <v>168</v>
      </c>
      <c r="E708" s="124" t="n">
        <f aca="false" ca="true" dt2D="false" dtr="false" t="normal">SUBTOTAL(9, F708:T708)</f>
        <v>17602895.16</v>
      </c>
      <c r="F708" s="124" t="n"/>
      <c r="G708" s="124" t="n">
        <v>9037621.67</v>
      </c>
      <c r="H708" s="124" t="n"/>
      <c r="I708" s="124" t="n">
        <v>7636484.68</v>
      </c>
      <c r="J708" s="124" t="n"/>
      <c r="K708" s="124" t="n"/>
      <c r="L708" s="124" t="n">
        <v>0</v>
      </c>
      <c r="M708" s="124" t="n"/>
      <c r="N708" s="124" t="n"/>
      <c r="O708" s="124" t="n"/>
      <c r="P708" s="124" t="n"/>
      <c r="Q708" s="124" t="n"/>
      <c r="R708" s="124" t="n">
        <v>528086.85</v>
      </c>
      <c r="S708" s="124" t="n">
        <v>24000</v>
      </c>
      <c r="T708" s="124" t="n">
        <v>376701.96</v>
      </c>
      <c r="U708" s="128" t="n">
        <f aca="false" ca="false" dt2D="false" dtr="false" t="normal">COUNTIF(F708:Q708, "&gt;0")</f>
        <v>2</v>
      </c>
      <c r="V708" s="128" t="n">
        <f aca="false" ca="false" dt2D="false" dtr="false" t="normal">COUNTIF(R708:T708, "&gt;0")</f>
        <v>3</v>
      </c>
      <c r="W708" s="128" t="n">
        <f aca="false" ca="false" dt2D="false" dtr="false" t="normal">+U708+V708</f>
        <v>5</v>
      </c>
    </row>
    <row customHeight="true" ht="12.75" outlineLevel="0" r="709">
      <c r="A709" s="115" t="n">
        <f aca="false" ca="false" dt2D="false" dtr="false" t="normal">A708+1</f>
        <v>582</v>
      </c>
      <c r="B709" s="115" t="n">
        <f aca="false" ca="false" dt2D="false" dtr="false" t="normal">B708+1</f>
        <v>53</v>
      </c>
      <c r="C709" s="116" t="s">
        <v>66</v>
      </c>
      <c r="D709" s="115" t="s">
        <v>171</v>
      </c>
      <c r="E709" s="124" t="n">
        <f aca="false" ca="true" dt2D="false" dtr="false" t="normal">SUBTOTAL(9, F709:T709)</f>
        <v>44417370.05</v>
      </c>
      <c r="F709" s="124" t="n"/>
      <c r="G709" s="124" t="n"/>
      <c r="H709" s="124" t="n"/>
      <c r="I709" s="124" t="n"/>
      <c r="J709" s="124" t="n"/>
      <c r="K709" s="124" t="n"/>
      <c r="L709" s="124" t="n">
        <v>0</v>
      </c>
      <c r="M709" s="124" t="n"/>
      <c r="N709" s="124" t="n">
        <v>42110317.23</v>
      </c>
      <c r="O709" s="124" t="n"/>
      <c r="P709" s="124" t="n"/>
      <c r="Q709" s="124" t="n"/>
      <c r="R709" s="124" t="n">
        <v>1332521.1</v>
      </c>
      <c r="S709" s="124" t="n">
        <v>24000</v>
      </c>
      <c r="T709" s="124" t="n">
        <v>950531.72</v>
      </c>
      <c r="U709" s="128" t="n">
        <f aca="false" ca="false" dt2D="false" dtr="false" t="normal">COUNTIF(F709:Q709, "&gt;0")</f>
        <v>1</v>
      </c>
      <c r="V709" s="128" t="n">
        <f aca="false" ca="false" dt2D="false" dtr="false" t="normal">COUNTIF(R709:T709, "&gt;0")</f>
        <v>3</v>
      </c>
      <c r="W709" s="128" t="n">
        <f aca="false" ca="false" dt2D="false" dtr="false" t="normal">+U709+V709</f>
        <v>4</v>
      </c>
    </row>
    <row customHeight="true" ht="12.75" outlineLevel="0" r="710">
      <c r="A710" s="115" t="n">
        <f aca="false" ca="false" dt2D="false" dtr="false" t="normal">A709+1</f>
        <v>583</v>
      </c>
      <c r="B710" s="115" t="n">
        <f aca="false" ca="false" dt2D="false" dtr="false" t="normal">B709+1</f>
        <v>54</v>
      </c>
      <c r="C710" s="116" t="s">
        <v>66</v>
      </c>
      <c r="D710" s="115" t="s">
        <v>173</v>
      </c>
      <c r="E710" s="124" t="n">
        <f aca="false" ca="true" dt2D="false" dtr="false" t="normal">SUBTOTAL(9, F710:T710)</f>
        <v>19057286.38</v>
      </c>
      <c r="F710" s="124" t="n">
        <v>12265902.34</v>
      </c>
      <c r="G710" s="124" t="n">
        <v>5787839.52</v>
      </c>
      <c r="H710" s="124" t="n"/>
      <c r="I710" s="124" t="n"/>
      <c r="J710" s="124" t="n"/>
      <c r="K710" s="124" t="n"/>
      <c r="L710" s="124" t="n">
        <v>0</v>
      </c>
      <c r="M710" s="124" t="n"/>
      <c r="N710" s="124" t="n"/>
      <c r="O710" s="124" t="n"/>
      <c r="P710" s="124" t="n"/>
      <c r="Q710" s="124" t="n"/>
      <c r="R710" s="124" t="n">
        <v>571718.59</v>
      </c>
      <c r="S710" s="124" t="n">
        <v>24000</v>
      </c>
      <c r="T710" s="124" t="n">
        <v>407825.93</v>
      </c>
      <c r="U710" s="128" t="n">
        <f aca="false" ca="false" dt2D="false" dtr="false" t="normal">COUNTIF(F710:Q710, "&gt;0")</f>
        <v>2</v>
      </c>
      <c r="V710" s="128" t="n">
        <f aca="false" ca="false" dt2D="false" dtr="false" t="normal">COUNTIF(R710:T710, "&gt;0")</f>
        <v>3</v>
      </c>
      <c r="W710" s="128" t="n">
        <f aca="false" ca="false" dt2D="false" dtr="false" t="normal">+U710+V710</f>
        <v>5</v>
      </c>
    </row>
    <row customHeight="true" ht="12.75" outlineLevel="0" r="711">
      <c r="A711" s="115" t="n">
        <f aca="false" ca="false" dt2D="false" dtr="false" t="normal">A710+1</f>
        <v>584</v>
      </c>
      <c r="B711" s="115" t="n">
        <f aca="false" ca="false" dt2D="false" dtr="false" t="normal">B710+1</f>
        <v>55</v>
      </c>
      <c r="C711" s="116" t="s">
        <v>66</v>
      </c>
      <c r="D711" s="115" t="s">
        <v>176</v>
      </c>
      <c r="E711" s="124" t="n">
        <f aca="false" ca="true" dt2D="false" dtr="false" t="normal">SUBTOTAL(9, F711:T711)</f>
        <v>3985513.28</v>
      </c>
      <c r="F711" s="124" t="n"/>
      <c r="G711" s="124" t="n"/>
      <c r="H711" s="124" t="n"/>
      <c r="I711" s="124" t="n"/>
      <c r="J711" s="124" t="n"/>
      <c r="K711" s="124" t="n"/>
      <c r="L711" s="124" t="n">
        <v>0</v>
      </c>
      <c r="M711" s="124" t="n"/>
      <c r="N711" s="124" t="n">
        <v>3756657.9</v>
      </c>
      <c r="O711" s="124" t="n"/>
      <c r="P711" s="124" t="n"/>
      <c r="Q711" s="124" t="n"/>
      <c r="R711" s="124" t="n">
        <v>119565.4</v>
      </c>
      <c r="S711" s="124" t="n">
        <v>24000</v>
      </c>
      <c r="T711" s="124" t="n">
        <v>85289.98</v>
      </c>
      <c r="U711" s="128" t="n">
        <f aca="false" ca="false" dt2D="false" dtr="false" t="normal">COUNTIF(F711:Q711, "&gt;0")</f>
        <v>1</v>
      </c>
      <c r="V711" s="128" t="n">
        <f aca="false" ca="false" dt2D="false" dtr="false" t="normal">COUNTIF(R711:T711, "&gt;0")</f>
        <v>3</v>
      </c>
      <c r="W711" s="128" t="n">
        <f aca="false" ca="false" dt2D="false" dtr="false" t="normal">+U711+V711</f>
        <v>4</v>
      </c>
    </row>
    <row customHeight="true" ht="12.75" outlineLevel="0" r="712">
      <c r="A712" s="115" t="n">
        <f aca="false" ca="false" dt2D="false" dtr="false" t="normal">A711+1</f>
        <v>585</v>
      </c>
      <c r="B712" s="115" t="n">
        <f aca="false" ca="false" dt2D="false" dtr="false" t="normal">B711+1</f>
        <v>56</v>
      </c>
      <c r="C712" s="116" t="s">
        <v>66</v>
      </c>
      <c r="D712" s="115" t="s">
        <v>179</v>
      </c>
      <c r="E712" s="124" t="n">
        <f aca="false" ca="true" dt2D="false" dtr="false" t="normal">SUBTOTAL(9, F712:T712)</f>
        <v>23385834.65</v>
      </c>
      <c r="F712" s="124" t="n">
        <v>14991908.65</v>
      </c>
      <c r="G712" s="124" t="n"/>
      <c r="H712" s="124" t="n">
        <v>7167894.1</v>
      </c>
      <c r="I712" s="124" t="n"/>
      <c r="J712" s="124" t="n"/>
      <c r="K712" s="124" t="n"/>
      <c r="L712" s="124" t="n">
        <v>0</v>
      </c>
      <c r="M712" s="124" t="n"/>
      <c r="N712" s="124" t="n"/>
      <c r="O712" s="124" t="n"/>
      <c r="P712" s="124" t="n"/>
      <c r="Q712" s="124" t="n"/>
      <c r="R712" s="124" t="n">
        <v>701575.04</v>
      </c>
      <c r="S712" s="124" t="n">
        <v>24000</v>
      </c>
      <c r="T712" s="124" t="n">
        <v>500456.86</v>
      </c>
      <c r="U712" s="128" t="n">
        <f aca="false" ca="false" dt2D="false" dtr="false" t="normal">COUNTIF(F712:Q712, "&gt;0")</f>
        <v>2</v>
      </c>
      <c r="V712" s="128" t="n">
        <f aca="false" ca="false" dt2D="false" dtr="false" t="normal">COUNTIF(R712:T712, "&gt;0")</f>
        <v>3</v>
      </c>
      <c r="W712" s="128" t="n">
        <f aca="false" ca="false" dt2D="false" dtr="false" t="normal">+U712+V712</f>
        <v>5</v>
      </c>
    </row>
    <row customHeight="true" ht="12.75" outlineLevel="0" r="713">
      <c r="A713" s="115" t="n">
        <f aca="false" ca="false" dt2D="false" dtr="false" t="normal">A712+1</f>
        <v>586</v>
      </c>
      <c r="B713" s="115" t="n">
        <f aca="false" ca="false" dt2D="false" dtr="false" t="normal">B712+1</f>
        <v>57</v>
      </c>
      <c r="C713" s="116" t="s">
        <v>66</v>
      </c>
      <c r="D713" s="115" t="s">
        <v>180</v>
      </c>
      <c r="E713" s="124" t="n">
        <f aca="false" ca="true" dt2D="false" dtr="false" t="normal">SUBTOTAL(9, F713:T713)</f>
        <v>24226573.03</v>
      </c>
      <c r="F713" s="124" t="n">
        <v>15531310.47</v>
      </c>
      <c r="G713" s="124" t="n"/>
      <c r="H713" s="124" t="n">
        <v>7426016.71</v>
      </c>
      <c r="I713" s="124" t="n"/>
      <c r="J713" s="124" t="n"/>
      <c r="K713" s="124" t="n"/>
      <c r="L713" s="124" t="n">
        <v>0</v>
      </c>
      <c r="M713" s="124" t="n"/>
      <c r="N713" s="124" t="n"/>
      <c r="O713" s="124" t="n"/>
      <c r="P713" s="124" t="n"/>
      <c r="Q713" s="124" t="n"/>
      <c r="R713" s="124" t="n">
        <v>726797.19</v>
      </c>
      <c r="S713" s="124" t="n">
        <v>24000</v>
      </c>
      <c r="T713" s="124" t="n">
        <v>518448.66</v>
      </c>
      <c r="U713" s="128" t="n">
        <f aca="false" ca="false" dt2D="false" dtr="false" t="normal">COUNTIF(F713:Q713, "&gt;0")</f>
        <v>2</v>
      </c>
      <c r="V713" s="128" t="n">
        <f aca="false" ca="false" dt2D="false" dtr="false" t="normal">COUNTIF(R713:T713, "&gt;0")</f>
        <v>3</v>
      </c>
      <c r="W713" s="128" t="n">
        <f aca="false" ca="false" dt2D="false" dtr="false" t="normal">+U713+V713</f>
        <v>5</v>
      </c>
    </row>
    <row customHeight="true" ht="12.75" outlineLevel="0" r="714">
      <c r="A714" s="115" t="n">
        <f aca="false" ca="false" dt2D="false" dtr="false" t="normal">A713+1</f>
        <v>587</v>
      </c>
      <c r="B714" s="115" t="n">
        <f aca="false" ca="false" dt2D="false" dtr="false" t="normal">B713+1</f>
        <v>58</v>
      </c>
      <c r="C714" s="116" t="s">
        <v>66</v>
      </c>
      <c r="D714" s="115" t="s">
        <v>182</v>
      </c>
      <c r="E714" s="124" t="n">
        <f aca="false" ca="true" dt2D="false" dtr="false" t="normal">SUBTOTAL(9, F714:T714)</f>
        <v>22423088.69</v>
      </c>
      <c r="F714" s="124" t="n">
        <v>11356758.69</v>
      </c>
      <c r="G714" s="124" t="n">
        <v>5360488.42</v>
      </c>
      <c r="H714" s="124" t="n"/>
      <c r="I714" s="124" t="n">
        <v>4529294.82</v>
      </c>
      <c r="J714" s="124" t="n"/>
      <c r="K714" s="124" t="n"/>
      <c r="L714" s="124" t="n">
        <v>0</v>
      </c>
      <c r="M714" s="124" t="n"/>
      <c r="N714" s="124" t="n"/>
      <c r="O714" s="124" t="n"/>
      <c r="P714" s="124" t="n"/>
      <c r="Q714" s="124" t="n"/>
      <c r="R714" s="124" t="n">
        <v>672692.66</v>
      </c>
      <c r="S714" s="124" t="n">
        <v>24000</v>
      </c>
      <c r="T714" s="124" t="n">
        <v>479854.1</v>
      </c>
      <c r="U714" s="128" t="n">
        <f aca="false" ca="false" dt2D="false" dtr="false" t="normal">COUNTIF(F714:Q714, "&gt;0")</f>
        <v>3</v>
      </c>
      <c r="V714" s="128" t="n">
        <f aca="false" ca="false" dt2D="false" dtr="false" t="normal">COUNTIF(R714:T714, "&gt;0")</f>
        <v>3</v>
      </c>
      <c r="W714" s="128" t="n">
        <f aca="false" ca="false" dt2D="false" dtr="false" t="normal">+U714+V714</f>
        <v>6</v>
      </c>
    </row>
    <row customHeight="true" ht="12.75" outlineLevel="0" r="715">
      <c r="A715" s="115" t="n">
        <f aca="false" ca="false" dt2D="false" dtr="false" t="normal">A714+1</f>
        <v>588</v>
      </c>
      <c r="B715" s="115" t="n">
        <f aca="false" ca="false" dt2D="false" dtr="false" t="normal">B714+1</f>
        <v>59</v>
      </c>
      <c r="C715" s="116" t="s">
        <v>66</v>
      </c>
      <c r="D715" s="115" t="s">
        <v>184</v>
      </c>
      <c r="E715" s="124" t="n">
        <f aca="false" ca="true" dt2D="false" dtr="false" t="normal">SUBTOTAL(9, F715:T715)</f>
        <v>47247971.59</v>
      </c>
      <c r="F715" s="124" t="n"/>
      <c r="G715" s="124" t="n"/>
      <c r="H715" s="124" t="n">
        <v>9295591.33</v>
      </c>
      <c r="I715" s="124" t="n"/>
      <c r="J715" s="124" t="n"/>
      <c r="K715" s="124" t="n"/>
      <c r="L715" s="124" t="n">
        <v>0</v>
      </c>
      <c r="M715" s="124" t="n"/>
      <c r="N715" s="124" t="n">
        <v>13617197.72</v>
      </c>
      <c r="O715" s="124" t="n">
        <v>21882636.8</v>
      </c>
      <c r="P715" s="124" t="n"/>
      <c r="Q715" s="124" t="n"/>
      <c r="R715" s="124" t="n">
        <v>1417439.15</v>
      </c>
      <c r="S715" s="124" t="n">
        <v>24000</v>
      </c>
      <c r="T715" s="124" t="n">
        <v>1011106.59</v>
      </c>
      <c r="U715" s="128" t="n">
        <f aca="false" ca="false" dt2D="false" dtr="false" t="normal">COUNTIF(F715:Q715, "&gt;0")</f>
        <v>3</v>
      </c>
      <c r="V715" s="128" t="n">
        <f aca="false" ca="false" dt2D="false" dtr="false" t="normal">COUNTIF(R715:T715, "&gt;0")</f>
        <v>3</v>
      </c>
      <c r="W715" s="128" t="n">
        <f aca="false" ca="false" dt2D="false" dtr="false" t="normal">+U715+V715</f>
        <v>6</v>
      </c>
    </row>
    <row customHeight="true" ht="12.75" outlineLevel="0" r="716">
      <c r="A716" s="115" t="n">
        <f aca="false" ca="false" dt2D="false" dtr="false" t="normal">A715+1</f>
        <v>589</v>
      </c>
      <c r="B716" s="115" t="n">
        <f aca="false" ca="false" dt2D="false" dtr="false" t="normal">B715+1</f>
        <v>60</v>
      </c>
      <c r="C716" s="116" t="s">
        <v>147</v>
      </c>
      <c r="D716" s="115" t="s">
        <v>186</v>
      </c>
      <c r="E716" s="124" t="n">
        <f aca="false" ca="true" dt2D="false" dtr="false" t="normal">SUBTOTAL(9, F716:T716)</f>
        <v>2830800.0900000003</v>
      </c>
      <c r="F716" s="124" t="n"/>
      <c r="G716" s="124" t="n">
        <v>1043036.1</v>
      </c>
      <c r="H716" s="124" t="n"/>
      <c r="I716" s="124" t="n">
        <v>1618260.87</v>
      </c>
      <c r="J716" s="124" t="n"/>
      <c r="K716" s="124" t="n"/>
      <c r="L716" s="124" t="n">
        <v>0</v>
      </c>
      <c r="M716" s="124" t="n"/>
      <c r="N716" s="124" t="n"/>
      <c r="O716" s="124" t="n"/>
      <c r="P716" s="124" t="n"/>
      <c r="Q716" s="124" t="n"/>
      <c r="R716" s="124" t="n">
        <v>84924</v>
      </c>
      <c r="S716" s="124" t="n">
        <v>24000</v>
      </c>
      <c r="T716" s="124" t="n">
        <v>60579.12</v>
      </c>
      <c r="U716" s="128" t="n">
        <f aca="false" ca="false" dt2D="false" dtr="false" t="normal">COUNTIF(F716:Q716, "&gt;0")</f>
        <v>2</v>
      </c>
      <c r="V716" s="128" t="n">
        <f aca="false" ca="false" dt2D="false" dtr="false" t="normal">COUNTIF(R716:T716, "&gt;0")</f>
        <v>3</v>
      </c>
      <c r="W716" s="128" t="n">
        <f aca="false" ca="false" dt2D="false" dtr="false" t="normal">+U716+V716</f>
        <v>5</v>
      </c>
    </row>
    <row customHeight="true" ht="12.75" outlineLevel="0" r="717">
      <c r="A717" s="115" t="n">
        <f aca="false" ca="false" dt2D="false" dtr="false" t="normal">A716+1</f>
        <v>590</v>
      </c>
      <c r="B717" s="115" t="n">
        <f aca="false" ca="false" dt2D="false" dtr="false" t="normal">B716+1</f>
        <v>61</v>
      </c>
      <c r="C717" s="116" t="s">
        <v>147</v>
      </c>
      <c r="D717" s="115" t="s">
        <v>191</v>
      </c>
      <c r="E717" s="124" t="n">
        <f aca="false" ca="true" dt2D="false" dtr="false" t="normal">SUBTOTAL(9, F717:T717)</f>
        <v>8935637.43</v>
      </c>
      <c r="F717" s="124" t="n">
        <v>3893175.13</v>
      </c>
      <c r="G717" s="124" t="n">
        <v>2419910.44</v>
      </c>
      <c r="H717" s="124" t="n">
        <v>1137105.54</v>
      </c>
      <c r="I717" s="124" t="n">
        <v>1002154.56</v>
      </c>
      <c r="J717" s="124" t="n"/>
      <c r="K717" s="124" t="n"/>
      <c r="L717" s="124" t="n">
        <v>0</v>
      </c>
      <c r="M717" s="124" t="n"/>
      <c r="N717" s="124" t="n"/>
      <c r="O717" s="124" t="n"/>
      <c r="P717" s="124" t="n"/>
      <c r="Q717" s="124" t="n"/>
      <c r="R717" s="124" t="n">
        <v>268069.12</v>
      </c>
      <c r="S717" s="124" t="n">
        <v>24000</v>
      </c>
      <c r="T717" s="124" t="n">
        <v>191222.64</v>
      </c>
      <c r="U717" s="128" t="n">
        <f aca="false" ca="false" dt2D="false" dtr="false" t="normal">COUNTIF(F717:Q717, "&gt;0")</f>
        <v>4</v>
      </c>
      <c r="V717" s="128" t="n">
        <f aca="false" ca="false" dt2D="false" dtr="false" t="normal">COUNTIF(R717:T717, "&gt;0")</f>
        <v>3</v>
      </c>
      <c r="W717" s="128" t="n">
        <f aca="false" ca="false" dt2D="false" dtr="false" t="normal">+U717+V717</f>
        <v>7</v>
      </c>
    </row>
    <row customHeight="true" ht="12.75" outlineLevel="0" r="718">
      <c r="A718" s="115" t="n">
        <f aca="false" ca="false" dt2D="false" dtr="false" t="normal">A717+1</f>
        <v>591</v>
      </c>
      <c r="B718" s="115" t="n">
        <f aca="false" ca="false" dt2D="false" dtr="false" t="normal">B717+1</f>
        <v>62</v>
      </c>
      <c r="C718" s="116" t="s">
        <v>147</v>
      </c>
      <c r="D718" s="115" t="s">
        <v>193</v>
      </c>
      <c r="E718" s="124" t="n">
        <f aca="false" ca="true" dt2D="false" dtr="false" t="normal">SUBTOTAL(9, F718:T718)</f>
        <v>11516697.49</v>
      </c>
      <c r="F718" s="124" t="n">
        <v>7716941.22</v>
      </c>
      <c r="G718" s="124" t="n">
        <v>3183798.02</v>
      </c>
      <c r="H718" s="124" t="n"/>
      <c r="I718" s="124" t="n"/>
      <c r="J718" s="124" t="n"/>
      <c r="K718" s="124" t="n"/>
      <c r="L718" s="124" t="n">
        <v>0</v>
      </c>
      <c r="M718" s="124" t="n"/>
      <c r="N718" s="124" t="n"/>
      <c r="O718" s="124" t="n"/>
      <c r="P718" s="124" t="n"/>
      <c r="Q718" s="124" t="n"/>
      <c r="R718" s="124" t="n">
        <v>345500.92</v>
      </c>
      <c r="S718" s="124" t="n">
        <v>24000</v>
      </c>
      <c r="T718" s="124" t="n">
        <v>246457.33</v>
      </c>
      <c r="U718" s="128" t="n">
        <f aca="false" ca="false" dt2D="false" dtr="false" t="normal">COUNTIF(F718:Q718, "&gt;0")</f>
        <v>2</v>
      </c>
      <c r="V718" s="128" t="n">
        <f aca="false" ca="false" dt2D="false" dtr="false" t="normal">COUNTIF(R718:T718, "&gt;0")</f>
        <v>3</v>
      </c>
      <c r="W718" s="128" t="n">
        <f aca="false" ca="false" dt2D="false" dtr="false" t="normal">+U718+V718</f>
        <v>5</v>
      </c>
    </row>
    <row customHeight="true" ht="12.75" outlineLevel="0" r="719">
      <c r="A719" s="115" t="n">
        <f aca="false" ca="false" dt2D="false" dtr="false" t="normal">A718+1</f>
        <v>592</v>
      </c>
      <c r="B719" s="115" t="n">
        <f aca="false" ca="false" dt2D="false" dtr="false" t="normal">B718+1</f>
        <v>63</v>
      </c>
      <c r="C719" s="116" t="s">
        <v>147</v>
      </c>
      <c r="D719" s="115" t="s">
        <v>196</v>
      </c>
      <c r="E719" s="124" t="n">
        <f aca="false" ca="true" dt2D="false" dtr="false" t="normal">SUBTOTAL(9, F719:T719)</f>
        <v>904789.57</v>
      </c>
      <c r="F719" s="124" t="n">
        <v>834283.38</v>
      </c>
      <c r="G719" s="124" t="n"/>
      <c r="H719" s="124" t="n"/>
      <c r="I719" s="124" t="n"/>
      <c r="J719" s="124" t="n"/>
      <c r="K719" s="124" t="n"/>
      <c r="L719" s="124" t="n">
        <v>0</v>
      </c>
      <c r="M719" s="124" t="n"/>
      <c r="N719" s="124" t="n"/>
      <c r="O719" s="124" t="n"/>
      <c r="P719" s="124" t="n"/>
      <c r="Q719" s="124" t="n"/>
      <c r="R719" s="124" t="n">
        <v>27143.69</v>
      </c>
      <c r="S719" s="124" t="n">
        <v>24000</v>
      </c>
      <c r="T719" s="124" t="n">
        <v>19362.5</v>
      </c>
      <c r="U719" s="128" t="n">
        <f aca="false" ca="false" dt2D="false" dtr="false" t="normal">COUNTIF(F719:Q719, "&gt;0")</f>
        <v>1</v>
      </c>
      <c r="V719" s="128" t="n">
        <f aca="false" ca="false" dt2D="false" dtr="false" t="normal">COUNTIF(R719:T719, "&gt;0")</f>
        <v>3</v>
      </c>
      <c r="W719" s="128" t="n">
        <f aca="false" ca="false" dt2D="false" dtr="false" t="normal">+U719+V719</f>
        <v>4</v>
      </c>
    </row>
    <row customHeight="true" ht="12.75" outlineLevel="0" r="720">
      <c r="A720" s="115" t="n">
        <f aca="false" ca="false" dt2D="false" dtr="false" t="normal">A719+1</f>
        <v>593</v>
      </c>
      <c r="B720" s="115" t="n">
        <f aca="false" ca="false" dt2D="false" dtr="false" t="normal">B719+1</f>
        <v>64</v>
      </c>
      <c r="C720" s="116" t="s">
        <v>147</v>
      </c>
      <c r="D720" s="115" t="s">
        <v>197</v>
      </c>
      <c r="E720" s="124" t="n">
        <f aca="false" ca="true" dt2D="false" dtr="false" t="normal">SUBTOTAL(9, F720:T720)</f>
        <v>21298699.41</v>
      </c>
      <c r="F720" s="124" t="n">
        <v>9196563.64</v>
      </c>
      <c r="G720" s="124" t="n">
        <v>3799118.16</v>
      </c>
      <c r="H720" s="124" t="n">
        <v>4016278.06</v>
      </c>
      <c r="I720" s="124" t="n">
        <v>3167986.4</v>
      </c>
      <c r="J720" s="124" t="n"/>
      <c r="K720" s="124" t="n"/>
      <c r="L720" s="124" t="n">
        <v>0</v>
      </c>
      <c r="M720" s="124" t="n"/>
      <c r="N720" s="124" t="n"/>
      <c r="O720" s="124" t="n"/>
      <c r="P720" s="124" t="n"/>
      <c r="Q720" s="124" t="n"/>
      <c r="R720" s="124" t="n">
        <v>638960.98</v>
      </c>
      <c r="S720" s="124" t="n">
        <v>24000</v>
      </c>
      <c r="T720" s="124" t="n">
        <v>455792.17</v>
      </c>
      <c r="U720" s="128" t="n">
        <f aca="false" ca="false" dt2D="false" dtr="false" t="normal">COUNTIF(F720:Q720, "&gt;0")</f>
        <v>4</v>
      </c>
      <c r="V720" s="128" t="n">
        <f aca="false" ca="false" dt2D="false" dtr="false" t="normal">COUNTIF(R720:T720, "&gt;0")</f>
        <v>3</v>
      </c>
      <c r="W720" s="128" t="n">
        <f aca="false" ca="false" dt2D="false" dtr="false" t="normal">+U720+V720</f>
        <v>7</v>
      </c>
    </row>
    <row customHeight="true" ht="12.75" outlineLevel="0" r="721">
      <c r="A721" s="115" t="n">
        <f aca="false" ca="false" dt2D="false" dtr="false" t="normal">A720+1</f>
        <v>594</v>
      </c>
      <c r="B721" s="115" t="n">
        <f aca="false" ca="false" dt2D="false" dtr="false" t="normal">B720+1</f>
        <v>65</v>
      </c>
      <c r="C721" s="116" t="s">
        <v>147</v>
      </c>
      <c r="D721" s="115" t="s">
        <v>199</v>
      </c>
      <c r="E721" s="124" t="n">
        <f aca="false" ca="true" dt2D="false" dtr="false" t="normal">SUBTOTAL(9, F721:T721)</f>
        <v>4195844.36</v>
      </c>
      <c r="F721" s="124" t="n"/>
      <c r="G721" s="124" t="n">
        <v>3956177.96</v>
      </c>
      <c r="H721" s="124" t="n"/>
      <c r="I721" s="124" t="n"/>
      <c r="J721" s="124" t="n"/>
      <c r="K721" s="124" t="n"/>
      <c r="L721" s="124" t="n">
        <v>0</v>
      </c>
      <c r="M721" s="124" t="n"/>
      <c r="N721" s="124" t="n"/>
      <c r="O721" s="124" t="n"/>
      <c r="P721" s="124" t="n"/>
      <c r="Q721" s="124" t="n"/>
      <c r="R721" s="124" t="n">
        <v>125875.33</v>
      </c>
      <c r="S721" s="124" t="n">
        <v>24000</v>
      </c>
      <c r="T721" s="124" t="n">
        <v>89791.07</v>
      </c>
      <c r="U721" s="128" t="n">
        <f aca="false" ca="false" dt2D="false" dtr="false" t="normal">COUNTIF(F721:Q721, "&gt;0")</f>
        <v>1</v>
      </c>
      <c r="V721" s="128" t="n">
        <f aca="false" ca="false" dt2D="false" dtr="false" t="normal">COUNTIF(R721:T721, "&gt;0")</f>
        <v>3</v>
      </c>
      <c r="W721" s="128" t="n">
        <f aca="false" ca="false" dt2D="false" dtr="false" t="normal">+U721+V721</f>
        <v>4</v>
      </c>
    </row>
    <row customHeight="true" ht="12.75" outlineLevel="0" r="722">
      <c r="A722" s="115" t="n">
        <f aca="false" ca="false" dt2D="false" dtr="false" t="normal">A721+1</f>
        <v>595</v>
      </c>
      <c r="B722" s="115" t="n">
        <f aca="false" ca="false" dt2D="false" dtr="false" t="normal">B721+1</f>
        <v>66</v>
      </c>
      <c r="C722" s="116" t="s">
        <v>147</v>
      </c>
      <c r="D722" s="115" t="s">
        <v>202</v>
      </c>
      <c r="E722" s="124" t="n">
        <f aca="false" ca="true" dt2D="false" dtr="false" t="normal">SUBTOTAL(9, F722:T722)</f>
        <v>9800242.02</v>
      </c>
      <c r="F722" s="124" t="n">
        <v>9272509.58</v>
      </c>
      <c r="G722" s="124" t="n"/>
      <c r="H722" s="124" t="n"/>
      <c r="I722" s="124" t="n"/>
      <c r="J722" s="124" t="n"/>
      <c r="K722" s="124" t="n"/>
      <c r="L722" s="124" t="n">
        <v>0</v>
      </c>
      <c r="M722" s="124" t="n"/>
      <c r="N722" s="124" t="n"/>
      <c r="O722" s="124" t="n"/>
      <c r="P722" s="124" t="n"/>
      <c r="Q722" s="124" t="n"/>
      <c r="R722" s="124" t="n">
        <v>294007.26</v>
      </c>
      <c r="S722" s="124" t="n">
        <v>24000</v>
      </c>
      <c r="T722" s="124" t="n">
        <v>209725.18</v>
      </c>
      <c r="U722" s="128" t="n">
        <f aca="false" ca="false" dt2D="false" dtr="false" t="normal">COUNTIF(F722:Q722, "&gt;0")</f>
        <v>1</v>
      </c>
      <c r="V722" s="128" t="n">
        <f aca="false" ca="false" dt2D="false" dtr="false" t="normal">COUNTIF(R722:T722, "&gt;0")</f>
        <v>3</v>
      </c>
      <c r="W722" s="128" t="n">
        <f aca="false" ca="false" dt2D="false" dtr="false" t="normal">+U722+V722</f>
        <v>4</v>
      </c>
    </row>
    <row customHeight="true" ht="12.75" outlineLevel="0" r="723">
      <c r="A723" s="115" t="n">
        <f aca="false" ca="false" dt2D="false" dtr="false" t="normal">A722+1</f>
        <v>596</v>
      </c>
      <c r="B723" s="115" t="n">
        <f aca="false" ca="false" dt2D="false" dtr="false" t="normal">B722+1</f>
        <v>67</v>
      </c>
      <c r="C723" s="116" t="s">
        <v>147</v>
      </c>
      <c r="D723" s="115" t="s">
        <v>206</v>
      </c>
      <c r="E723" s="124" t="n">
        <f aca="false" ca="true" dt2D="false" dtr="false" t="normal">SUBTOTAL(9, F723:T723)</f>
        <v>7039592.149999999</v>
      </c>
      <c r="F723" s="124" t="n">
        <v>5608646.72</v>
      </c>
      <c r="G723" s="124" t="n"/>
      <c r="H723" s="124" t="n"/>
      <c r="I723" s="124" t="n"/>
      <c r="J723" s="124" t="n">
        <v>1045110.4</v>
      </c>
      <c r="K723" s="124" t="n"/>
      <c r="L723" s="124" t="n">
        <v>0</v>
      </c>
      <c r="M723" s="124" t="n"/>
      <c r="N723" s="124" t="n"/>
      <c r="O723" s="124" t="n"/>
      <c r="P723" s="124" t="n"/>
      <c r="Q723" s="124" t="n"/>
      <c r="R723" s="124" t="n">
        <v>211187.76</v>
      </c>
      <c r="S723" s="124" t="n">
        <v>24000</v>
      </c>
      <c r="T723" s="124" t="n">
        <v>150647.27</v>
      </c>
      <c r="U723" s="128" t="n">
        <f aca="false" ca="false" dt2D="false" dtr="false" t="normal">COUNTIF(F723:Q723, "&gt;0")</f>
        <v>2</v>
      </c>
      <c r="V723" s="128" t="n">
        <f aca="false" ca="false" dt2D="false" dtr="false" t="normal">COUNTIF(R723:T723, "&gt;0")</f>
        <v>3</v>
      </c>
      <c r="W723" s="128" t="n">
        <f aca="false" ca="false" dt2D="false" dtr="false" t="normal">+U723+V723</f>
        <v>5</v>
      </c>
    </row>
    <row customHeight="true" ht="12.75" outlineLevel="0" r="724">
      <c r="A724" s="115" t="n">
        <f aca="false" ca="false" dt2D="false" dtr="false" t="normal">A723+1</f>
        <v>597</v>
      </c>
      <c r="B724" s="115" t="n">
        <f aca="false" ca="false" dt2D="false" dtr="false" t="normal">B723+1</f>
        <v>68</v>
      </c>
      <c r="C724" s="116" t="s">
        <v>147</v>
      </c>
      <c r="D724" s="115" t="s">
        <v>209</v>
      </c>
      <c r="E724" s="124" t="n">
        <f aca="false" ca="true" dt2D="false" dtr="false" t="normal">SUBTOTAL(9, F724:T724)</f>
        <v>3828530.76</v>
      </c>
      <c r="F724" s="124" t="n"/>
      <c r="G724" s="124" t="n"/>
      <c r="H724" s="124" t="n"/>
      <c r="I724" s="124" t="n"/>
      <c r="J724" s="124" t="n">
        <v>3607744.28</v>
      </c>
      <c r="K724" s="124" t="n"/>
      <c r="L724" s="124" t="n">
        <v>0</v>
      </c>
      <c r="M724" s="124" t="n"/>
      <c r="N724" s="124" t="n"/>
      <c r="O724" s="124" t="n"/>
      <c r="P724" s="124" t="n"/>
      <c r="Q724" s="124" t="n"/>
      <c r="R724" s="124" t="n">
        <v>114855.92</v>
      </c>
      <c r="S724" s="124" t="n">
        <v>24000</v>
      </c>
      <c r="T724" s="124" t="n">
        <v>81930.56</v>
      </c>
      <c r="U724" s="128" t="n">
        <f aca="false" ca="false" dt2D="false" dtr="false" t="normal">COUNTIF(F724:Q724, "&gt;0")</f>
        <v>1</v>
      </c>
      <c r="V724" s="128" t="n">
        <f aca="false" ca="false" dt2D="false" dtr="false" t="normal">COUNTIF(R724:T724, "&gt;0")</f>
        <v>3</v>
      </c>
      <c r="W724" s="128" t="n">
        <f aca="false" ca="false" dt2D="false" dtr="false" t="normal">+U724+V724</f>
        <v>4</v>
      </c>
    </row>
    <row customHeight="true" ht="12.75" outlineLevel="0" r="725">
      <c r="A725" s="115" t="n">
        <f aca="false" ca="false" dt2D="false" dtr="false" t="normal">A724+1</f>
        <v>598</v>
      </c>
      <c r="B725" s="115" t="n">
        <f aca="false" ca="false" dt2D="false" dtr="false" t="normal">B724+1</f>
        <v>69</v>
      </c>
      <c r="C725" s="116" t="s">
        <v>147</v>
      </c>
      <c r="D725" s="115" t="s">
        <v>212</v>
      </c>
      <c r="E725" s="124" t="n">
        <f aca="false" ca="true" dt2D="false" dtr="false" t="normal">SUBTOTAL(9, F725:T725)</f>
        <v>17316532.71</v>
      </c>
      <c r="F725" s="124" t="n">
        <v>6993988.31</v>
      </c>
      <c r="G725" s="124" t="n">
        <v>4349565.49</v>
      </c>
      <c r="H725" s="124" t="n">
        <v>2047006.7</v>
      </c>
      <c r="I725" s="124" t="n">
        <v>1804777.7</v>
      </c>
      <c r="J725" s="124" t="n">
        <v>1207124.73</v>
      </c>
      <c r="K725" s="124" t="n"/>
      <c r="L725" s="124" t="n">
        <v>0</v>
      </c>
      <c r="M725" s="124" t="n"/>
      <c r="N725" s="124" t="n"/>
      <c r="O725" s="124" t="n"/>
      <c r="P725" s="124" t="n"/>
      <c r="Q725" s="124" t="n"/>
      <c r="R725" s="124" t="n">
        <v>519495.98</v>
      </c>
      <c r="S725" s="124" t="n">
        <v>24000</v>
      </c>
      <c r="T725" s="124" t="n">
        <v>370573.8</v>
      </c>
      <c r="U725" s="128" t="n">
        <f aca="false" ca="false" dt2D="false" dtr="false" t="normal">COUNTIF(F725:Q725, "&gt;0")</f>
        <v>5</v>
      </c>
      <c r="V725" s="128" t="n">
        <f aca="false" ca="false" dt2D="false" dtr="false" t="normal">COUNTIF(R725:T725, "&gt;0")</f>
        <v>3</v>
      </c>
      <c r="W725" s="128" t="n">
        <f aca="false" ca="false" dt2D="false" dtr="false" t="normal">+U725+V725</f>
        <v>8</v>
      </c>
    </row>
    <row customHeight="true" ht="12.75" outlineLevel="0" r="726">
      <c r="A726" s="115" t="n">
        <f aca="false" ca="false" dt2D="false" dtr="false" t="normal">A725+1</f>
        <v>599</v>
      </c>
      <c r="B726" s="115" t="n">
        <f aca="false" ca="false" dt2D="false" dtr="false" t="normal">B725+1</f>
        <v>70</v>
      </c>
      <c r="C726" s="116" t="s">
        <v>147</v>
      </c>
      <c r="D726" s="115" t="s">
        <v>215</v>
      </c>
      <c r="E726" s="124" t="n">
        <f aca="false" ca="true" dt2D="false" dtr="false" t="normal">SUBTOTAL(9, F726:T726)</f>
        <v>28500280.94</v>
      </c>
      <c r="F726" s="124" t="n">
        <v>12308162.67</v>
      </c>
      <c r="G726" s="124" t="n">
        <v>5085716.38</v>
      </c>
      <c r="H726" s="124" t="n">
        <v>5376303.05</v>
      </c>
      <c r="I726" s="124" t="n">
        <v>4241184.4</v>
      </c>
      <c r="J726" s="124" t="n"/>
      <c r="K726" s="124" t="n"/>
      <c r="L726" s="124" t="n">
        <v>0</v>
      </c>
      <c r="M726" s="124" t="n"/>
      <c r="N726" s="124" t="n"/>
      <c r="O726" s="124" t="n"/>
      <c r="P726" s="124" t="n"/>
      <c r="Q726" s="124" t="n"/>
      <c r="R726" s="124" t="n">
        <v>855008.43</v>
      </c>
      <c r="S726" s="124" t="n">
        <v>24000</v>
      </c>
      <c r="T726" s="124" t="n">
        <v>609906.01</v>
      </c>
      <c r="U726" s="128" t="n">
        <f aca="false" ca="false" dt2D="false" dtr="false" t="normal">COUNTIF(F726:Q726, "&gt;0")</f>
        <v>4</v>
      </c>
      <c r="V726" s="128" t="n">
        <f aca="false" ca="false" dt2D="false" dtr="false" t="normal">COUNTIF(R726:T726, "&gt;0")</f>
        <v>3</v>
      </c>
      <c r="W726" s="128" t="n">
        <f aca="false" ca="false" dt2D="false" dtr="false" t="normal">+U726+V726</f>
        <v>7</v>
      </c>
    </row>
    <row customHeight="true" ht="12.75" outlineLevel="0" r="727">
      <c r="A727" s="115" t="n">
        <f aca="false" ca="false" dt2D="false" dtr="false" t="normal">A726+1</f>
        <v>600</v>
      </c>
      <c r="B727" s="115" t="n">
        <f aca="false" ca="false" dt2D="false" dtr="false" t="normal">B726+1</f>
        <v>71</v>
      </c>
      <c r="C727" s="116" t="s">
        <v>147</v>
      </c>
      <c r="D727" s="115" t="s">
        <v>217</v>
      </c>
      <c r="E727" s="124" t="n">
        <f aca="false" ca="true" dt2D="false" dtr="false" t="normal">SUBTOTAL(9, F727:T727)</f>
        <v>12964100.080000002</v>
      </c>
      <c r="F727" s="124" t="n">
        <v>5234874.34</v>
      </c>
      <c r="G727" s="124" t="n">
        <v>3255115.31</v>
      </c>
      <c r="H727" s="124" t="n">
        <v>1531294.31</v>
      </c>
      <c r="I727" s="124" t="n">
        <v>1349948.48</v>
      </c>
      <c r="J727" s="124" t="n">
        <v>902512.9</v>
      </c>
      <c r="K727" s="124" t="n"/>
      <c r="L727" s="124" t="n">
        <v>0</v>
      </c>
      <c r="M727" s="124" t="n"/>
      <c r="N727" s="124" t="n"/>
      <c r="O727" s="124" t="n"/>
      <c r="P727" s="124" t="n"/>
      <c r="Q727" s="124" t="n"/>
      <c r="R727" s="124" t="n">
        <v>388923</v>
      </c>
      <c r="S727" s="124" t="n">
        <v>24000</v>
      </c>
      <c r="T727" s="124" t="n">
        <v>277431.74</v>
      </c>
      <c r="U727" s="128" t="n">
        <f aca="false" ca="false" dt2D="false" dtr="false" t="normal">COUNTIF(F727:Q727, "&gt;0")</f>
        <v>5</v>
      </c>
      <c r="V727" s="128" t="n">
        <f aca="false" ca="false" dt2D="false" dtr="false" t="normal">COUNTIF(R727:T727, "&gt;0")</f>
        <v>3</v>
      </c>
      <c r="W727" s="128" t="n">
        <f aca="false" ca="false" dt2D="false" dtr="false" t="normal">+U727+V727</f>
        <v>8</v>
      </c>
    </row>
    <row customHeight="true" ht="12.75" outlineLevel="0" r="728">
      <c r="A728" s="115" t="n">
        <f aca="false" ca="false" dt2D="false" dtr="false" t="normal">A727+1</f>
        <v>601</v>
      </c>
      <c r="B728" s="115" t="n">
        <f aca="false" ca="false" dt2D="false" dtr="false" t="normal">B727+1</f>
        <v>72</v>
      </c>
      <c r="C728" s="116" t="s">
        <v>147</v>
      </c>
      <c r="D728" s="115" t="s">
        <v>220</v>
      </c>
      <c r="E728" s="124" t="n">
        <f aca="false" ca="true" dt2D="false" dtr="false" t="normal">SUBTOTAL(9, F728:T728)</f>
        <v>14832505.739999998</v>
      </c>
      <c r="F728" s="124" t="n">
        <v>5898218.93</v>
      </c>
      <c r="G728" s="124" t="n">
        <v>2436007.3</v>
      </c>
      <c r="H728" s="124" t="n">
        <v>2575305.33</v>
      </c>
      <c r="I728" s="124" t="n">
        <v>2031165.47</v>
      </c>
      <c r="J728" s="124" t="n">
        <v>1105417.92</v>
      </c>
      <c r="K728" s="124" t="n"/>
      <c r="L728" s="124" t="n">
        <v>0</v>
      </c>
      <c r="M728" s="124" t="n"/>
      <c r="N728" s="124" t="n"/>
      <c r="O728" s="124" t="n"/>
      <c r="P728" s="124" t="n"/>
      <c r="Q728" s="124" t="n"/>
      <c r="R728" s="124" t="n">
        <v>444975.17</v>
      </c>
      <c r="S728" s="124" t="n">
        <v>24000</v>
      </c>
      <c r="T728" s="124" t="n">
        <v>317415.62</v>
      </c>
      <c r="U728" s="128" t="n">
        <f aca="false" ca="false" dt2D="false" dtr="false" t="normal">COUNTIF(F728:Q728, "&gt;0")</f>
        <v>5</v>
      </c>
      <c r="V728" s="128" t="n">
        <f aca="false" ca="false" dt2D="false" dtr="false" t="normal">COUNTIF(R728:T728, "&gt;0")</f>
        <v>3</v>
      </c>
      <c r="W728" s="128" t="n">
        <f aca="false" ca="false" dt2D="false" dtr="false" t="normal">+U728+V728</f>
        <v>8</v>
      </c>
    </row>
    <row customHeight="true" ht="12.75" outlineLevel="0" r="729">
      <c r="A729" s="115" t="n">
        <f aca="false" ca="false" dt2D="false" dtr="false" t="normal">A728+1</f>
        <v>602</v>
      </c>
      <c r="B729" s="115" t="n">
        <f aca="false" ca="false" dt2D="false" dtr="false" t="normal">B728+1</f>
        <v>73</v>
      </c>
      <c r="C729" s="116" t="s">
        <v>147</v>
      </c>
      <c r="D729" s="115" t="s">
        <v>223</v>
      </c>
      <c r="E729" s="124" t="n">
        <f aca="false" ca="true" dt2D="false" dtr="false" t="normal">SUBTOTAL(9, F729:T729)</f>
        <v>7355724.14</v>
      </c>
      <c r="F729" s="124" t="n"/>
      <c r="G729" s="124" t="n"/>
      <c r="H729" s="124" t="n">
        <v>3135929.14</v>
      </c>
      <c r="I729" s="124" t="n">
        <v>2472879.78</v>
      </c>
      <c r="J729" s="124" t="n">
        <v>1344831</v>
      </c>
      <c r="K729" s="124" t="n"/>
      <c r="L729" s="124" t="n">
        <v>0</v>
      </c>
      <c r="M729" s="124" t="n"/>
      <c r="N729" s="124" t="n"/>
      <c r="O729" s="124" t="n"/>
      <c r="P729" s="124" t="n"/>
      <c r="Q729" s="124" t="n"/>
      <c r="R729" s="124" t="n">
        <v>220671.72</v>
      </c>
      <c r="S729" s="124" t="n">
        <v>24000</v>
      </c>
      <c r="T729" s="124" t="n">
        <v>157412.5</v>
      </c>
      <c r="U729" s="128" t="n">
        <f aca="false" ca="false" dt2D="false" dtr="false" t="normal">COUNTIF(F729:Q729, "&gt;0")</f>
        <v>3</v>
      </c>
      <c r="V729" s="128" t="n">
        <f aca="false" ca="false" dt2D="false" dtr="false" t="normal">COUNTIF(R729:T729, "&gt;0")</f>
        <v>3</v>
      </c>
      <c r="W729" s="128" t="n">
        <f aca="false" ca="false" dt2D="false" dtr="false" t="normal">+U729+V729</f>
        <v>6</v>
      </c>
    </row>
    <row customHeight="true" ht="12.75" outlineLevel="0" r="730">
      <c r="A730" s="115" t="n">
        <f aca="false" ca="false" dt2D="false" dtr="false" t="normal">A729+1</f>
        <v>603</v>
      </c>
      <c r="B730" s="115" t="n">
        <f aca="false" ca="false" dt2D="false" dtr="false" t="normal">B729+1</f>
        <v>74</v>
      </c>
      <c r="C730" s="116" t="s">
        <v>147</v>
      </c>
      <c r="D730" s="115" t="s">
        <v>224</v>
      </c>
      <c r="E730" s="124" t="n">
        <f aca="false" ca="true" dt2D="false" dtr="false" t="normal">SUBTOTAL(9, F730:T730)</f>
        <v>10777081.7</v>
      </c>
      <c r="F730" s="124" t="n"/>
      <c r="G730" s="124" t="n"/>
      <c r="H730" s="124" t="n"/>
      <c r="I730" s="124" t="n"/>
      <c r="J730" s="124" t="n"/>
      <c r="K730" s="124" t="n"/>
      <c r="L730" s="124" t="n">
        <v>0</v>
      </c>
      <c r="M730" s="124" t="n"/>
      <c r="N730" s="124" t="n"/>
      <c r="O730" s="124" t="n"/>
      <c r="P730" s="124" t="n"/>
      <c r="Q730" s="124" t="n">
        <v>10199139.7</v>
      </c>
      <c r="R730" s="124" t="n">
        <v>323312.45</v>
      </c>
      <c r="S730" s="124" t="n">
        <v>24000</v>
      </c>
      <c r="T730" s="124" t="n">
        <v>230629.55</v>
      </c>
      <c r="U730" s="128" t="n">
        <f aca="false" ca="false" dt2D="false" dtr="false" t="normal">COUNTIF(F730:Q730, "&gt;0")</f>
        <v>1</v>
      </c>
      <c r="V730" s="128" t="n">
        <f aca="false" ca="false" dt2D="false" dtr="false" t="normal">COUNTIF(R730:T730, "&gt;0")</f>
        <v>3</v>
      </c>
      <c r="W730" s="128" t="n">
        <f aca="false" ca="false" dt2D="false" dtr="false" t="normal">+U730+V730</f>
        <v>4</v>
      </c>
    </row>
    <row customHeight="true" ht="12.75" outlineLevel="0" r="731">
      <c r="A731" s="115" t="n">
        <f aca="false" ca="false" dt2D="false" dtr="false" t="normal">A730+1</f>
        <v>604</v>
      </c>
      <c r="B731" s="115" t="s">
        <v>226</v>
      </c>
      <c r="C731" s="116" t="s">
        <v>147</v>
      </c>
      <c r="D731" s="115" t="s">
        <v>227</v>
      </c>
      <c r="E731" s="124" t="n">
        <f aca="false" ca="true" dt2D="false" dtr="false" t="normal">SUBTOTAL(9, F731:T731)</f>
        <v>11479170.35</v>
      </c>
      <c r="F731" s="124" t="n"/>
      <c r="G731" s="124" t="n"/>
      <c r="H731" s="124" t="n"/>
      <c r="I731" s="124" t="n"/>
      <c r="J731" s="124" t="n"/>
      <c r="K731" s="124" t="n"/>
      <c r="L731" s="124" t="n">
        <v>0</v>
      </c>
      <c r="M731" s="124" t="n"/>
      <c r="N731" s="124" t="n">
        <v>10865140.99</v>
      </c>
      <c r="O731" s="124" t="n"/>
      <c r="P731" s="124" t="n"/>
      <c r="Q731" s="124" t="n"/>
      <c r="R731" s="124" t="n">
        <v>344375.11</v>
      </c>
      <c r="S731" s="124" t="n">
        <v>24000</v>
      </c>
      <c r="T731" s="124" t="n">
        <v>245654.25</v>
      </c>
      <c r="U731" s="128" t="n">
        <f aca="false" ca="false" dt2D="false" dtr="false" t="normal">COUNTIF(F731:Q731, "&gt;0")</f>
        <v>1</v>
      </c>
      <c r="V731" s="128" t="n">
        <f aca="false" ca="false" dt2D="false" dtr="false" t="normal">COUNTIF(R731:T731, "&gt;0")</f>
        <v>3</v>
      </c>
      <c r="W731" s="128" t="n">
        <f aca="false" ca="false" dt2D="false" dtr="false" t="normal">+U731+V731</f>
        <v>4</v>
      </c>
    </row>
    <row customHeight="true" ht="12.75" outlineLevel="0" r="732">
      <c r="A732" s="115" t="n">
        <f aca="false" ca="false" dt2D="false" dtr="false" t="normal">A731+1</f>
        <v>605</v>
      </c>
      <c r="B732" s="115" t="n">
        <f aca="false" ca="false" dt2D="false" dtr="false" t="normal">B730+1</f>
        <v>75</v>
      </c>
      <c r="C732" s="116" t="s">
        <v>147</v>
      </c>
      <c r="D732" s="115" t="s">
        <v>231</v>
      </c>
      <c r="E732" s="124" t="n">
        <f aca="false" ca="true" dt2D="false" dtr="false" t="normal">SUBTOTAL(9, F732:T732)</f>
        <v>7771487.819999999</v>
      </c>
      <c r="F732" s="124" t="n"/>
      <c r="G732" s="124" t="n"/>
      <c r="H732" s="124" t="n"/>
      <c r="I732" s="124" t="n"/>
      <c r="J732" s="124" t="n"/>
      <c r="K732" s="124" t="n"/>
      <c r="L732" s="124" t="n">
        <v>0</v>
      </c>
      <c r="M732" s="124" t="n"/>
      <c r="N732" s="124" t="n"/>
      <c r="O732" s="124" t="n"/>
      <c r="P732" s="124" t="n"/>
      <c r="Q732" s="124" t="n">
        <v>7348033.35</v>
      </c>
      <c r="R732" s="124" t="n">
        <v>233144.63</v>
      </c>
      <c r="S732" s="124" t="n">
        <v>24000</v>
      </c>
      <c r="T732" s="124" t="n">
        <v>166309.84</v>
      </c>
      <c r="U732" s="128" t="n">
        <f aca="false" ca="false" dt2D="false" dtr="false" t="normal">COUNTIF(F732:Q732, "&gt;0")</f>
        <v>1</v>
      </c>
      <c r="V732" s="128" t="n">
        <f aca="false" ca="false" dt2D="false" dtr="false" t="normal">COUNTIF(R732:T732, "&gt;0")</f>
        <v>3</v>
      </c>
      <c r="W732" s="128" t="n">
        <f aca="false" ca="false" dt2D="false" dtr="false" t="normal">+U732+V732</f>
        <v>4</v>
      </c>
    </row>
    <row customHeight="true" ht="12.75" outlineLevel="0" r="733">
      <c r="A733" s="115" t="n">
        <f aca="false" ca="false" dt2D="false" dtr="false" t="normal">A732+1</f>
        <v>606</v>
      </c>
      <c r="B733" s="115" t="n">
        <f aca="false" ca="false" dt2D="false" dtr="false" t="normal">+B732+1</f>
        <v>76</v>
      </c>
      <c r="C733" s="116" t="s">
        <v>147</v>
      </c>
      <c r="D733" s="115" t="s">
        <v>233</v>
      </c>
      <c r="E733" s="124" t="n">
        <f aca="false" ca="true" dt2D="false" dtr="false" t="normal">SUBTOTAL(9, F733:T733)</f>
        <v>24450037.16</v>
      </c>
      <c r="F733" s="124" t="n">
        <v>9725790</v>
      </c>
      <c r="G733" s="124" t="n">
        <v>4018648.92</v>
      </c>
      <c r="H733" s="124" t="n">
        <v>4248269.06</v>
      </c>
      <c r="I733" s="124" t="n">
        <v>3351303.96</v>
      </c>
      <c r="J733" s="124" t="n">
        <v>1825293.31</v>
      </c>
      <c r="K733" s="124" t="n"/>
      <c r="L733" s="124" t="n">
        <v>0</v>
      </c>
      <c r="M733" s="124" t="n"/>
      <c r="N733" s="124" t="n"/>
      <c r="O733" s="124" t="n"/>
      <c r="P733" s="124" t="n"/>
      <c r="Q733" s="124" t="n"/>
      <c r="R733" s="124" t="n">
        <v>733501.11</v>
      </c>
      <c r="S733" s="124" t="n">
        <v>24000</v>
      </c>
      <c r="T733" s="124" t="n">
        <v>523230.8</v>
      </c>
      <c r="U733" s="128" t="n">
        <f aca="false" ca="false" dt2D="false" dtr="false" t="normal">COUNTIF(F733:Q733, "&gt;0")</f>
        <v>5</v>
      </c>
      <c r="V733" s="128" t="n">
        <f aca="false" ca="false" dt2D="false" dtr="false" t="normal">COUNTIF(R733:T733, "&gt;0")</f>
        <v>3</v>
      </c>
      <c r="W733" s="128" t="n">
        <f aca="false" ca="false" dt2D="false" dtr="false" t="normal">+U733+V733</f>
        <v>8</v>
      </c>
    </row>
    <row customHeight="true" ht="12.75" outlineLevel="0" r="734">
      <c r="A734" s="115" t="n">
        <f aca="false" ca="false" dt2D="false" dtr="false" t="normal">A733+1</f>
        <v>607</v>
      </c>
      <c r="B734" s="115" t="n">
        <f aca="false" ca="false" dt2D="false" dtr="false" t="normal">+B733+1</f>
        <v>77</v>
      </c>
      <c r="C734" s="116" t="s">
        <v>147</v>
      </c>
      <c r="D734" s="115" t="s">
        <v>235</v>
      </c>
      <c r="E734" s="124" t="n">
        <f aca="false" ca="true" dt2D="false" dtr="false" t="normal">SUBTOTAL(9, F734:T734)</f>
        <v>5011208.2700000005</v>
      </c>
      <c r="F734" s="124" t="n"/>
      <c r="G734" s="124" t="n">
        <v>2579755.42</v>
      </c>
      <c r="H734" s="124" t="n"/>
      <c r="I734" s="124" t="n">
        <v>2149876.74</v>
      </c>
      <c r="J734" s="124" t="n"/>
      <c r="K734" s="124" t="n"/>
      <c r="L734" s="124" t="n">
        <v>0</v>
      </c>
      <c r="M734" s="124" t="n"/>
      <c r="N734" s="124" t="n"/>
      <c r="O734" s="124" t="n"/>
      <c r="P734" s="124" t="n"/>
      <c r="Q734" s="124" t="n"/>
      <c r="R734" s="124" t="n">
        <v>150336.25</v>
      </c>
      <c r="S734" s="124" t="n">
        <v>24000</v>
      </c>
      <c r="T734" s="124" t="n">
        <v>107239.86</v>
      </c>
      <c r="U734" s="128" t="n">
        <f aca="false" ca="false" dt2D="false" dtr="false" t="normal">COUNTIF(F734:Q734, "&gt;0")</f>
        <v>2</v>
      </c>
      <c r="V734" s="128" t="n">
        <f aca="false" ca="false" dt2D="false" dtr="false" t="normal">COUNTIF(R734:T734, "&gt;0")</f>
        <v>3</v>
      </c>
      <c r="W734" s="128" t="n">
        <f aca="false" ca="false" dt2D="false" dtr="false" t="normal">+U734+V734</f>
        <v>5</v>
      </c>
    </row>
    <row customHeight="true" ht="12.75" outlineLevel="0" r="735">
      <c r="A735" s="115" t="n">
        <f aca="false" ca="false" dt2D="false" dtr="false" t="normal">A734+1</f>
        <v>608</v>
      </c>
      <c r="B735" s="115" t="n">
        <f aca="false" ca="false" dt2D="false" dtr="false" t="normal">+B734+1</f>
        <v>78</v>
      </c>
      <c r="C735" s="116" t="s">
        <v>147</v>
      </c>
      <c r="D735" s="115" t="s">
        <v>237</v>
      </c>
      <c r="E735" s="124" t="n">
        <f aca="false" ca="true" dt2D="false" dtr="false" t="normal">SUBTOTAL(9, F735:T735)</f>
        <v>14214840.75</v>
      </c>
      <c r="F735" s="124" t="n"/>
      <c r="G735" s="124" t="n"/>
      <c r="H735" s="124" t="n"/>
      <c r="I735" s="124" t="n"/>
      <c r="J735" s="124" t="n"/>
      <c r="K735" s="124" t="n"/>
      <c r="L735" s="124" t="n">
        <v>0</v>
      </c>
      <c r="M735" s="124" t="n"/>
      <c r="N735" s="124" t="n"/>
      <c r="O735" s="124" t="n"/>
      <c r="P735" s="124" t="n">
        <v>13460197.94</v>
      </c>
      <c r="Q735" s="124" t="n"/>
      <c r="R735" s="124" t="n">
        <v>426445.22</v>
      </c>
      <c r="S735" s="124" t="n">
        <v>24000</v>
      </c>
      <c r="T735" s="124" t="n">
        <v>304197.59</v>
      </c>
      <c r="U735" s="128" t="n">
        <f aca="false" ca="false" dt2D="false" dtr="false" t="normal">COUNTIF(F735:Q735, "&gt;0")</f>
        <v>1</v>
      </c>
      <c r="V735" s="128" t="n">
        <f aca="false" ca="false" dt2D="false" dtr="false" t="normal">COUNTIF(R735:T735, "&gt;0")</f>
        <v>3</v>
      </c>
      <c r="W735" s="128" t="n">
        <f aca="false" ca="false" dt2D="false" dtr="false" t="normal">+U735+V735</f>
        <v>4</v>
      </c>
    </row>
    <row customHeight="true" ht="12.75" outlineLevel="0" r="736">
      <c r="A736" s="115" t="n">
        <f aca="false" ca="false" dt2D="false" dtr="false" t="normal">A735+1</f>
        <v>609</v>
      </c>
      <c r="B736" s="115" t="n">
        <f aca="false" ca="false" dt2D="false" dtr="false" t="normal">+B735+1</f>
        <v>79</v>
      </c>
      <c r="C736" s="116" t="s">
        <v>147</v>
      </c>
      <c r="D736" s="115" t="s">
        <v>239</v>
      </c>
      <c r="E736" s="124" t="n">
        <f aca="false" ca="true" dt2D="false" dtr="false" t="normal">SUBTOTAL(9, F736:T736)</f>
        <v>32685167.180000003</v>
      </c>
      <c r="F736" s="124" t="n">
        <v>13003194.99</v>
      </c>
      <c r="G736" s="124" t="n">
        <v>5373805.35</v>
      </c>
      <c r="H736" s="124" t="n">
        <v>5680764.9</v>
      </c>
      <c r="I736" s="124" t="n">
        <v>4481688.85</v>
      </c>
      <c r="J736" s="124" t="n">
        <v>2441695.49</v>
      </c>
      <c r="K736" s="124" t="n"/>
      <c r="L736" s="124" t="n">
        <v>0</v>
      </c>
      <c r="M736" s="124" t="n"/>
      <c r="N736" s="124" t="n"/>
      <c r="O736" s="124" t="n"/>
      <c r="P736" s="124" t="n"/>
      <c r="Q736" s="124" t="n"/>
      <c r="R736" s="124" t="n">
        <v>980555.02</v>
      </c>
      <c r="S736" s="124" t="n">
        <v>24000</v>
      </c>
      <c r="T736" s="124" t="n">
        <v>699462.58</v>
      </c>
      <c r="U736" s="128" t="n">
        <f aca="false" ca="false" dt2D="false" dtr="false" t="normal">COUNTIF(F736:Q736, "&gt;0")</f>
        <v>5</v>
      </c>
      <c r="V736" s="128" t="n">
        <f aca="false" ca="false" dt2D="false" dtr="false" t="normal">COUNTIF(R736:T736, "&gt;0")</f>
        <v>3</v>
      </c>
      <c r="W736" s="128" t="n">
        <f aca="false" ca="false" dt2D="false" dtr="false" t="normal">+U736+V736</f>
        <v>8</v>
      </c>
    </row>
    <row customHeight="true" ht="12.75" outlineLevel="0" r="737">
      <c r="A737" s="115" t="n">
        <f aca="false" ca="false" dt2D="false" dtr="false" t="normal">A736+1</f>
        <v>610</v>
      </c>
      <c r="B737" s="115" t="n">
        <f aca="false" ca="false" dt2D="false" dtr="false" t="normal">+B736+1</f>
        <v>80</v>
      </c>
      <c r="C737" s="116" t="s">
        <v>147</v>
      </c>
      <c r="D737" s="115" t="s">
        <v>241</v>
      </c>
      <c r="E737" s="124" t="n">
        <f aca="false" ca="true" dt2D="false" dtr="false" t="normal">SUBTOTAL(9, F737:T737)</f>
        <v>2823684.8699999996</v>
      </c>
      <c r="F737" s="124" t="n"/>
      <c r="G737" s="124" t="n">
        <v>2654547.46</v>
      </c>
      <c r="H737" s="124" t="n"/>
      <c r="I737" s="124" t="n"/>
      <c r="J737" s="124" t="n"/>
      <c r="K737" s="124" t="n"/>
      <c r="L737" s="124" t="n">
        <v>0</v>
      </c>
      <c r="M737" s="124" t="n"/>
      <c r="N737" s="124" t="n"/>
      <c r="O737" s="124" t="n"/>
      <c r="P737" s="124" t="n"/>
      <c r="Q737" s="124" t="n"/>
      <c r="R737" s="124" t="n">
        <v>84710.55</v>
      </c>
      <c r="S737" s="124" t="n">
        <v>24000</v>
      </c>
      <c r="T737" s="124" t="n">
        <v>60426.86</v>
      </c>
      <c r="U737" s="128" t="n">
        <f aca="false" ca="false" dt2D="false" dtr="false" t="normal">COUNTIF(F737:Q737, "&gt;0")</f>
        <v>1</v>
      </c>
      <c r="V737" s="128" t="n">
        <f aca="false" ca="false" dt2D="false" dtr="false" t="normal">COUNTIF(R737:T737, "&gt;0")</f>
        <v>3</v>
      </c>
      <c r="W737" s="128" t="n">
        <f aca="false" ca="false" dt2D="false" dtr="false" t="normal">+U737+V737</f>
        <v>4</v>
      </c>
    </row>
    <row customHeight="true" ht="12.75" outlineLevel="0" r="738">
      <c r="A738" s="115" t="n">
        <f aca="false" ca="false" dt2D="false" dtr="false" t="normal">A737+1</f>
        <v>611</v>
      </c>
      <c r="B738" s="115" t="n">
        <f aca="false" ca="false" dt2D="false" dtr="false" t="normal">+B737+1</f>
        <v>81</v>
      </c>
      <c r="C738" s="116" t="s">
        <v>147</v>
      </c>
      <c r="D738" s="115" t="s">
        <v>242</v>
      </c>
      <c r="E738" s="124" t="n">
        <f aca="false" ca="true" dt2D="false" dtr="false" t="normal">SUBTOTAL(9, F738:T738)</f>
        <v>18779722.04</v>
      </c>
      <c r="F738" s="124" t="n">
        <v>10066515.65</v>
      </c>
      <c r="G738" s="124" t="n">
        <v>4158829.91</v>
      </c>
      <c r="H738" s="124" t="n"/>
      <c r="I738" s="124" t="n">
        <v>3468034.94</v>
      </c>
      <c r="J738" s="124" t="n"/>
      <c r="K738" s="124" t="n"/>
      <c r="L738" s="124" t="n">
        <v>0</v>
      </c>
      <c r="M738" s="124" t="n"/>
      <c r="N738" s="124" t="n"/>
      <c r="O738" s="124" t="n"/>
      <c r="P738" s="124" t="n"/>
      <c r="Q738" s="124" t="n"/>
      <c r="R738" s="124" t="n">
        <v>620043.7</v>
      </c>
      <c r="S738" s="124" t="n">
        <v>24000</v>
      </c>
      <c r="T738" s="124" t="n">
        <v>442297.84</v>
      </c>
      <c r="U738" s="128" t="n">
        <f aca="false" ca="false" dt2D="false" dtr="false" t="normal">COUNTIF(F738:Q738, "&gt;0")</f>
        <v>3</v>
      </c>
      <c r="V738" s="128" t="n">
        <f aca="false" ca="false" dt2D="false" dtr="false" t="normal">COUNTIF(R738:T738, "&gt;0")</f>
        <v>3</v>
      </c>
      <c r="W738" s="128" t="n">
        <f aca="false" ca="false" dt2D="false" dtr="false" t="normal">+U738+V738</f>
        <v>6</v>
      </c>
      <c r="X738" s="0" t="s">
        <v>1062</v>
      </c>
    </row>
    <row customHeight="true" ht="12" outlineLevel="0" r="739">
      <c r="A739" s="115" t="n">
        <f aca="false" ca="false" dt2D="false" dtr="false" t="normal">A738+1</f>
        <v>612</v>
      </c>
      <c r="B739" s="115" t="s">
        <v>226</v>
      </c>
      <c r="C739" s="116" t="s">
        <v>147</v>
      </c>
      <c r="D739" s="115" t="s">
        <v>246</v>
      </c>
      <c r="E739" s="124" t="n">
        <f aca="false" ca="true" dt2D="false" dtr="false" t="normal">SUBTOTAL(9, F739:T739)</f>
        <v>2974301.38</v>
      </c>
      <c r="F739" s="124" t="n"/>
      <c r="G739" s="124" t="n"/>
      <c r="H739" s="124" t="n"/>
      <c r="I739" s="124" t="n"/>
      <c r="J739" s="124" t="n">
        <v>2797422.29</v>
      </c>
      <c r="K739" s="124" t="n"/>
      <c r="L739" s="124" t="n">
        <v>0</v>
      </c>
      <c r="M739" s="124" t="n"/>
      <c r="N739" s="124" t="n"/>
      <c r="O739" s="124" t="n"/>
      <c r="P739" s="124" t="n"/>
      <c r="Q739" s="124" t="n"/>
      <c r="R739" s="124" t="n">
        <v>89229.04</v>
      </c>
      <c r="S739" s="124" t="n">
        <v>24000</v>
      </c>
      <c r="T739" s="124" t="n">
        <v>63650.05</v>
      </c>
      <c r="U739" s="128" t="n">
        <f aca="false" ca="false" dt2D="false" dtr="false" t="normal">COUNTIF(F739:Q739, "&gt;0")</f>
        <v>1</v>
      </c>
      <c r="V739" s="128" t="n">
        <f aca="false" ca="false" dt2D="false" dtr="false" t="normal">COUNTIF(R739:T739, "&gt;0")</f>
        <v>3</v>
      </c>
      <c r="W739" s="128" t="n">
        <f aca="false" ca="false" dt2D="false" dtr="false" t="normal">+U739+V739</f>
        <v>4</v>
      </c>
    </row>
    <row customHeight="true" ht="12.75" outlineLevel="0" r="740">
      <c r="A740" s="115" t="n">
        <f aca="false" ca="false" dt2D="false" dtr="false" t="normal">A739+1</f>
        <v>613</v>
      </c>
      <c r="B740" s="115" t="s">
        <v>226</v>
      </c>
      <c r="C740" s="116" t="s">
        <v>147</v>
      </c>
      <c r="D740" s="115" t="s">
        <v>248</v>
      </c>
      <c r="E740" s="124" t="n">
        <f aca="false" ca="true" dt2D="false" dtr="false" t="normal">SUBTOTAL(9, F740:T740)</f>
        <v>2064482.63</v>
      </c>
      <c r="F740" s="124" t="n"/>
      <c r="G740" s="124" t="n"/>
      <c r="H740" s="124" t="n"/>
      <c r="I740" s="124" t="n"/>
      <c r="J740" s="124" t="n">
        <v>1934368.22</v>
      </c>
      <c r="K740" s="124" t="n"/>
      <c r="L740" s="124" t="n">
        <v>0</v>
      </c>
      <c r="M740" s="124" t="n"/>
      <c r="N740" s="124" t="n"/>
      <c r="O740" s="124" t="n"/>
      <c r="P740" s="124" t="n"/>
      <c r="Q740" s="124" t="n"/>
      <c r="R740" s="124" t="n">
        <v>61934.48</v>
      </c>
      <c r="S740" s="124" t="n">
        <v>24000</v>
      </c>
      <c r="T740" s="124" t="n">
        <v>44179.93</v>
      </c>
      <c r="U740" s="128" t="n">
        <f aca="false" ca="false" dt2D="false" dtr="false" t="normal">COUNTIF(F740:Q740, "&gt;0")</f>
        <v>1</v>
      </c>
      <c r="V740" s="128" t="n">
        <f aca="false" ca="false" dt2D="false" dtr="false" t="normal">COUNTIF(R740:T740, "&gt;0")</f>
        <v>3</v>
      </c>
      <c r="W740" s="128" t="n">
        <f aca="false" ca="false" dt2D="false" dtr="false" t="normal">+U740+V740</f>
        <v>4</v>
      </c>
    </row>
    <row customHeight="true" ht="12.75" outlineLevel="0" r="741">
      <c r="A741" s="115" t="n">
        <f aca="false" ca="false" dt2D="false" dtr="false" t="normal">A740+1</f>
        <v>614</v>
      </c>
      <c r="B741" s="115" t="n">
        <f aca="false" ca="false" dt2D="false" dtr="false" t="normal">+B738+1</f>
        <v>82</v>
      </c>
      <c r="C741" s="116" t="s">
        <v>147</v>
      </c>
      <c r="D741" s="115" t="s">
        <v>251</v>
      </c>
      <c r="E741" s="124" t="n">
        <f aca="false" ca="true" dt2D="false" dtr="false" t="normal">SUBTOTAL(9, F741:T741)</f>
        <v>38340929.220000006</v>
      </c>
      <c r="F741" s="124" t="n">
        <v>15254066.89</v>
      </c>
      <c r="G741" s="124" t="n">
        <v>6304506.17</v>
      </c>
      <c r="H741" s="124" t="n">
        <v>6664581.26</v>
      </c>
      <c r="I741" s="124" t="n">
        <v>5258019.99</v>
      </c>
      <c r="J741" s="124" t="n">
        <v>2865031.14</v>
      </c>
      <c r="K741" s="124" t="n"/>
      <c r="L741" s="124" t="n">
        <v>0</v>
      </c>
      <c r="M741" s="124" t="n"/>
      <c r="N741" s="124" t="n"/>
      <c r="O741" s="124" t="n"/>
      <c r="P741" s="124" t="n"/>
      <c r="Q741" s="124" t="n"/>
      <c r="R741" s="124" t="n">
        <v>1150227.88</v>
      </c>
      <c r="S741" s="124" t="n">
        <v>24000</v>
      </c>
      <c r="T741" s="124" t="n">
        <v>820495.89</v>
      </c>
      <c r="U741" s="128" t="n">
        <f aca="false" ca="false" dt2D="false" dtr="false" t="normal">COUNTIF(F741:Q741, "&gt;0")</f>
        <v>5</v>
      </c>
      <c r="V741" s="128" t="n">
        <f aca="false" ca="false" dt2D="false" dtr="false" t="normal">COUNTIF(R741:T741, "&gt;0")</f>
        <v>3</v>
      </c>
      <c r="W741" s="128" t="n">
        <f aca="false" ca="false" dt2D="false" dtr="false" t="normal">+U741+V741</f>
        <v>8</v>
      </c>
    </row>
    <row customHeight="true" ht="12.75" outlineLevel="0" r="742">
      <c r="A742" s="115" t="n">
        <f aca="false" ca="false" dt2D="false" dtr="false" t="normal">A741+1</f>
        <v>615</v>
      </c>
      <c r="B742" s="115" t="n">
        <f aca="false" ca="false" dt2D="false" dtr="false" t="normal">+B741+1</f>
        <v>83</v>
      </c>
      <c r="C742" s="116" t="s">
        <v>147</v>
      </c>
      <c r="D742" s="115" t="s">
        <v>254</v>
      </c>
      <c r="E742" s="124" t="n">
        <f aca="false" ca="true" dt2D="false" dtr="false" t="normal">SUBTOTAL(9, F742:T742)</f>
        <v>23542797.28</v>
      </c>
      <c r="F742" s="124" t="n">
        <v>10166174.65</v>
      </c>
      <c r="G742" s="124" t="n">
        <v>4200037.37</v>
      </c>
      <c r="H742" s="124" t="n">
        <v>4440077.91</v>
      </c>
      <c r="I742" s="124" t="n">
        <v>3502407.57</v>
      </c>
      <c r="J742" s="124" t="n"/>
      <c r="K742" s="124" t="n"/>
      <c r="L742" s="124" t="n">
        <v>0</v>
      </c>
      <c r="M742" s="124" t="n"/>
      <c r="N742" s="124" t="n"/>
      <c r="O742" s="124" t="n"/>
      <c r="P742" s="124" t="n"/>
      <c r="Q742" s="124" t="n"/>
      <c r="R742" s="124" t="n">
        <v>706283.92</v>
      </c>
      <c r="S742" s="124" t="n">
        <v>24000</v>
      </c>
      <c r="T742" s="124" t="n">
        <v>503815.86</v>
      </c>
      <c r="U742" s="128" t="n">
        <f aca="false" ca="false" dt2D="false" dtr="false" t="normal">COUNTIF(F742:Q742, "&gt;0")</f>
        <v>4</v>
      </c>
      <c r="V742" s="128" t="n">
        <f aca="false" ca="false" dt2D="false" dtr="false" t="normal">COUNTIF(R742:T742, "&gt;0")</f>
        <v>3</v>
      </c>
      <c r="W742" s="128" t="n">
        <f aca="false" ca="false" dt2D="false" dtr="false" t="normal">+U742+V742</f>
        <v>7</v>
      </c>
    </row>
    <row customHeight="true" ht="12.75" outlineLevel="0" r="743">
      <c r="A743" s="115" t="n">
        <f aca="false" ca="false" dt2D="false" dtr="false" t="normal">A742+1</f>
        <v>616</v>
      </c>
      <c r="B743" s="115" t="n">
        <f aca="false" ca="false" dt2D="false" dtr="false" t="normal">+B742+1</f>
        <v>84</v>
      </c>
      <c r="C743" s="116" t="s">
        <v>147</v>
      </c>
      <c r="D743" s="115" t="s">
        <v>256</v>
      </c>
      <c r="E743" s="124" t="n">
        <f aca="false" ca="true" dt2D="false" dtr="false" t="normal">SUBTOTAL(9, F743:T743)</f>
        <v>14272950.010000002</v>
      </c>
      <c r="F743" s="124" t="n">
        <v>4940144.93</v>
      </c>
      <c r="G743" s="124" t="n">
        <v>3361385.37</v>
      </c>
      <c r="H743" s="124" t="n">
        <v>2403507.46</v>
      </c>
      <c r="I743" s="124" t="n">
        <v>1908399.47</v>
      </c>
      <c r="J743" s="124" t="n">
        <v>901883.15</v>
      </c>
      <c r="K743" s="124" t="n"/>
      <c r="L743" s="124" t="n">
        <v>0</v>
      </c>
      <c r="M743" s="124" t="n"/>
      <c r="N743" s="124" t="n"/>
      <c r="O743" s="124" t="n"/>
      <c r="P743" s="124" t="n"/>
      <c r="Q743" s="124" t="n"/>
      <c r="R743" s="124" t="n">
        <v>428188.5</v>
      </c>
      <c r="S743" s="124" t="n">
        <v>24000</v>
      </c>
      <c r="T743" s="124" t="n">
        <v>305441.13</v>
      </c>
      <c r="U743" s="128" t="n">
        <f aca="false" ca="false" dt2D="false" dtr="false" t="normal">COUNTIF(F743:Q743, "&gt;0")</f>
        <v>5</v>
      </c>
      <c r="V743" s="128" t="n">
        <f aca="false" ca="false" dt2D="false" dtr="false" t="normal">COUNTIF(R743:T743, "&gt;0")</f>
        <v>3</v>
      </c>
      <c r="W743" s="128" t="n">
        <f aca="false" ca="false" dt2D="false" dtr="false" t="normal">+U743+V743</f>
        <v>8</v>
      </c>
    </row>
    <row customHeight="true" ht="12.75" outlineLevel="0" r="744">
      <c r="A744" s="115" t="n">
        <f aca="false" ca="false" dt2D="false" dtr="false" t="normal">A743+1</f>
        <v>617</v>
      </c>
      <c r="B744" s="115" t="n">
        <f aca="false" ca="false" dt2D="false" dtr="false" t="normal">+B743+1</f>
        <v>85</v>
      </c>
      <c r="C744" s="116" t="s">
        <v>147</v>
      </c>
      <c r="D744" s="115" t="s">
        <v>257</v>
      </c>
      <c r="E744" s="124" t="n">
        <f aca="false" ca="true" dt2D="false" dtr="false" t="normal">SUBTOTAL(9, F744:T744)</f>
        <v>6481946.01</v>
      </c>
      <c r="F744" s="124" t="n"/>
      <c r="G744" s="124" t="n"/>
      <c r="H744" s="124" t="n">
        <v>4286941.71</v>
      </c>
      <c r="I744" s="124" t="n"/>
      <c r="J744" s="124" t="n">
        <v>1837832.28</v>
      </c>
      <c r="K744" s="124" t="n"/>
      <c r="L744" s="124" t="n">
        <v>0</v>
      </c>
      <c r="M744" s="124" t="n"/>
      <c r="N744" s="124" t="n"/>
      <c r="O744" s="124" t="n"/>
      <c r="P744" s="124" t="n"/>
      <c r="Q744" s="124" t="n"/>
      <c r="R744" s="124" t="n">
        <v>194458.38</v>
      </c>
      <c r="S744" s="124" t="n">
        <v>24000</v>
      </c>
      <c r="T744" s="124" t="n">
        <v>138713.64</v>
      </c>
      <c r="U744" s="128" t="n">
        <f aca="false" ca="false" dt2D="false" dtr="false" t="normal">COUNTIF(F744:Q744, "&gt;0")</f>
        <v>2</v>
      </c>
      <c r="V744" s="128" t="n">
        <f aca="false" ca="false" dt2D="false" dtr="false" t="normal">COUNTIF(R744:T744, "&gt;0")</f>
        <v>3</v>
      </c>
      <c r="W744" s="128" t="n">
        <f aca="false" ca="false" dt2D="false" dtr="false" t="normal">+U744+V744</f>
        <v>5</v>
      </c>
    </row>
    <row customHeight="true" ht="12.75" outlineLevel="0" r="745">
      <c r="A745" s="115" t="n">
        <f aca="false" ca="false" dt2D="false" dtr="false" t="normal">A744+1</f>
        <v>618</v>
      </c>
      <c r="B745" s="115" t="n">
        <f aca="false" ca="false" dt2D="false" dtr="false" t="normal">+B744+1</f>
        <v>86</v>
      </c>
      <c r="C745" s="116" t="s">
        <v>147</v>
      </c>
      <c r="D745" s="115" t="s">
        <v>260</v>
      </c>
      <c r="E745" s="124" t="n">
        <f aca="false" ca="true" dt2D="false" dtr="false" t="normal">SUBTOTAL(9, F745:T745)</f>
        <v>31927145.93</v>
      </c>
      <c r="F745" s="124" t="n">
        <v>14784715.28</v>
      </c>
      <c r="G745" s="124" t="n"/>
      <c r="H745" s="124" t="n"/>
      <c r="I745" s="124" t="n"/>
      <c r="J745" s="124" t="n"/>
      <c r="K745" s="124" t="n"/>
      <c r="L745" s="124" t="n">
        <v>0</v>
      </c>
      <c r="M745" s="124" t="n"/>
      <c r="N745" s="124" t="n"/>
      <c r="O745" s="124" t="n"/>
      <c r="P745" s="124" t="n"/>
      <c r="Q745" s="124" t="n">
        <v>15477375.35</v>
      </c>
      <c r="R745" s="124" t="n">
        <v>957814.38</v>
      </c>
      <c r="S745" s="124" t="n">
        <v>24000</v>
      </c>
      <c r="T745" s="124" t="n">
        <v>683240.92</v>
      </c>
      <c r="U745" s="128" t="n">
        <f aca="false" ca="false" dt2D="false" dtr="false" t="normal">COUNTIF(F745:Q745, "&gt;0")</f>
        <v>2</v>
      </c>
      <c r="V745" s="128" t="n">
        <f aca="false" ca="false" dt2D="false" dtr="false" t="normal">COUNTIF(R745:T745, "&gt;0")</f>
        <v>3</v>
      </c>
      <c r="W745" s="128" t="n">
        <f aca="false" ca="false" dt2D="false" dtr="false" t="normal">+U745+V745</f>
        <v>5</v>
      </c>
    </row>
    <row customHeight="true" ht="12.75" outlineLevel="0" r="746">
      <c r="A746" s="115" t="n">
        <f aca="false" ca="false" dt2D="false" dtr="false" t="normal">A745+1</f>
        <v>619</v>
      </c>
      <c r="B746" s="115" t="n">
        <f aca="false" ca="false" dt2D="false" dtr="false" t="normal">+B745+1</f>
        <v>87</v>
      </c>
      <c r="C746" s="116" t="s">
        <v>147</v>
      </c>
      <c r="D746" s="115" t="s">
        <v>262</v>
      </c>
      <c r="E746" s="124" t="n">
        <f aca="false" ca="true" dt2D="false" dtr="false" t="normal">SUBTOTAL(9, F746:T746)</f>
        <v>11663394.270000001</v>
      </c>
      <c r="F746" s="124" t="n">
        <v>4636980.58</v>
      </c>
      <c r="G746" s="124" t="n">
        <v>1914504.69</v>
      </c>
      <c r="H746" s="124" t="n">
        <v>2024040.32</v>
      </c>
      <c r="I746" s="124" t="n">
        <v>1596161.32</v>
      </c>
      <c r="J746" s="124" t="n">
        <v>868208.89</v>
      </c>
      <c r="K746" s="124" t="n"/>
      <c r="L746" s="124" t="n">
        <v>0</v>
      </c>
      <c r="M746" s="124" t="n"/>
      <c r="N746" s="124" t="n"/>
      <c r="O746" s="124" t="n"/>
      <c r="P746" s="124" t="n"/>
      <c r="Q746" s="124" t="n"/>
      <c r="R746" s="124" t="n">
        <v>349901.83</v>
      </c>
      <c r="S746" s="124" t="n">
        <v>24000</v>
      </c>
      <c r="T746" s="124" t="n">
        <v>249596.64</v>
      </c>
      <c r="U746" s="128" t="n">
        <f aca="false" ca="false" dt2D="false" dtr="false" t="normal">COUNTIF(F746:Q746, "&gt;0")</f>
        <v>5</v>
      </c>
      <c r="V746" s="128" t="n">
        <f aca="false" ca="false" dt2D="false" dtr="false" t="normal">COUNTIF(R746:T746, "&gt;0")</f>
        <v>3</v>
      </c>
      <c r="W746" s="128" t="n">
        <f aca="false" ca="false" dt2D="false" dtr="false" t="normal">+U746+V746</f>
        <v>8</v>
      </c>
    </row>
    <row customHeight="true" ht="12.75" outlineLevel="0" r="747">
      <c r="A747" s="115" t="n">
        <f aca="false" ca="false" dt2D="false" dtr="false" t="normal">A746+1</f>
        <v>620</v>
      </c>
      <c r="B747" s="115" t="n">
        <f aca="false" ca="false" dt2D="false" dtr="false" t="normal">+B746+1</f>
        <v>88</v>
      </c>
      <c r="C747" s="116" t="s">
        <v>147</v>
      </c>
      <c r="D747" s="115" t="s">
        <v>264</v>
      </c>
      <c r="E747" s="124" t="n">
        <f aca="false" ca="true" dt2D="false" dtr="false" t="normal">SUBTOTAL(9, F747:T747)</f>
        <v>3591360</v>
      </c>
      <c r="F747" s="124" t="n"/>
      <c r="G747" s="124" t="n"/>
      <c r="H747" s="124" t="n"/>
      <c r="I747" s="124" t="n"/>
      <c r="J747" s="124" t="n"/>
      <c r="K747" s="124" t="n"/>
      <c r="L747" s="124" t="n">
        <v>0</v>
      </c>
      <c r="M747" s="124" t="n">
        <v>3382764.1</v>
      </c>
      <c r="N747" s="124" t="n"/>
      <c r="O747" s="124" t="n"/>
      <c r="P747" s="124" t="n"/>
      <c r="Q747" s="124" t="n"/>
      <c r="R747" s="124" t="n">
        <v>107740.8</v>
      </c>
      <c r="S747" s="124" t="n">
        <v>24000</v>
      </c>
      <c r="T747" s="124" t="n">
        <v>76855.1</v>
      </c>
      <c r="U747" s="128" t="n">
        <f aca="false" ca="false" dt2D="false" dtr="false" t="normal">COUNTIF(F747:Q747, "&gt;0")</f>
        <v>1</v>
      </c>
      <c r="V747" s="128" t="n">
        <f aca="false" ca="false" dt2D="false" dtr="false" t="normal">COUNTIF(R747:T747, "&gt;0")</f>
        <v>3</v>
      </c>
      <c r="W747" s="128" t="n">
        <f aca="false" ca="false" dt2D="false" dtr="false" t="normal">+U747+V747</f>
        <v>4</v>
      </c>
    </row>
    <row customHeight="true" ht="12.75" outlineLevel="0" r="748">
      <c r="A748" s="115" t="n">
        <f aca="false" ca="false" dt2D="false" dtr="false" t="normal">A747+1</f>
        <v>621</v>
      </c>
      <c r="B748" s="115" t="n">
        <f aca="false" ca="false" dt2D="false" dtr="false" t="normal">+B747+1</f>
        <v>89</v>
      </c>
      <c r="C748" s="116" t="s">
        <v>147</v>
      </c>
      <c r="D748" s="115" t="s">
        <v>267</v>
      </c>
      <c r="E748" s="124" t="n">
        <f aca="false" ca="true" dt2D="false" dtr="false" t="normal">SUBTOTAL(9, F748:T748)</f>
        <v>4747471.82</v>
      </c>
      <c r="F748" s="124" t="n"/>
      <c r="G748" s="124" t="n"/>
      <c r="H748" s="124" t="n">
        <v>4479451.77</v>
      </c>
      <c r="I748" s="124" t="n"/>
      <c r="J748" s="124" t="n"/>
      <c r="K748" s="124" t="n"/>
      <c r="L748" s="124" t="n">
        <v>0</v>
      </c>
      <c r="M748" s="124" t="n"/>
      <c r="N748" s="124" t="n"/>
      <c r="O748" s="124" t="n"/>
      <c r="P748" s="124" t="n"/>
      <c r="Q748" s="124" t="n"/>
      <c r="R748" s="124" t="n">
        <v>142424.15</v>
      </c>
      <c r="S748" s="124" t="n">
        <v>24000</v>
      </c>
      <c r="T748" s="124" t="n">
        <v>101595.9</v>
      </c>
      <c r="U748" s="128" t="n">
        <f aca="false" ca="false" dt2D="false" dtr="false" t="normal">COUNTIF(F748:Q748, "&gt;0")</f>
        <v>1</v>
      </c>
      <c r="V748" s="128" t="n">
        <f aca="false" ca="false" dt2D="false" dtr="false" t="normal">COUNTIF(R748:T748, "&gt;0")</f>
        <v>3</v>
      </c>
      <c r="W748" s="128" t="n">
        <f aca="false" ca="false" dt2D="false" dtr="false" t="normal">+U748+V748</f>
        <v>4</v>
      </c>
    </row>
    <row customHeight="true" ht="12.75" outlineLevel="0" r="749">
      <c r="A749" s="115" t="n">
        <f aca="false" ca="false" dt2D="false" dtr="false" t="normal">A748+1</f>
        <v>622</v>
      </c>
      <c r="B749" s="115" t="n">
        <f aca="false" ca="false" dt2D="false" dtr="false" t="normal">+B748+1</f>
        <v>90</v>
      </c>
      <c r="C749" s="116" t="s">
        <v>147</v>
      </c>
      <c r="D749" s="115" t="s">
        <v>269</v>
      </c>
      <c r="E749" s="124" t="n">
        <f aca="false" ca="true" dt2D="false" dtr="false" t="normal">SUBTOTAL(9, F749:T749)</f>
        <v>31192914.320000004</v>
      </c>
      <c r="F749" s="124" t="n">
        <v>10802163.05</v>
      </c>
      <c r="G749" s="124" t="n">
        <v>7351852.4</v>
      </c>
      <c r="H749" s="124" t="n">
        <v>5258451.69</v>
      </c>
      <c r="I749" s="124" t="n">
        <v>4176414.61</v>
      </c>
      <c r="J749" s="124" t="n">
        <v>1976716.77</v>
      </c>
      <c r="K749" s="124" t="n"/>
      <c r="L749" s="124" t="n">
        <v>0</v>
      </c>
      <c r="M749" s="124" t="n"/>
      <c r="N749" s="124" t="n"/>
      <c r="O749" s="124" t="n"/>
      <c r="P749" s="124" t="n"/>
      <c r="Q749" s="124" t="n"/>
      <c r="R749" s="124" t="n">
        <v>935787.43</v>
      </c>
      <c r="S749" s="124" t="n">
        <v>24000</v>
      </c>
      <c r="T749" s="124" t="n">
        <v>667528.37</v>
      </c>
      <c r="U749" s="128" t="n">
        <f aca="false" ca="false" dt2D="false" dtr="false" t="normal">COUNTIF(F749:Q749, "&gt;0")</f>
        <v>5</v>
      </c>
      <c r="V749" s="128" t="n">
        <f aca="false" ca="false" dt2D="false" dtr="false" t="normal">COUNTIF(R749:T749, "&gt;0")</f>
        <v>3</v>
      </c>
      <c r="W749" s="128" t="n">
        <f aca="false" ca="false" dt2D="false" dtr="false" t="normal">+U749+V749</f>
        <v>8</v>
      </c>
    </row>
    <row customHeight="true" ht="12.75" outlineLevel="0" r="750">
      <c r="A750" s="115" t="n">
        <f aca="false" ca="false" dt2D="false" dtr="false" t="normal">A749+1</f>
        <v>623</v>
      </c>
      <c r="B750" s="115" t="n">
        <f aca="false" ca="false" dt2D="false" dtr="false" t="normal">+B749+1</f>
        <v>91</v>
      </c>
      <c r="C750" s="116" t="s">
        <v>147</v>
      </c>
      <c r="D750" s="115" t="s">
        <v>270</v>
      </c>
      <c r="E750" s="124" t="n">
        <f aca="false" ca="true" dt2D="false" dtr="false" t="normal">SUBTOTAL(9, F750:T750)</f>
        <v>1465532.5999999999</v>
      </c>
      <c r="F750" s="124" t="n"/>
      <c r="G750" s="124" t="n"/>
      <c r="H750" s="124" t="n"/>
      <c r="I750" s="124" t="n"/>
      <c r="J750" s="124" t="n">
        <v>1366204.22</v>
      </c>
      <c r="K750" s="124" t="n"/>
      <c r="L750" s="124" t="n">
        <v>0</v>
      </c>
      <c r="M750" s="124" t="n"/>
      <c r="N750" s="124" t="n"/>
      <c r="O750" s="124" t="n"/>
      <c r="P750" s="124" t="n"/>
      <c r="Q750" s="124" t="n"/>
      <c r="R750" s="124" t="n">
        <v>43965.98</v>
      </c>
      <c r="S750" s="124" t="n">
        <v>24000</v>
      </c>
      <c r="T750" s="124" t="n">
        <v>31362.4</v>
      </c>
      <c r="U750" s="128" t="n">
        <f aca="false" ca="false" dt2D="false" dtr="false" t="normal">COUNTIF(F750:Q750, "&gt;0")</f>
        <v>1</v>
      </c>
      <c r="V750" s="128" t="n">
        <f aca="false" ca="false" dt2D="false" dtr="false" t="normal">COUNTIF(R750:T750, "&gt;0")</f>
        <v>3</v>
      </c>
      <c r="W750" s="128" t="n">
        <f aca="false" ca="false" dt2D="false" dtr="false" t="normal">+U750+V750</f>
        <v>4</v>
      </c>
    </row>
    <row customHeight="true" ht="12.75" outlineLevel="0" r="751">
      <c r="A751" s="115" t="n">
        <f aca="false" ca="false" dt2D="false" dtr="false" t="normal">A750+1</f>
        <v>624</v>
      </c>
      <c r="B751" s="115" t="n">
        <f aca="false" ca="false" dt2D="false" dtr="false" t="normal">+B750+1</f>
        <v>92</v>
      </c>
      <c r="C751" s="116" t="s">
        <v>147</v>
      </c>
      <c r="D751" s="115" t="s">
        <v>272</v>
      </c>
      <c r="E751" s="124" t="n">
        <f aca="false" ca="true" dt2D="false" dtr="false" t="normal">SUBTOTAL(9, F751:T751)</f>
        <v>17658685.42</v>
      </c>
      <c r="F751" s="124" t="n"/>
      <c r="G751" s="124" t="n">
        <v>3828858.54</v>
      </c>
      <c r="H751" s="124" t="n"/>
      <c r="I751" s="124" t="n">
        <v>3192462.19</v>
      </c>
      <c r="J751" s="124" t="n"/>
      <c r="K751" s="124" t="n"/>
      <c r="L751" s="124" t="n">
        <v>0</v>
      </c>
      <c r="M751" s="124" t="n"/>
      <c r="N751" s="124" t="n"/>
      <c r="O751" s="124" t="n"/>
      <c r="P751" s="124" t="n"/>
      <c r="Q751" s="124" t="n">
        <v>9705708.26</v>
      </c>
      <c r="R751" s="124" t="n">
        <v>529760.56</v>
      </c>
      <c r="S751" s="124" t="n">
        <v>24000</v>
      </c>
      <c r="T751" s="124" t="n">
        <v>377895.87</v>
      </c>
      <c r="U751" s="128" t="n">
        <f aca="false" ca="false" dt2D="false" dtr="false" t="normal">COUNTIF(F751:Q751, "&gt;0")</f>
        <v>3</v>
      </c>
      <c r="V751" s="128" t="n">
        <f aca="false" ca="false" dt2D="false" dtr="false" t="normal">COUNTIF(R751:T751, "&gt;0")</f>
        <v>3</v>
      </c>
      <c r="W751" s="128" t="n">
        <f aca="false" ca="false" dt2D="false" dtr="false" t="normal">+U751+V751</f>
        <v>6</v>
      </c>
    </row>
    <row customHeight="true" ht="12.75" outlineLevel="0" r="752">
      <c r="A752" s="115" t="n">
        <f aca="false" ca="false" dt2D="false" dtr="false" t="normal">A751+1</f>
        <v>625</v>
      </c>
      <c r="B752" s="115" t="n">
        <f aca="false" ca="false" dt2D="false" dtr="false" t="normal">+B751+1</f>
        <v>93</v>
      </c>
      <c r="C752" s="116" t="s">
        <v>147</v>
      </c>
      <c r="D752" s="115" t="s">
        <v>274</v>
      </c>
      <c r="E752" s="124" t="n">
        <f aca="false" ca="true" dt2D="false" dtr="false" t="normal">SUBTOTAL(9, F752:T752)</f>
        <v>16500018.129999999</v>
      </c>
      <c r="F752" s="124" t="n"/>
      <c r="G752" s="124" t="n"/>
      <c r="H752" s="124" t="n"/>
      <c r="I752" s="124" t="n"/>
      <c r="J752" s="124" t="n"/>
      <c r="K752" s="124" t="n"/>
      <c r="L752" s="124" t="n">
        <v>0</v>
      </c>
      <c r="M752" s="124" t="n"/>
      <c r="N752" s="124" t="n">
        <v>15627917.2</v>
      </c>
      <c r="O752" s="124" t="n"/>
      <c r="P752" s="124" t="n"/>
      <c r="Q752" s="124" t="n"/>
      <c r="R752" s="124" t="n">
        <v>495000.54</v>
      </c>
      <c r="S752" s="124" t="n">
        <v>24000</v>
      </c>
      <c r="T752" s="124" t="n">
        <v>353100.39</v>
      </c>
      <c r="U752" s="128" t="n">
        <f aca="false" ca="false" dt2D="false" dtr="false" t="normal">COUNTIF(F752:Q752, "&gt;0")</f>
        <v>1</v>
      </c>
      <c r="V752" s="128" t="n">
        <f aca="false" ca="false" dt2D="false" dtr="false" t="normal">COUNTIF(R752:T752, "&gt;0")</f>
        <v>3</v>
      </c>
      <c r="W752" s="128" t="n">
        <f aca="false" ca="false" dt2D="false" dtr="false" t="normal">+U752+V752</f>
        <v>4</v>
      </c>
    </row>
    <row customHeight="true" ht="12.75" outlineLevel="0" r="753">
      <c r="A753" s="115" t="n">
        <f aca="false" ca="false" dt2D="false" dtr="false" t="normal">A752+1</f>
        <v>626</v>
      </c>
      <c r="B753" s="115" t="n">
        <f aca="false" ca="false" dt2D="false" dtr="false" t="normal">+B752+1</f>
        <v>94</v>
      </c>
      <c r="C753" s="116" t="s">
        <v>147</v>
      </c>
      <c r="D753" s="115" t="s">
        <v>276</v>
      </c>
      <c r="E753" s="124" t="n">
        <f aca="false" ca="true" dt2D="false" dtr="false" t="normal">SUBTOTAL(9, F753:T753)</f>
        <v>16451496.09</v>
      </c>
      <c r="F753" s="124" t="n"/>
      <c r="G753" s="124" t="n"/>
      <c r="H753" s="124" t="n"/>
      <c r="I753" s="124" t="n"/>
      <c r="J753" s="124" t="n"/>
      <c r="K753" s="124" t="n"/>
      <c r="L753" s="124" t="n">
        <v>0</v>
      </c>
      <c r="M753" s="124" t="n"/>
      <c r="N753" s="124" t="n"/>
      <c r="O753" s="124" t="n"/>
      <c r="P753" s="124" t="n"/>
      <c r="Q753" s="124" t="n">
        <v>15581889.19</v>
      </c>
      <c r="R753" s="124" t="n">
        <v>493544.88</v>
      </c>
      <c r="S753" s="124" t="n">
        <v>24000</v>
      </c>
      <c r="T753" s="124" t="n">
        <v>352062.02</v>
      </c>
      <c r="U753" s="128" t="n">
        <f aca="false" ca="false" dt2D="false" dtr="false" t="normal">COUNTIF(F753:Q753, "&gt;0")</f>
        <v>1</v>
      </c>
      <c r="V753" s="128" t="n">
        <f aca="false" ca="false" dt2D="false" dtr="false" t="normal">COUNTIF(R753:T753, "&gt;0")</f>
        <v>3</v>
      </c>
      <c r="W753" s="128" t="n">
        <f aca="false" ca="false" dt2D="false" dtr="false" t="normal">+U753+V753</f>
        <v>4</v>
      </c>
    </row>
    <row customHeight="true" ht="12.75" outlineLevel="0" r="754">
      <c r="A754" s="115" t="n">
        <f aca="false" ca="false" dt2D="false" dtr="false" t="normal">A753+1</f>
        <v>627</v>
      </c>
      <c r="B754" s="115" t="n">
        <f aca="false" ca="false" dt2D="false" dtr="false" t="normal">+B753+1</f>
        <v>95</v>
      </c>
      <c r="C754" s="116" t="s">
        <v>147</v>
      </c>
      <c r="D754" s="115" t="s">
        <v>278</v>
      </c>
      <c r="E754" s="124" t="n">
        <f aca="false" ca="true" dt2D="false" dtr="false" t="normal">SUBTOTAL(9, F754:T754)</f>
        <v>16684467.16</v>
      </c>
      <c r="F754" s="124" t="n"/>
      <c r="G754" s="124" t="n"/>
      <c r="H754" s="124" t="n"/>
      <c r="I754" s="124" t="n"/>
      <c r="J754" s="124" t="n"/>
      <c r="K754" s="124" t="n"/>
      <c r="L754" s="124" t="n">
        <v>0</v>
      </c>
      <c r="M754" s="124" t="n"/>
      <c r="N754" s="124" t="n"/>
      <c r="O754" s="124" t="n"/>
      <c r="P754" s="124" t="n"/>
      <c r="Q754" s="124" t="n">
        <v>15802885.55</v>
      </c>
      <c r="R754" s="124" t="n">
        <v>500534.01</v>
      </c>
      <c r="S754" s="124" t="n">
        <v>24000</v>
      </c>
      <c r="T754" s="124" t="n">
        <v>357047.6</v>
      </c>
      <c r="U754" s="128" t="n">
        <f aca="false" ca="false" dt2D="false" dtr="false" t="normal">COUNTIF(F754:Q754, "&gt;0")</f>
        <v>1</v>
      </c>
      <c r="V754" s="128" t="n">
        <f aca="false" ca="false" dt2D="false" dtr="false" t="normal">COUNTIF(R754:T754, "&gt;0")</f>
        <v>3</v>
      </c>
      <c r="W754" s="128" t="n">
        <f aca="false" ca="false" dt2D="false" dtr="false" t="normal">+U754+V754</f>
        <v>4</v>
      </c>
    </row>
    <row customHeight="true" ht="12.75" outlineLevel="0" r="755">
      <c r="A755" s="115" t="n">
        <f aca="false" ca="false" dt2D="false" dtr="false" t="normal">A754+1</f>
        <v>628</v>
      </c>
      <c r="B755" s="115" t="n">
        <f aca="false" ca="false" dt2D="false" dtr="false" t="normal">+B754+1</f>
        <v>96</v>
      </c>
      <c r="C755" s="116" t="s">
        <v>147</v>
      </c>
      <c r="D755" s="115" t="s">
        <v>280</v>
      </c>
      <c r="E755" s="124" t="n">
        <f aca="false" ca="true" dt2D="false" dtr="false" t="normal">SUBTOTAL(9, F755:T755)</f>
        <v>2074377.18</v>
      </c>
      <c r="F755" s="124" t="n"/>
      <c r="G755" s="124" t="n"/>
      <c r="H755" s="124" t="n"/>
      <c r="I755" s="124" t="n"/>
      <c r="J755" s="124" t="n">
        <v>1943754.19</v>
      </c>
      <c r="K755" s="124" t="n"/>
      <c r="L755" s="124" t="n">
        <v>0</v>
      </c>
      <c r="M755" s="124" t="n"/>
      <c r="N755" s="124" t="n"/>
      <c r="O755" s="124" t="n"/>
      <c r="P755" s="124" t="n"/>
      <c r="Q755" s="124" t="n"/>
      <c r="R755" s="124" t="n">
        <v>62231.32</v>
      </c>
      <c r="S755" s="124" t="n">
        <v>24000</v>
      </c>
      <c r="T755" s="124" t="n">
        <v>44391.67</v>
      </c>
      <c r="U755" s="128" t="n">
        <f aca="false" ca="false" dt2D="false" dtr="false" t="normal">COUNTIF(F755:Q755, "&gt;0")</f>
        <v>1</v>
      </c>
      <c r="V755" s="128" t="n">
        <f aca="false" ca="false" dt2D="false" dtr="false" t="normal">COUNTIF(R755:T755, "&gt;0")</f>
        <v>3</v>
      </c>
      <c r="W755" s="128" t="n">
        <f aca="false" ca="false" dt2D="false" dtr="false" t="normal">+U755+V755</f>
        <v>4</v>
      </c>
    </row>
    <row customHeight="true" ht="12.75" outlineLevel="0" r="756">
      <c r="A756" s="115" t="n">
        <f aca="false" ca="false" dt2D="false" dtr="false" t="normal">A755+1</f>
        <v>629</v>
      </c>
      <c r="B756" s="115" t="n">
        <f aca="false" ca="false" dt2D="false" dtr="false" t="normal">+B755+1</f>
        <v>97</v>
      </c>
      <c r="C756" s="116" t="s">
        <v>147</v>
      </c>
      <c r="D756" s="115" t="s">
        <v>282</v>
      </c>
      <c r="E756" s="124" t="n">
        <f aca="false" ca="true" dt2D="false" dtr="false" t="normal">SUBTOTAL(9, F756:T756)</f>
        <v>10987995.459999999</v>
      </c>
      <c r="F756" s="124" t="n">
        <v>10399212.5</v>
      </c>
      <c r="G756" s="124" t="n"/>
      <c r="H756" s="124" t="n"/>
      <c r="I756" s="124" t="n"/>
      <c r="J756" s="124" t="n"/>
      <c r="K756" s="124" t="n"/>
      <c r="L756" s="124" t="n">
        <v>0</v>
      </c>
      <c r="M756" s="124" t="n"/>
      <c r="N756" s="124" t="n"/>
      <c r="O756" s="124" t="n"/>
      <c r="P756" s="124" t="n"/>
      <c r="Q756" s="124" t="n"/>
      <c r="R756" s="124" t="n">
        <v>329639.86</v>
      </c>
      <c r="S756" s="124" t="n">
        <v>24000</v>
      </c>
      <c r="T756" s="124" t="n">
        <v>235143.1</v>
      </c>
      <c r="U756" s="128" t="n">
        <f aca="false" ca="false" dt2D="false" dtr="false" t="normal">COUNTIF(F756:Q756, "&gt;0")</f>
        <v>1</v>
      </c>
      <c r="V756" s="128" t="n">
        <f aca="false" ca="false" dt2D="false" dtr="false" t="normal">COUNTIF(R756:T756, "&gt;0")</f>
        <v>3</v>
      </c>
      <c r="W756" s="128" t="n">
        <f aca="false" ca="false" dt2D="false" dtr="false" t="normal">+U756+V756</f>
        <v>4</v>
      </c>
    </row>
    <row customHeight="true" ht="12.75" outlineLevel="0" r="757">
      <c r="A757" s="115" t="n">
        <f aca="false" ca="false" dt2D="false" dtr="false" t="normal">A756+1</f>
        <v>630</v>
      </c>
      <c r="B757" s="115" t="n">
        <f aca="false" ca="false" dt2D="false" dtr="false" t="normal">+B756+1</f>
        <v>98</v>
      </c>
      <c r="C757" s="116" t="s">
        <v>147</v>
      </c>
      <c r="D757" s="115" t="s">
        <v>284</v>
      </c>
      <c r="E757" s="124" t="n">
        <f aca="false" ca="true" dt2D="false" dtr="false" t="normal">SUBTOTAL(9, F757:T757)</f>
        <v>12933504.72</v>
      </c>
      <c r="F757" s="124" t="n"/>
      <c r="G757" s="124" t="n"/>
      <c r="H757" s="124" t="n"/>
      <c r="I757" s="124" t="n"/>
      <c r="J757" s="124" t="n">
        <v>1121028.67</v>
      </c>
      <c r="K757" s="124" t="n"/>
      <c r="L757" s="124" t="n">
        <v>0</v>
      </c>
      <c r="M757" s="124" t="n"/>
      <c r="N757" s="124" t="n">
        <v>11123693.91</v>
      </c>
      <c r="O757" s="124" t="n"/>
      <c r="P757" s="124" t="n"/>
      <c r="Q757" s="124" t="n"/>
      <c r="R757" s="124" t="n">
        <v>388005.14</v>
      </c>
      <c r="S757" s="124" t="n">
        <v>24000</v>
      </c>
      <c r="T757" s="124" t="n">
        <v>276777</v>
      </c>
      <c r="U757" s="128" t="n">
        <f aca="false" ca="false" dt2D="false" dtr="false" t="normal">COUNTIF(F757:Q757, "&gt;0")</f>
        <v>2</v>
      </c>
      <c r="V757" s="128" t="n">
        <f aca="false" ca="false" dt2D="false" dtr="false" t="normal">COUNTIF(R757:T757, "&gt;0")</f>
        <v>3</v>
      </c>
      <c r="W757" s="128" t="n">
        <f aca="false" ca="false" dt2D="false" dtr="false" t="normal">+U757+V757</f>
        <v>5</v>
      </c>
    </row>
    <row customHeight="true" ht="12.75" outlineLevel="0" r="758">
      <c r="A758" s="115" t="n">
        <f aca="false" ca="false" dt2D="false" dtr="false" t="normal">A757+1</f>
        <v>631</v>
      </c>
      <c r="B758" s="115" t="n">
        <f aca="false" ca="false" dt2D="false" dtr="false" t="normal">B757+1</f>
        <v>99</v>
      </c>
      <c r="C758" s="116" t="s">
        <v>147</v>
      </c>
      <c r="D758" s="115" t="s">
        <v>285</v>
      </c>
      <c r="E758" s="124" t="n">
        <f aca="false" ca="true" dt2D="false" dtr="false" t="normal">SUBTOTAL(9, F758:T758)</f>
        <v>1572033.93</v>
      </c>
      <c r="F758" s="124" t="n"/>
      <c r="G758" s="124" t="n"/>
      <c r="H758" s="124" t="n"/>
      <c r="I758" s="124" t="n"/>
      <c r="J758" s="124" t="n">
        <v>1467231.38</v>
      </c>
      <c r="K758" s="124" t="n"/>
      <c r="L758" s="124" t="n"/>
      <c r="M758" s="124" t="n"/>
      <c r="N758" s="124" t="n"/>
      <c r="O758" s="124" t="n"/>
      <c r="P758" s="124" t="n"/>
      <c r="Q758" s="124" t="n"/>
      <c r="R758" s="124" t="n">
        <v>47161.02</v>
      </c>
      <c r="S758" s="124" t="n">
        <v>24000</v>
      </c>
      <c r="T758" s="124" t="n">
        <v>33641.53</v>
      </c>
      <c r="U758" s="128" t="n"/>
      <c r="V758" s="128" t="n"/>
      <c r="W758" s="128" t="n"/>
    </row>
    <row customHeight="true" ht="12.75" outlineLevel="0" r="759">
      <c r="A759" s="115" t="n">
        <f aca="false" ca="false" dt2D="false" dtr="false" t="normal">A758+1</f>
        <v>632</v>
      </c>
      <c r="B759" s="115" t="n">
        <f aca="false" ca="false" dt2D="false" dtr="false" t="normal">B758+1</f>
        <v>100</v>
      </c>
      <c r="C759" s="116" t="s">
        <v>147</v>
      </c>
      <c r="D759" s="115" t="s">
        <v>287</v>
      </c>
      <c r="E759" s="124" t="n">
        <f aca="false" ca="true" dt2D="false" dtr="false" t="normal">SUBTOTAL(9, F759:T759)</f>
        <v>16013198.049999999</v>
      </c>
      <c r="F759" s="124" t="n"/>
      <c r="G759" s="124" t="n"/>
      <c r="H759" s="124" t="n"/>
      <c r="I759" s="124" t="n"/>
      <c r="J759" s="124" t="n"/>
      <c r="K759" s="124" t="n"/>
      <c r="L759" s="124" t="n">
        <v>0</v>
      </c>
      <c r="M759" s="124" t="n"/>
      <c r="N759" s="124" t="n">
        <v>15166119.67</v>
      </c>
      <c r="O759" s="124" t="n"/>
      <c r="P759" s="124" t="n"/>
      <c r="Q759" s="124" t="n"/>
      <c r="R759" s="124" t="n">
        <v>480395.94</v>
      </c>
      <c r="S759" s="124" t="n">
        <v>24000</v>
      </c>
      <c r="T759" s="124" t="n">
        <v>342682.44</v>
      </c>
      <c r="U759" s="128" t="n">
        <f aca="false" ca="false" dt2D="false" dtr="false" t="normal">COUNTIF(F759:Q759, "&gt;0")</f>
        <v>1</v>
      </c>
      <c r="V759" s="128" t="n">
        <f aca="false" ca="false" dt2D="false" dtr="false" t="normal">COUNTIF(R759:T759, "&gt;0")</f>
        <v>3</v>
      </c>
      <c r="W759" s="128" t="n">
        <f aca="false" ca="false" dt2D="false" dtr="false" t="normal">+U759+V759</f>
        <v>4</v>
      </c>
    </row>
    <row customHeight="true" ht="12.75" outlineLevel="0" r="760">
      <c r="A760" s="115" t="n">
        <f aca="false" ca="false" dt2D="false" dtr="false" t="normal">A759+1</f>
        <v>633</v>
      </c>
      <c r="B760" s="115" t="n">
        <f aca="false" ca="false" dt2D="false" dtr="false" t="normal">+B759+1</f>
        <v>101</v>
      </c>
      <c r="C760" s="116" t="s">
        <v>147</v>
      </c>
      <c r="D760" s="115" t="s">
        <v>289</v>
      </c>
      <c r="E760" s="124" t="n">
        <f aca="false" ca="true" dt2D="false" dtr="false" t="normal">SUBTOTAL(9, F760:T760)</f>
        <v>4579490.03</v>
      </c>
      <c r="F760" s="124" t="n"/>
      <c r="G760" s="124" t="n">
        <v>4320104.24</v>
      </c>
      <c r="H760" s="124" t="n"/>
      <c r="I760" s="124" t="n"/>
      <c r="J760" s="124" t="n"/>
      <c r="K760" s="124" t="n"/>
      <c r="L760" s="124" t="n">
        <v>0</v>
      </c>
      <c r="M760" s="124" t="n"/>
      <c r="N760" s="124" t="n"/>
      <c r="O760" s="124" t="n"/>
      <c r="P760" s="124" t="n"/>
      <c r="Q760" s="124" t="n"/>
      <c r="R760" s="124" t="n">
        <v>137384.7</v>
      </c>
      <c r="S760" s="124" t="n">
        <v>24000</v>
      </c>
      <c r="T760" s="124" t="n">
        <v>98001.09</v>
      </c>
      <c r="U760" s="128" t="n">
        <f aca="false" ca="false" dt2D="false" dtr="false" t="normal">COUNTIF(F760:Q760, "&gt;0")</f>
        <v>1</v>
      </c>
      <c r="V760" s="128" t="n">
        <f aca="false" ca="false" dt2D="false" dtr="false" t="normal">COUNTIF(R760:T760, "&gt;0")</f>
        <v>3</v>
      </c>
      <c r="W760" s="128" t="n">
        <f aca="false" ca="false" dt2D="false" dtr="false" t="normal">+U760+V760</f>
        <v>4</v>
      </c>
    </row>
    <row customHeight="true" ht="12.75" outlineLevel="0" r="761">
      <c r="A761" s="115" t="n">
        <f aca="false" ca="false" dt2D="false" dtr="false" t="normal">A760+1</f>
        <v>634</v>
      </c>
      <c r="B761" s="115" t="n">
        <f aca="false" ca="false" dt2D="false" dtr="false" t="normal">+B760+1</f>
        <v>102</v>
      </c>
      <c r="C761" s="116" t="s">
        <v>147</v>
      </c>
      <c r="D761" s="115" t="s">
        <v>291</v>
      </c>
      <c r="E761" s="124" t="n">
        <f aca="false" ca="true" dt2D="false" dtr="false" t="normal">SUBTOTAL(9, F761:T761)</f>
        <v>767916.8300000001</v>
      </c>
      <c r="F761" s="124" t="n"/>
      <c r="G761" s="124" t="n"/>
      <c r="H761" s="124" t="n"/>
      <c r="I761" s="124" t="n"/>
      <c r="J761" s="124" t="n">
        <v>704445.91</v>
      </c>
      <c r="K761" s="124" t="n"/>
      <c r="L761" s="124" t="n">
        <v>0</v>
      </c>
      <c r="M761" s="124" t="n"/>
      <c r="N761" s="124" t="n"/>
      <c r="O761" s="124" t="n"/>
      <c r="P761" s="124" t="n"/>
      <c r="Q761" s="124" t="n"/>
      <c r="R761" s="124" t="n">
        <v>23037.5</v>
      </c>
      <c r="S761" s="124" t="n">
        <v>24000</v>
      </c>
      <c r="T761" s="124" t="n">
        <v>16433.42</v>
      </c>
      <c r="U761" s="128" t="n">
        <f aca="false" ca="false" dt2D="false" dtr="false" t="normal">COUNTIF(F761:Q761, "&gt;0")</f>
        <v>1</v>
      </c>
      <c r="V761" s="128" t="n">
        <f aca="false" ca="false" dt2D="false" dtr="false" t="normal">COUNTIF(R761:T761, "&gt;0")</f>
        <v>3</v>
      </c>
      <c r="W761" s="128" t="n">
        <f aca="false" ca="false" dt2D="false" dtr="false" t="normal">+U761+V761</f>
        <v>4</v>
      </c>
    </row>
    <row customHeight="true" ht="12.75" outlineLevel="0" r="762">
      <c r="A762" s="115" t="n">
        <f aca="false" ca="false" dt2D="false" dtr="false" t="normal">A761+1</f>
        <v>635</v>
      </c>
      <c r="B762" s="115" t="n">
        <f aca="false" ca="false" dt2D="false" dtr="false" t="normal">B761+1</f>
        <v>103</v>
      </c>
      <c r="C762" s="116" t="s">
        <v>147</v>
      </c>
      <c r="D762" s="115" t="s">
        <v>293</v>
      </c>
      <c r="E762" s="124" t="n">
        <f aca="false" ca="true" dt2D="false" dtr="false" t="normal">SUBTOTAL(9, F762:T762)</f>
        <v>307648.76</v>
      </c>
      <c r="F762" s="124" t="n"/>
      <c r="G762" s="124" t="n"/>
      <c r="H762" s="124" t="n"/>
      <c r="I762" s="124" t="n"/>
      <c r="J762" s="124" t="n">
        <v>267835.62</v>
      </c>
      <c r="K762" s="124" t="n"/>
      <c r="L762" s="124" t="n"/>
      <c r="M762" s="124" t="n"/>
      <c r="N762" s="124" t="n"/>
      <c r="O762" s="124" t="n"/>
      <c r="P762" s="124" t="n"/>
      <c r="Q762" s="124" t="n"/>
      <c r="R762" s="124" t="n">
        <v>9229.46</v>
      </c>
      <c r="S762" s="124" t="n">
        <v>24000</v>
      </c>
      <c r="T762" s="124" t="n">
        <v>6583.68</v>
      </c>
      <c r="U762" s="128" t="n"/>
      <c r="V762" s="128" t="n"/>
      <c r="W762" s="128" t="n"/>
    </row>
    <row customHeight="true" ht="12.75" outlineLevel="0" r="763">
      <c r="A763" s="115" t="n">
        <f aca="false" ca="false" dt2D="false" dtr="false" t="normal">A762+1</f>
        <v>636</v>
      </c>
      <c r="B763" s="115" t="n">
        <f aca="false" ca="false" dt2D="false" dtr="false" t="normal">B762+1</f>
        <v>104</v>
      </c>
      <c r="C763" s="116" t="s">
        <v>147</v>
      </c>
      <c r="D763" s="115" t="s">
        <v>294</v>
      </c>
      <c r="E763" s="124" t="n">
        <f aca="false" ca="true" dt2D="false" dtr="false" t="normal">SUBTOTAL(9, F763:T763)</f>
        <v>9369916.010000002</v>
      </c>
      <c r="F763" s="124" t="n">
        <v>4082677.92</v>
      </c>
      <c r="G763" s="124" t="n">
        <v>2537811.48</v>
      </c>
      <c r="H763" s="124" t="n">
        <v>1192661.31</v>
      </c>
      <c r="I763" s="124" t="n">
        <v>1051151.62</v>
      </c>
      <c r="J763" s="124" t="n"/>
      <c r="K763" s="124" t="n"/>
      <c r="L763" s="124" t="n"/>
      <c r="M763" s="124" t="n"/>
      <c r="N763" s="124" t="n"/>
      <c r="O763" s="124" t="n"/>
      <c r="P763" s="124" t="n"/>
      <c r="Q763" s="124" t="n"/>
      <c r="R763" s="124" t="n">
        <v>281097.48</v>
      </c>
      <c r="S763" s="124" t="n">
        <v>24000</v>
      </c>
      <c r="T763" s="124" t="n">
        <v>200516.2</v>
      </c>
      <c r="U763" s="128" t="n">
        <f aca="false" ca="false" dt2D="false" dtr="false" t="normal">COUNTIF(F763:Q763, "&gt;0")</f>
        <v>4</v>
      </c>
      <c r="V763" s="128" t="n">
        <f aca="false" ca="false" dt2D="false" dtr="false" t="normal">COUNTIF(R763:T763, "&gt;0")</f>
        <v>3</v>
      </c>
      <c r="W763" s="128" t="n">
        <f aca="false" ca="false" dt2D="false" dtr="false" t="normal">+U763+V763</f>
        <v>7</v>
      </c>
    </row>
    <row customHeight="true" ht="12.75" outlineLevel="0" r="764">
      <c r="A764" s="115" t="n">
        <f aca="false" ca="false" dt2D="false" dtr="false" t="normal">A763+1</f>
        <v>637</v>
      </c>
      <c r="B764" s="115" t="n">
        <f aca="false" ca="false" dt2D="false" dtr="false" t="normal">+B763+1</f>
        <v>105</v>
      </c>
      <c r="C764" s="116" t="s">
        <v>147</v>
      </c>
      <c r="D764" s="115" t="s">
        <v>297</v>
      </c>
      <c r="E764" s="124" t="n">
        <f aca="false" ca="false" dt2D="false" dtr="false" t="normal">SUM(F764:T764)</f>
        <v>6016911.180000001</v>
      </c>
      <c r="F764" s="124" t="n"/>
      <c r="G764" s="124" t="n"/>
      <c r="H764" s="124" t="n">
        <v>5683641.94</v>
      </c>
      <c r="I764" s="124" t="n"/>
      <c r="J764" s="124" t="n"/>
      <c r="K764" s="124" t="n"/>
      <c r="L764" s="124" t="n"/>
      <c r="M764" s="124" t="n"/>
      <c r="N764" s="124" t="n"/>
      <c r="O764" s="124" t="n"/>
      <c r="P764" s="124" t="n"/>
      <c r="Q764" s="124" t="n"/>
      <c r="R764" s="124" t="n">
        <v>180507.34</v>
      </c>
      <c r="S764" s="124" t="n">
        <v>24000</v>
      </c>
      <c r="T764" s="124" t="n">
        <v>128761.9</v>
      </c>
      <c r="U764" s="128" t="n">
        <f aca="false" ca="false" dt2D="false" dtr="false" t="normal">COUNTIF(F764:Q764, "&gt;0")</f>
        <v>1</v>
      </c>
      <c r="V764" s="128" t="n">
        <f aca="false" ca="false" dt2D="false" dtr="false" t="normal">COUNTIF(R764:T764, "&gt;0")</f>
        <v>3</v>
      </c>
      <c r="W764" s="128" t="n">
        <f aca="false" ca="false" dt2D="false" dtr="false" t="normal">+U764+V764</f>
        <v>4</v>
      </c>
    </row>
    <row customHeight="true" ht="12.75" outlineLevel="0" r="765">
      <c r="A765" s="115" t="n">
        <f aca="false" ca="false" dt2D="false" dtr="false" t="normal">A764+1</f>
        <v>638</v>
      </c>
      <c r="B765" s="115" t="n">
        <f aca="false" ca="false" dt2D="false" dtr="false" t="normal">+B764+1</f>
        <v>106</v>
      </c>
      <c r="C765" s="116" t="s">
        <v>147</v>
      </c>
      <c r="D765" s="115" t="s">
        <v>299</v>
      </c>
      <c r="E765" s="124" t="n">
        <f aca="false" ca="true" dt2D="false" dtr="false" t="normal">SUBTOTAL(9, F765:T765)</f>
        <v>1294043.96</v>
      </c>
      <c r="F765" s="124" t="n"/>
      <c r="G765" s="124" t="n"/>
      <c r="H765" s="124" t="n"/>
      <c r="I765" s="124" t="n">
        <v>1294043.96</v>
      </c>
      <c r="J765" s="124" t="n"/>
      <c r="K765" s="124" t="n"/>
      <c r="L765" s="124" t="n">
        <v>0</v>
      </c>
      <c r="M765" s="124" t="n"/>
      <c r="N765" s="124" t="n"/>
      <c r="O765" s="124" t="n"/>
      <c r="P765" s="124" t="n"/>
      <c r="Q765" s="124" t="n"/>
      <c r="R765" s="124" t="n"/>
      <c r="S765" s="124" t="n"/>
      <c r="T765" s="124" t="n"/>
      <c r="U765" s="128" t="n">
        <f aca="false" ca="false" dt2D="false" dtr="false" t="normal">COUNTIF(F765:Q765, "&gt;0")</f>
        <v>1</v>
      </c>
      <c r="V765" s="128" t="n">
        <f aca="false" ca="false" dt2D="false" dtr="false" t="normal">COUNTIF(R765:T765, "&gt;0")</f>
        <v>0</v>
      </c>
      <c r="W765" s="128" t="n">
        <f aca="false" ca="false" dt2D="false" dtr="false" t="normal">+U765+V765</f>
        <v>1</v>
      </c>
    </row>
    <row customHeight="true" ht="12.75" outlineLevel="0" r="766">
      <c r="A766" s="115" t="n">
        <f aca="false" ca="false" dt2D="false" dtr="false" t="normal">A765+1</f>
        <v>639</v>
      </c>
      <c r="B766" s="115" t="n">
        <f aca="false" ca="false" dt2D="false" dtr="false" t="normal">+B765+1</f>
        <v>107</v>
      </c>
      <c r="C766" s="116" t="s">
        <v>147</v>
      </c>
      <c r="D766" s="115" t="s">
        <v>301</v>
      </c>
      <c r="E766" s="124" t="n">
        <f aca="false" ca="true" dt2D="false" dtr="false" t="normal">SUBTOTAL(9, F766:T766)</f>
        <v>14031736.79</v>
      </c>
      <c r="F766" s="124" t="n">
        <v>6056715.3</v>
      </c>
      <c r="G766" s="124" t="n">
        <v>2500839.29</v>
      </c>
      <c r="H766" s="124" t="n">
        <v>2643905.8</v>
      </c>
      <c r="I766" s="124" t="n">
        <v>2085045.13</v>
      </c>
      <c r="J766" s="124" t="n"/>
      <c r="K766" s="124" t="n"/>
      <c r="L766" s="124" t="n"/>
      <c r="M766" s="124" t="n"/>
      <c r="N766" s="124" t="n"/>
      <c r="O766" s="124" t="n"/>
      <c r="P766" s="124" t="n"/>
      <c r="Q766" s="124" t="n"/>
      <c r="R766" s="124" t="n">
        <v>420952.1</v>
      </c>
      <c r="S766" s="124" t="n">
        <v>24000</v>
      </c>
      <c r="T766" s="124" t="n">
        <v>300279.17</v>
      </c>
      <c r="U766" s="128" t="n">
        <f aca="false" ca="false" dt2D="false" dtr="false" t="normal">COUNTIF(F766:Q766, "&gt;0")</f>
        <v>4</v>
      </c>
      <c r="V766" s="128" t="n">
        <f aca="false" ca="false" dt2D="false" dtr="false" t="normal">COUNTIF(R766:T766, "&gt;0")</f>
        <v>3</v>
      </c>
      <c r="W766" s="128" t="n">
        <f aca="false" ca="false" dt2D="false" dtr="false" t="normal">+U766+V766</f>
        <v>7</v>
      </c>
    </row>
    <row customHeight="true" ht="12.75" outlineLevel="0" r="767">
      <c r="A767" s="115" t="n">
        <f aca="false" ca="false" dt2D="false" dtr="false" t="normal">A766+1</f>
        <v>640</v>
      </c>
      <c r="B767" s="115" t="n">
        <f aca="false" ca="false" dt2D="false" dtr="false" t="normal">+B766+1</f>
        <v>108</v>
      </c>
      <c r="C767" s="116" t="s">
        <v>147</v>
      </c>
      <c r="D767" s="115" t="s">
        <v>304</v>
      </c>
      <c r="E767" s="124" t="n">
        <f aca="false" ca="true" dt2D="false" dtr="false" t="normal">SUBTOTAL(9, F767:T767)</f>
        <v>7780527.65</v>
      </c>
      <c r="F767" s="124" t="n">
        <v>3389128.79</v>
      </c>
      <c r="G767" s="124" t="n">
        <v>2106313.02</v>
      </c>
      <c r="H767" s="124" t="n">
        <v>989336.29</v>
      </c>
      <c r="I767" s="124" t="n">
        <v>871830.43</v>
      </c>
      <c r="J767" s="124" t="n"/>
      <c r="K767" s="124" t="n"/>
      <c r="L767" s="124" t="n">
        <v>0</v>
      </c>
      <c r="M767" s="124" t="n"/>
      <c r="N767" s="124" t="n"/>
      <c r="O767" s="124" t="n"/>
      <c r="P767" s="124" t="n"/>
      <c r="Q767" s="124" t="n"/>
      <c r="R767" s="124" t="n">
        <v>233415.83</v>
      </c>
      <c r="S767" s="124" t="n">
        <v>24000</v>
      </c>
      <c r="T767" s="124" t="n">
        <v>166503.29</v>
      </c>
      <c r="U767" s="128" t="n">
        <f aca="false" ca="false" dt2D="false" dtr="false" t="normal">COUNTIF(F767:Q767, "&gt;0")</f>
        <v>4</v>
      </c>
      <c r="V767" s="128" t="n">
        <f aca="false" ca="false" dt2D="false" dtr="false" t="normal">COUNTIF(R767:T767, "&gt;0")</f>
        <v>3</v>
      </c>
      <c r="W767" s="128" t="n">
        <f aca="false" ca="false" dt2D="false" dtr="false" t="normal">+U767+V767</f>
        <v>7</v>
      </c>
    </row>
    <row customHeight="true" ht="12.75" outlineLevel="0" r="768">
      <c r="A768" s="115" t="n">
        <f aca="false" ca="false" dt2D="false" dtr="false" t="normal">A767+1</f>
        <v>641</v>
      </c>
      <c r="B768" s="115" t="n">
        <f aca="false" ca="false" dt2D="false" dtr="false" t="normal">+B767+1</f>
        <v>109</v>
      </c>
      <c r="C768" s="116" t="s">
        <v>147</v>
      </c>
      <c r="D768" s="115" t="s">
        <v>305</v>
      </c>
      <c r="E768" s="124" t="n">
        <f aca="false" ca="true" dt2D="false" dtr="false" t="normal">SUBTOTAL(9, F768:T768)</f>
        <v>5189984.819999999</v>
      </c>
      <c r="F768" s="124" t="n">
        <v>2258713.61</v>
      </c>
      <c r="G768" s="124" t="n">
        <v>1403014.01</v>
      </c>
      <c r="H768" s="124" t="n">
        <v>657937.01</v>
      </c>
      <c r="I768" s="124" t="n">
        <v>579554.97</v>
      </c>
      <c r="J768" s="124" t="n"/>
      <c r="K768" s="124" t="n"/>
      <c r="L768" s="124" t="n">
        <v>0</v>
      </c>
      <c r="M768" s="124" t="n"/>
      <c r="N768" s="124" t="n"/>
      <c r="O768" s="124" t="n"/>
      <c r="P768" s="124" t="n"/>
      <c r="Q768" s="124" t="n"/>
      <c r="R768" s="124" t="n">
        <v>155699.54</v>
      </c>
      <c r="S768" s="124" t="n">
        <v>24000</v>
      </c>
      <c r="T768" s="124" t="n">
        <v>111065.68</v>
      </c>
      <c r="U768" s="128" t="n">
        <f aca="false" ca="false" dt2D="false" dtr="false" t="normal">COUNTIF(F768:Q768, "&gt;0")</f>
        <v>4</v>
      </c>
      <c r="V768" s="128" t="n">
        <f aca="false" ca="false" dt2D="false" dtr="false" t="normal">COUNTIF(R768:T768, "&gt;0")</f>
        <v>3</v>
      </c>
      <c r="W768" s="128" t="n">
        <f aca="false" ca="false" dt2D="false" dtr="false" t="normal">+U768+V768</f>
        <v>7</v>
      </c>
    </row>
    <row customHeight="true" ht="12.75" outlineLevel="0" r="769">
      <c r="A769" s="115" t="n">
        <f aca="false" ca="false" dt2D="false" dtr="false" t="normal">A768+1</f>
        <v>642</v>
      </c>
      <c r="B769" s="115" t="n">
        <f aca="false" ca="false" dt2D="false" dtr="false" t="normal">+B768+1</f>
        <v>110</v>
      </c>
      <c r="C769" s="116" t="s">
        <v>147</v>
      </c>
      <c r="D769" s="115" t="s">
        <v>308</v>
      </c>
      <c r="E769" s="124" t="n">
        <f aca="false" ca="true" dt2D="false" dtr="false" t="normal">SUBTOTAL(9, F769:T769)</f>
        <v>6373992.079999999</v>
      </c>
      <c r="F769" s="124" t="n"/>
      <c r="G769" s="124" t="n">
        <v>3196588.8</v>
      </c>
      <c r="H769" s="124" t="n">
        <v>1502024.08</v>
      </c>
      <c r="I769" s="124" t="n">
        <v>1323756.01</v>
      </c>
      <c r="J769" s="124" t="n"/>
      <c r="K769" s="124" t="n"/>
      <c r="L769" s="124" t="n"/>
      <c r="M769" s="124" t="n"/>
      <c r="N769" s="124" t="n"/>
      <c r="O769" s="124" t="n"/>
      <c r="P769" s="124" t="n"/>
      <c r="Q769" s="124" t="n"/>
      <c r="R769" s="124" t="n">
        <v>191219.76</v>
      </c>
      <c r="S769" s="124" t="n">
        <v>24000</v>
      </c>
      <c r="T769" s="124" t="n">
        <v>136403.43</v>
      </c>
      <c r="U769" s="128" t="n">
        <f aca="false" ca="false" dt2D="false" dtr="false" t="normal">COUNTIF(F769:Q769, "&gt;0")</f>
        <v>3</v>
      </c>
      <c r="V769" s="128" t="n">
        <f aca="false" ca="false" dt2D="false" dtr="false" t="normal">COUNTIF(R769:T769, "&gt;0")</f>
        <v>3</v>
      </c>
      <c r="W769" s="128" t="n">
        <f aca="false" ca="false" dt2D="false" dtr="false" t="normal">+U769+V769</f>
        <v>6</v>
      </c>
    </row>
    <row customHeight="true" ht="12.75" outlineLevel="0" r="770">
      <c r="A770" s="115" t="n">
        <f aca="false" ca="false" dt2D="false" dtr="false" t="normal">A769+1</f>
        <v>643</v>
      </c>
      <c r="B770" s="115" t="n">
        <f aca="false" ca="false" dt2D="false" dtr="false" t="normal">+B769+1</f>
        <v>111</v>
      </c>
      <c r="C770" s="116" t="s">
        <v>147</v>
      </c>
      <c r="D770" s="115" t="s">
        <v>310</v>
      </c>
      <c r="E770" s="124" t="n">
        <f aca="false" ca="true" dt2D="false" dtr="false" t="normal">SUBTOTAL(9, F770:T770)</f>
        <v>17706098.78</v>
      </c>
      <c r="F770" s="124" t="n">
        <v>7644302.86</v>
      </c>
      <c r="G770" s="124" t="n">
        <v>3157282.26</v>
      </c>
      <c r="H770" s="124" t="n">
        <v>3337812.28</v>
      </c>
      <c r="I770" s="124" t="n">
        <v>2632607.91</v>
      </c>
      <c r="J770" s="124" t="n"/>
      <c r="K770" s="124" t="n"/>
      <c r="L770" s="124" t="n">
        <v>0</v>
      </c>
      <c r="M770" s="124" t="n"/>
      <c r="N770" s="124" t="n"/>
      <c r="O770" s="124" t="n"/>
      <c r="P770" s="124" t="n"/>
      <c r="Q770" s="124" t="n"/>
      <c r="R770" s="124" t="n">
        <v>531182.96</v>
      </c>
      <c r="S770" s="124" t="n">
        <v>24000</v>
      </c>
      <c r="T770" s="124" t="n">
        <v>378910.51</v>
      </c>
      <c r="U770" s="128" t="n">
        <f aca="false" ca="false" dt2D="false" dtr="false" t="normal">COUNTIF(F770:Q770, "&gt;0")</f>
        <v>4</v>
      </c>
      <c r="V770" s="128" t="n">
        <f aca="false" ca="false" dt2D="false" dtr="false" t="normal">COUNTIF(R770:T770, "&gt;0")</f>
        <v>3</v>
      </c>
      <c r="W770" s="128" t="n">
        <f aca="false" ca="false" dt2D="false" dtr="false" t="normal">+U770+V770</f>
        <v>7</v>
      </c>
    </row>
    <row customHeight="true" ht="12.75" outlineLevel="0" r="771">
      <c r="A771" s="115" t="n">
        <f aca="false" ca="false" dt2D="false" dtr="false" t="normal">A770+1</f>
        <v>644</v>
      </c>
      <c r="B771" s="115" t="n">
        <f aca="false" ca="false" dt2D="false" dtr="false" t="normal">+B770+1</f>
        <v>112</v>
      </c>
      <c r="C771" s="116" t="s">
        <v>147</v>
      </c>
      <c r="D771" s="115" t="s">
        <v>312</v>
      </c>
      <c r="E771" s="124" t="n">
        <f aca="false" ca="true" dt2D="false" dtr="false" t="normal">SUBTOTAL(9, F771:T771)</f>
        <v>13567293.790000001</v>
      </c>
      <c r="F771" s="124" t="n"/>
      <c r="G771" s="124" t="n">
        <v>4443406.22</v>
      </c>
      <c r="H771" s="124" t="n">
        <v>4697450.08</v>
      </c>
      <c r="I771" s="124" t="n">
        <v>3705078.59</v>
      </c>
      <c r="J771" s="124" t="n"/>
      <c r="K771" s="124" t="n"/>
      <c r="L771" s="124" t="n">
        <v>0</v>
      </c>
      <c r="M771" s="124" t="n"/>
      <c r="N771" s="124" t="n"/>
      <c r="O771" s="124" t="n"/>
      <c r="P771" s="124" t="n"/>
      <c r="Q771" s="124" t="n"/>
      <c r="R771" s="124" t="n">
        <v>407018.81</v>
      </c>
      <c r="S771" s="124" t="n">
        <v>24000</v>
      </c>
      <c r="T771" s="124" t="n">
        <v>290340.09</v>
      </c>
      <c r="U771" s="128" t="n">
        <f aca="false" ca="false" dt2D="false" dtr="false" t="normal">COUNTIF(F771:Q771, "&gt;0")</f>
        <v>3</v>
      </c>
      <c r="V771" s="128" t="n">
        <f aca="false" ca="false" dt2D="false" dtr="false" t="normal">COUNTIF(R771:T771, "&gt;0")</f>
        <v>3</v>
      </c>
      <c r="W771" s="128" t="n">
        <f aca="false" ca="false" dt2D="false" dtr="false" t="normal">+U771+V771</f>
        <v>6</v>
      </c>
    </row>
    <row customHeight="true" ht="12.75" outlineLevel="0" r="772">
      <c r="A772" s="115" t="n">
        <f aca="false" ca="false" dt2D="false" dtr="false" t="normal">A771+1</f>
        <v>645</v>
      </c>
      <c r="B772" s="115" t="n">
        <f aca="false" ca="false" dt2D="false" dtr="false" t="normal">+B771+1</f>
        <v>113</v>
      </c>
      <c r="C772" s="116" t="s">
        <v>147</v>
      </c>
      <c r="D772" s="115" t="s">
        <v>314</v>
      </c>
      <c r="E772" s="124" t="n">
        <f aca="false" ca="true" dt2D="false" dtr="false" t="normal">SUBTOTAL(9, F772:T772)</f>
        <v>15864425.229999999</v>
      </c>
      <c r="F772" s="124" t="n">
        <v>10459907.8</v>
      </c>
      <c r="G772" s="124" t="n"/>
      <c r="H772" s="124" t="n">
        <v>4565085.97</v>
      </c>
      <c r="I772" s="124" t="n"/>
      <c r="J772" s="124" t="n"/>
      <c r="K772" s="124" t="n"/>
      <c r="L772" s="124" t="n">
        <v>0</v>
      </c>
      <c r="M772" s="124" t="n"/>
      <c r="N772" s="124" t="n"/>
      <c r="O772" s="124" t="n"/>
      <c r="P772" s="124" t="n"/>
      <c r="Q772" s="124" t="n"/>
      <c r="R772" s="124" t="n">
        <v>475932.76</v>
      </c>
      <c r="S772" s="124" t="n">
        <v>24000</v>
      </c>
      <c r="T772" s="124" t="n">
        <v>339498.7</v>
      </c>
      <c r="U772" s="128" t="n">
        <f aca="false" ca="false" dt2D="false" dtr="false" t="normal">COUNTIF(F772:Q772, "&gt;0")</f>
        <v>2</v>
      </c>
      <c r="V772" s="128" t="n">
        <f aca="false" ca="false" dt2D="false" dtr="false" t="normal">COUNTIF(R772:T772, "&gt;0")</f>
        <v>3</v>
      </c>
      <c r="W772" s="128" t="n">
        <f aca="false" ca="false" dt2D="false" dtr="false" t="normal">+U772+V772</f>
        <v>5</v>
      </c>
    </row>
    <row customHeight="true" ht="12.75" outlineLevel="0" r="773">
      <c r="A773" s="115" t="n">
        <f aca="false" ca="false" dt2D="false" dtr="false" t="normal">A772+1</f>
        <v>646</v>
      </c>
      <c r="B773" s="115" t="s">
        <v>226</v>
      </c>
      <c r="C773" s="116" t="s">
        <v>147</v>
      </c>
      <c r="D773" s="115" t="s">
        <v>318</v>
      </c>
      <c r="E773" s="124" t="n">
        <f aca="false" ca="true" dt2D="false" dtr="false" t="normal">SUBTOTAL(9, F773:T773)</f>
        <v>15767744.010000002</v>
      </c>
      <c r="F773" s="124" t="n">
        <v>10396089.74</v>
      </c>
      <c r="G773" s="124" t="n"/>
      <c r="H773" s="124" t="n">
        <v>4537192.23</v>
      </c>
      <c r="I773" s="124" t="n"/>
      <c r="J773" s="124" t="n"/>
      <c r="K773" s="124" t="n"/>
      <c r="L773" s="124" t="n">
        <v>0</v>
      </c>
      <c r="M773" s="124" t="n"/>
      <c r="N773" s="124" t="n"/>
      <c r="O773" s="124" t="n"/>
      <c r="P773" s="124" t="n"/>
      <c r="Q773" s="124" t="n"/>
      <c r="R773" s="124" t="n">
        <v>473032.32</v>
      </c>
      <c r="S773" s="124" t="n">
        <v>24000</v>
      </c>
      <c r="T773" s="124" t="n">
        <v>337429.72</v>
      </c>
      <c r="U773" s="128" t="n">
        <f aca="false" ca="false" dt2D="false" dtr="false" t="normal">COUNTIF(F773:Q773, "&gt;0")</f>
        <v>2</v>
      </c>
      <c r="V773" s="128" t="n">
        <f aca="false" ca="false" dt2D="false" dtr="false" t="normal">COUNTIF(R773:T773, "&gt;0")</f>
        <v>3</v>
      </c>
      <c r="W773" s="128" t="n">
        <f aca="false" ca="false" dt2D="false" dtr="false" t="normal">+U773+V773</f>
        <v>5</v>
      </c>
    </row>
    <row customHeight="true" ht="12.75" outlineLevel="0" r="774">
      <c r="A774" s="115" t="n">
        <f aca="false" ca="false" dt2D="false" dtr="false" t="normal">A773+1</f>
        <v>647</v>
      </c>
      <c r="B774" s="115" t="n">
        <f aca="false" ca="false" dt2D="false" dtr="false" t="normal">B772+1</f>
        <v>114</v>
      </c>
      <c r="C774" s="116" t="s">
        <v>147</v>
      </c>
      <c r="D774" s="115" t="s">
        <v>319</v>
      </c>
      <c r="E774" s="124" t="n">
        <f aca="false" ca="true" dt2D="false" dtr="false" t="normal">SUBTOTAL(9, F774:T774)</f>
        <v>1408803.86</v>
      </c>
      <c r="F774" s="124" t="n"/>
      <c r="G774" s="124" t="n"/>
      <c r="H774" s="124" t="n"/>
      <c r="I774" s="124" t="n"/>
      <c r="J774" s="124" t="n">
        <v>1312391.34</v>
      </c>
      <c r="K774" s="124" t="n"/>
      <c r="L774" s="124" t="n">
        <v>0</v>
      </c>
      <c r="M774" s="124" t="n"/>
      <c r="N774" s="124" t="n"/>
      <c r="O774" s="124" t="n"/>
      <c r="P774" s="124" t="n"/>
      <c r="Q774" s="124" t="n"/>
      <c r="R774" s="124" t="n">
        <v>42264.12</v>
      </c>
      <c r="S774" s="124" t="n">
        <v>24000</v>
      </c>
      <c r="T774" s="124" t="n">
        <v>30148.4</v>
      </c>
      <c r="U774" s="128" t="n">
        <f aca="false" ca="false" dt2D="false" dtr="false" t="normal">COUNTIF(F774:Q774, "&gt;0")</f>
        <v>1</v>
      </c>
      <c r="V774" s="128" t="n">
        <f aca="false" ca="false" dt2D="false" dtr="false" t="normal">COUNTIF(R774:T774, "&gt;0")</f>
        <v>3</v>
      </c>
      <c r="W774" s="128" t="n">
        <f aca="false" ca="false" dt2D="false" dtr="false" t="normal">+U774+V774</f>
        <v>4</v>
      </c>
    </row>
    <row customHeight="true" ht="12.75" outlineLevel="0" r="775">
      <c r="A775" s="115" t="n">
        <f aca="false" ca="false" dt2D="false" dtr="false" t="normal">A774+1</f>
        <v>648</v>
      </c>
      <c r="B775" s="115" t="n">
        <f aca="false" ca="false" dt2D="false" dtr="false" t="normal">+B774+1</f>
        <v>115</v>
      </c>
      <c r="C775" s="116" t="s">
        <v>147</v>
      </c>
      <c r="D775" s="115" t="s">
        <v>322</v>
      </c>
      <c r="E775" s="124" t="n">
        <f aca="false" ca="true" dt2D="false" dtr="false" t="normal">SUBTOTAL(9, F775:T775)</f>
        <v>1552844.4900000002</v>
      </c>
      <c r="F775" s="124" t="n"/>
      <c r="G775" s="124" t="n"/>
      <c r="H775" s="124" t="n"/>
      <c r="I775" s="124" t="n"/>
      <c r="J775" s="124" t="n">
        <v>1449028.29</v>
      </c>
      <c r="K775" s="124" t="n"/>
      <c r="L775" s="124" t="n">
        <v>0</v>
      </c>
      <c r="M775" s="124" t="n"/>
      <c r="N775" s="124" t="n"/>
      <c r="O775" s="124" t="n"/>
      <c r="P775" s="124" t="n"/>
      <c r="Q775" s="124" t="n"/>
      <c r="R775" s="124" t="n">
        <v>46585.33</v>
      </c>
      <c r="S775" s="124" t="n">
        <v>24000</v>
      </c>
      <c r="T775" s="124" t="n">
        <v>33230.87</v>
      </c>
      <c r="U775" s="128" t="n">
        <f aca="false" ca="false" dt2D="false" dtr="false" t="normal">COUNTIF(F775:Q775, "&gt;0")</f>
        <v>1</v>
      </c>
      <c r="V775" s="128" t="n">
        <f aca="false" ca="false" dt2D="false" dtr="false" t="normal">COUNTIF(R775:T775, "&gt;0")</f>
        <v>3</v>
      </c>
      <c r="W775" s="128" t="n">
        <f aca="false" ca="false" dt2D="false" dtr="false" t="normal">+U775+V775</f>
        <v>4</v>
      </c>
    </row>
    <row customHeight="true" ht="12.75" outlineLevel="0" r="776">
      <c r="A776" s="115" t="n">
        <f aca="false" ca="false" dt2D="false" dtr="false" t="normal">A775+1</f>
        <v>649</v>
      </c>
      <c r="B776" s="115" t="n">
        <f aca="false" ca="false" dt2D="false" dtr="false" t="normal">+B775+1</f>
        <v>116</v>
      </c>
      <c r="C776" s="116" t="s">
        <v>147</v>
      </c>
      <c r="D776" s="115" t="s">
        <v>324</v>
      </c>
      <c r="E776" s="124" t="n">
        <f aca="false" ca="true" dt2D="false" dtr="false" t="normal">SUBTOTAL(9, F776:T776)</f>
        <v>1486041.3</v>
      </c>
      <c r="F776" s="124" t="n"/>
      <c r="G776" s="124" t="n"/>
      <c r="H776" s="124" t="n"/>
      <c r="I776" s="124" t="n"/>
      <c r="J776" s="124" t="n">
        <v>1385658.78</v>
      </c>
      <c r="K776" s="124" t="n"/>
      <c r="L776" s="124" t="n">
        <v>0</v>
      </c>
      <c r="M776" s="124" t="n"/>
      <c r="N776" s="124" t="n"/>
      <c r="O776" s="124" t="n"/>
      <c r="P776" s="124" t="n"/>
      <c r="Q776" s="124" t="n"/>
      <c r="R776" s="124" t="n">
        <v>44581.24</v>
      </c>
      <c r="S776" s="124" t="n">
        <v>24000</v>
      </c>
      <c r="T776" s="124" t="n">
        <v>31801.28</v>
      </c>
      <c r="U776" s="128" t="n">
        <f aca="false" ca="false" dt2D="false" dtr="false" t="normal">COUNTIF(F776:Q776, "&gt;0")</f>
        <v>1</v>
      </c>
      <c r="V776" s="128" t="n">
        <f aca="false" ca="false" dt2D="false" dtr="false" t="normal">COUNTIF(R776:T776, "&gt;0")</f>
        <v>3</v>
      </c>
      <c r="W776" s="128" t="n">
        <f aca="false" ca="false" dt2D="false" dtr="false" t="normal">+U776+V776</f>
        <v>4</v>
      </c>
    </row>
    <row customHeight="true" ht="12.75" outlineLevel="0" r="777">
      <c r="A777" s="115" t="n">
        <f aca="false" ca="false" dt2D="false" dtr="false" t="normal">A776+1</f>
        <v>650</v>
      </c>
      <c r="B777" s="115" t="n">
        <f aca="false" ca="false" dt2D="false" dtr="false" t="normal">+B776+1</f>
        <v>117</v>
      </c>
      <c r="C777" s="116" t="s">
        <v>147</v>
      </c>
      <c r="D777" s="115" t="s">
        <v>326</v>
      </c>
      <c r="E777" s="124" t="n">
        <f aca="false" ca="true" dt2D="false" dtr="false" t="normal">SUBTOTAL(9, F777:T777)</f>
        <v>24291809.91</v>
      </c>
      <c r="F777" s="124" t="n">
        <v>10489801.76</v>
      </c>
      <c r="G777" s="124" t="n">
        <v>4333852.18</v>
      </c>
      <c r="H777" s="124" t="n">
        <v>4581529.6</v>
      </c>
      <c r="I777" s="124" t="n">
        <v>3614027.34</v>
      </c>
      <c r="J777" s="124" t="n"/>
      <c r="K777" s="124" t="n"/>
      <c r="L777" s="124" t="n">
        <v>0</v>
      </c>
      <c r="M777" s="124" t="n"/>
      <c r="N777" s="124" t="n"/>
      <c r="O777" s="124" t="n"/>
      <c r="P777" s="124" t="n"/>
      <c r="Q777" s="124" t="n"/>
      <c r="R777" s="124" t="n">
        <v>728754.3</v>
      </c>
      <c r="S777" s="124" t="n">
        <v>24000</v>
      </c>
      <c r="T777" s="124" t="n">
        <v>519844.73</v>
      </c>
      <c r="U777" s="128" t="n">
        <f aca="false" ca="false" dt2D="false" dtr="false" t="normal">COUNTIF(F777:Q777, "&gt;0")</f>
        <v>4</v>
      </c>
      <c r="V777" s="128" t="n">
        <f aca="false" ca="false" dt2D="false" dtr="false" t="normal">COUNTIF(R777:T777, "&gt;0")</f>
        <v>3</v>
      </c>
      <c r="W777" s="128" t="n">
        <f aca="false" ca="false" dt2D="false" dtr="false" t="normal">+U777+V777</f>
        <v>7</v>
      </c>
    </row>
    <row customHeight="true" ht="12.75" outlineLevel="0" r="778">
      <c r="A778" s="115" t="n">
        <f aca="false" ca="false" dt2D="false" dtr="false" t="normal">A777+1</f>
        <v>651</v>
      </c>
      <c r="B778" s="115" t="s">
        <v>226</v>
      </c>
      <c r="C778" s="116" t="s">
        <v>147</v>
      </c>
      <c r="D778" s="115" t="s">
        <v>328</v>
      </c>
      <c r="E778" s="124" t="n">
        <f aca="false" ca="true" dt2D="false" dtr="false" t="normal">SUBTOTAL(9, F778:T778)</f>
        <v>2520125.99</v>
      </c>
      <c r="F778" s="124" t="n">
        <v>0</v>
      </c>
      <c r="G778" s="124" t="n"/>
      <c r="H778" s="124" t="n"/>
      <c r="I778" s="124" t="n"/>
      <c r="J778" s="124" t="n">
        <v>2520125.99</v>
      </c>
      <c r="K778" s="124" t="n"/>
      <c r="L778" s="124" t="n"/>
      <c r="M778" s="124" t="n"/>
      <c r="N778" s="124" t="n"/>
      <c r="O778" s="124" t="n"/>
      <c r="P778" s="124" t="n"/>
      <c r="Q778" s="124" t="n"/>
      <c r="R778" s="124" t="n"/>
      <c r="S778" s="124" t="n"/>
      <c r="T778" s="124" t="n"/>
      <c r="U778" s="128" t="n">
        <f aca="false" ca="false" dt2D="false" dtr="false" t="normal">COUNTIF(F778:Q778, "&gt;0")</f>
        <v>1</v>
      </c>
      <c r="V778" s="128" t="n">
        <f aca="false" ca="false" dt2D="false" dtr="false" t="normal">COUNTIF(R778:T778, "&gt;0")</f>
        <v>0</v>
      </c>
      <c r="W778" s="128" t="n">
        <f aca="false" ca="false" dt2D="false" dtr="false" t="normal">+U778+V778</f>
        <v>1</v>
      </c>
    </row>
    <row customHeight="true" ht="12.75" outlineLevel="0" r="779">
      <c r="A779" s="115" t="n">
        <f aca="false" ca="false" dt2D="false" dtr="false" t="normal">A778+1</f>
        <v>652</v>
      </c>
      <c r="B779" s="115" t="n">
        <f aca="false" ca="false" dt2D="false" dtr="false" t="normal">B777+1</f>
        <v>118</v>
      </c>
      <c r="C779" s="116" t="s">
        <v>147</v>
      </c>
      <c r="D779" s="115" t="s">
        <v>329</v>
      </c>
      <c r="E779" s="124" t="n">
        <f aca="false" ca="true" dt2D="false" dtr="false" t="normal">SUBTOTAL(9, F779:T779)</f>
        <v>23872502.84</v>
      </c>
      <c r="F779" s="124" t="n">
        <v>10308631.07</v>
      </c>
      <c r="G779" s="124" t="n">
        <v>4258940.9</v>
      </c>
      <c r="H779" s="124" t="n">
        <v>4502343.09</v>
      </c>
      <c r="I779" s="124" t="n">
        <v>3551541.13</v>
      </c>
      <c r="J779" s="124" t="n"/>
      <c r="K779" s="124" t="n"/>
      <c r="L779" s="124" t="n">
        <v>0</v>
      </c>
      <c r="M779" s="124" t="n"/>
      <c r="N779" s="124" t="n"/>
      <c r="O779" s="124" t="n"/>
      <c r="P779" s="124" t="n"/>
      <c r="Q779" s="124" t="n"/>
      <c r="R779" s="124" t="n">
        <v>716175.09</v>
      </c>
      <c r="S779" s="124" t="n">
        <v>24000</v>
      </c>
      <c r="T779" s="124" t="n">
        <v>510871.56</v>
      </c>
      <c r="U779" s="128" t="n">
        <f aca="false" ca="false" dt2D="false" dtr="false" t="normal">COUNTIF(F779:Q779, "&gt;0")</f>
        <v>4</v>
      </c>
      <c r="V779" s="128" t="n">
        <f aca="false" ca="false" dt2D="false" dtr="false" t="normal">COUNTIF(R779:T779, "&gt;0")</f>
        <v>3</v>
      </c>
      <c r="W779" s="128" t="n">
        <f aca="false" ca="false" dt2D="false" dtr="false" t="normal">+U779+V779</f>
        <v>7</v>
      </c>
    </row>
    <row customHeight="true" ht="12.75" outlineLevel="0" r="780">
      <c r="A780" s="115" t="n">
        <f aca="false" ca="false" dt2D="false" dtr="false" t="normal">A779+1</f>
        <v>653</v>
      </c>
      <c r="B780" s="115" t="n">
        <f aca="false" ca="false" dt2D="false" dtr="false" t="normal">+B779+1</f>
        <v>119</v>
      </c>
      <c r="C780" s="116" t="s">
        <v>147</v>
      </c>
      <c r="D780" s="115" t="s">
        <v>330</v>
      </c>
      <c r="E780" s="124" t="n">
        <f aca="false" ca="true" dt2D="false" dtr="false" t="normal">SUBTOTAL(9, F780:T780)</f>
        <v>5506391.4</v>
      </c>
      <c r="F780" s="124" t="n">
        <v>4027205.27</v>
      </c>
      <c r="G780" s="124" t="n"/>
      <c r="H780" s="124" t="n">
        <v>1172157.61</v>
      </c>
      <c r="I780" s="124" t="n"/>
      <c r="J780" s="124" t="n"/>
      <c r="K780" s="124" t="n"/>
      <c r="L780" s="124" t="n">
        <v>0</v>
      </c>
      <c r="M780" s="124" t="n"/>
      <c r="N780" s="124" t="n"/>
      <c r="O780" s="124" t="n"/>
      <c r="P780" s="124" t="n"/>
      <c r="Q780" s="124" t="n"/>
      <c r="R780" s="124" t="n">
        <v>165191.74</v>
      </c>
      <c r="S780" s="124" t="n">
        <v>24000</v>
      </c>
      <c r="T780" s="124" t="n">
        <v>117836.78</v>
      </c>
      <c r="U780" s="128" t="n">
        <f aca="false" ca="false" dt2D="false" dtr="false" t="normal">COUNTIF(F780:Q780, "&gt;0")</f>
        <v>2</v>
      </c>
      <c r="V780" s="128" t="n">
        <f aca="false" ca="false" dt2D="false" dtr="false" t="normal">COUNTIF(R780:T780, "&gt;0")</f>
        <v>3</v>
      </c>
      <c r="W780" s="128" t="n">
        <f aca="false" ca="false" dt2D="false" dtr="false" t="normal">+U780+V780</f>
        <v>5</v>
      </c>
    </row>
    <row customHeight="true" ht="12.75" outlineLevel="0" r="781">
      <c r="A781" s="115" t="n">
        <f aca="false" ca="false" dt2D="false" dtr="false" t="normal">A780+1</f>
        <v>654</v>
      </c>
      <c r="B781" s="115" t="n">
        <f aca="false" ca="false" dt2D="false" dtr="false" t="normal">+B780+1</f>
        <v>120</v>
      </c>
      <c r="C781" s="116" t="s">
        <v>147</v>
      </c>
      <c r="D781" s="115" t="s">
        <v>333</v>
      </c>
      <c r="E781" s="124" t="n">
        <f aca="false" ca="true" dt2D="false" dtr="false" t="normal">SUBTOTAL(9, F781:T781)</f>
        <v>854349.32</v>
      </c>
      <c r="F781" s="124" t="n"/>
      <c r="G781" s="124" t="n"/>
      <c r="H781" s="124" t="n"/>
      <c r="I781" s="124" t="n"/>
      <c r="J781" s="124" t="n">
        <v>786435.76</v>
      </c>
      <c r="K781" s="124" t="n"/>
      <c r="L781" s="124" t="n">
        <v>0</v>
      </c>
      <c r="M781" s="124" t="n"/>
      <c r="N781" s="124" t="n"/>
      <c r="O781" s="124" t="n"/>
      <c r="P781" s="124" t="n"/>
      <c r="Q781" s="124" t="n"/>
      <c r="R781" s="124" t="n">
        <v>25630.48</v>
      </c>
      <c r="S781" s="124" t="n">
        <v>24000</v>
      </c>
      <c r="T781" s="124" t="n">
        <v>18283.08</v>
      </c>
      <c r="U781" s="128" t="n">
        <f aca="false" ca="false" dt2D="false" dtr="false" t="normal">COUNTIF(F781:Q781, "&gt;0")</f>
        <v>1</v>
      </c>
      <c r="V781" s="128" t="n">
        <f aca="false" ca="false" dt2D="false" dtr="false" t="normal">COUNTIF(R781:T781, "&gt;0")</f>
        <v>3</v>
      </c>
      <c r="W781" s="128" t="n">
        <f aca="false" ca="false" dt2D="false" dtr="false" t="normal">+U781+V781</f>
        <v>4</v>
      </c>
    </row>
    <row customHeight="true" ht="12.75" outlineLevel="0" r="782">
      <c r="A782" s="115" t="n">
        <f aca="false" ca="false" dt2D="false" dtr="false" t="normal">A781+1</f>
        <v>655</v>
      </c>
      <c r="B782" s="115" t="n">
        <f aca="false" ca="false" dt2D="false" dtr="false" t="normal">+B781+1</f>
        <v>121</v>
      </c>
      <c r="C782" s="116" t="s">
        <v>147</v>
      </c>
      <c r="D782" s="115" t="s">
        <v>336</v>
      </c>
      <c r="E782" s="124" t="n">
        <f aca="false" ca="true" dt2D="false" dtr="false" t="normal">SUBTOTAL(9, F782:T782)</f>
        <v>19518500.09</v>
      </c>
      <c r="F782" s="124" t="n"/>
      <c r="G782" s="124" t="n"/>
      <c r="H782" s="124" t="n"/>
      <c r="I782" s="124" t="n"/>
      <c r="J782" s="124" t="n"/>
      <c r="K782" s="124" t="n"/>
      <c r="L782" s="124" t="n">
        <v>0</v>
      </c>
      <c r="M782" s="124" t="n"/>
      <c r="N782" s="124" t="n"/>
      <c r="O782" s="124" t="n"/>
      <c r="P782" s="124" t="n">
        <v>18491249.19</v>
      </c>
      <c r="Q782" s="124" t="n"/>
      <c r="R782" s="124" t="n">
        <v>585555</v>
      </c>
      <c r="S782" s="124" t="n">
        <v>24000</v>
      </c>
      <c r="T782" s="124" t="n">
        <v>417695.9</v>
      </c>
      <c r="U782" s="128" t="n">
        <f aca="false" ca="false" dt2D="false" dtr="false" t="normal">COUNTIF(F782:Q782, "&gt;0")</f>
        <v>1</v>
      </c>
      <c r="V782" s="128" t="n">
        <f aca="false" ca="false" dt2D="false" dtr="false" t="normal">COUNTIF(R782:T782, "&gt;0")</f>
        <v>3</v>
      </c>
      <c r="W782" s="128" t="n">
        <f aca="false" ca="false" dt2D="false" dtr="false" t="normal">+U782+V782</f>
        <v>4</v>
      </c>
    </row>
    <row customHeight="true" ht="12.75" outlineLevel="0" r="783">
      <c r="A783" s="115" t="n">
        <f aca="false" ca="false" dt2D="false" dtr="false" t="normal">A782+1</f>
        <v>656</v>
      </c>
      <c r="B783" s="115" t="n">
        <f aca="false" ca="false" dt2D="false" dtr="false" t="normal">+B782+1</f>
        <v>122</v>
      </c>
      <c r="C783" s="116" t="s">
        <v>147</v>
      </c>
      <c r="D783" s="115" t="s">
        <v>338</v>
      </c>
      <c r="E783" s="124" t="n">
        <f aca="false" ca="true" dt2D="false" dtr="false" t="normal">SUBTOTAL(9, F783:T783)</f>
        <v>22605182.409999996</v>
      </c>
      <c r="F783" s="124" t="n">
        <v>9586787.6</v>
      </c>
      <c r="G783" s="124" t="n"/>
      <c r="H783" s="124" t="n"/>
      <c r="I783" s="124" t="n"/>
      <c r="J783" s="124" t="n">
        <v>1796552.09</v>
      </c>
      <c r="K783" s="124" t="n"/>
      <c r="L783" s="124" t="n">
        <v>0</v>
      </c>
      <c r="M783" s="124" t="n"/>
      <c r="N783" s="124" t="n"/>
      <c r="O783" s="124" t="n"/>
      <c r="P783" s="124" t="n"/>
      <c r="Q783" s="124" t="n">
        <v>10035936.35</v>
      </c>
      <c r="R783" s="124" t="n">
        <v>678155.47</v>
      </c>
      <c r="S783" s="124" t="n">
        <v>24000</v>
      </c>
      <c r="T783" s="124" t="n">
        <v>483750.9</v>
      </c>
      <c r="U783" s="128" t="n">
        <f aca="false" ca="false" dt2D="false" dtr="false" t="normal">COUNTIF(F783:Q783, "&gt;0")</f>
        <v>3</v>
      </c>
      <c r="V783" s="128" t="n">
        <f aca="false" ca="false" dt2D="false" dtr="false" t="normal">COUNTIF(R783:T783, "&gt;0")</f>
        <v>3</v>
      </c>
      <c r="W783" s="128" t="n">
        <f aca="false" ca="false" dt2D="false" dtr="false" t="normal">+U783+V783</f>
        <v>6</v>
      </c>
    </row>
    <row customHeight="true" ht="12.75" outlineLevel="0" r="784">
      <c r="A784" s="115" t="n">
        <f aca="false" ca="false" dt2D="false" dtr="false" t="normal">A783+1</f>
        <v>657</v>
      </c>
      <c r="B784" s="115" t="n">
        <f aca="false" ca="false" dt2D="false" dtr="false" t="normal">+B783+1</f>
        <v>123</v>
      </c>
      <c r="C784" s="116" t="s">
        <v>147</v>
      </c>
      <c r="D784" s="115" t="s">
        <v>340</v>
      </c>
      <c r="E784" s="124" t="n">
        <f aca="false" ca="true" dt2D="false" dtr="false" t="normal">SUBTOTAL(9, F784:T784)</f>
        <v>1800948.27</v>
      </c>
      <c r="F784" s="124" t="n">
        <v>1309082.94</v>
      </c>
      <c r="G784" s="124" t="n"/>
      <c r="H784" s="124" t="n">
        <v>375296.59</v>
      </c>
      <c r="I784" s="124" t="n"/>
      <c r="J784" s="124" t="n"/>
      <c r="K784" s="124" t="n"/>
      <c r="L784" s="124" t="n">
        <v>0</v>
      </c>
      <c r="M784" s="124" t="n"/>
      <c r="N784" s="124" t="n"/>
      <c r="O784" s="124" t="n"/>
      <c r="P784" s="124" t="n"/>
      <c r="Q784" s="124" t="n"/>
      <c r="R784" s="124" t="n">
        <v>54028.45</v>
      </c>
      <c r="S784" s="124" t="n">
        <v>24000</v>
      </c>
      <c r="T784" s="124" t="n">
        <v>38540.29</v>
      </c>
      <c r="U784" s="128" t="n">
        <f aca="false" ca="false" dt2D="false" dtr="false" t="normal">COUNTIF(F784:Q784, "&gt;0")</f>
        <v>2</v>
      </c>
      <c r="V784" s="128" t="n">
        <f aca="false" ca="false" dt2D="false" dtr="false" t="normal">COUNTIF(R784:T784, "&gt;0")</f>
        <v>3</v>
      </c>
      <c r="W784" s="128" t="n">
        <f aca="false" ca="false" dt2D="false" dtr="false" t="normal">+U784+V784</f>
        <v>5</v>
      </c>
    </row>
    <row customHeight="true" ht="12.75" outlineLevel="0" r="785">
      <c r="A785" s="115" t="n">
        <f aca="false" ca="false" dt2D="false" dtr="false" t="normal">A784+1</f>
        <v>658</v>
      </c>
      <c r="B785" s="115" t="n">
        <f aca="false" ca="false" dt2D="false" dtr="false" t="normal">+B784+1</f>
        <v>124</v>
      </c>
      <c r="C785" s="116" t="s">
        <v>147</v>
      </c>
      <c r="D785" s="115" t="s">
        <v>343</v>
      </c>
      <c r="E785" s="124" t="n">
        <f aca="false" ca="true" dt2D="false" dtr="false" t="normal">SUBTOTAL(9, F785:T785)</f>
        <v>9762678.69</v>
      </c>
      <c r="F785" s="124" t="n">
        <v>9236877.01</v>
      </c>
      <c r="G785" s="124" t="n"/>
      <c r="H785" s="124" t="n"/>
      <c r="I785" s="124" t="n"/>
      <c r="J785" s="124" t="n"/>
      <c r="K785" s="124" t="n"/>
      <c r="L785" s="124" t="n">
        <v>0</v>
      </c>
      <c r="M785" s="124" t="n"/>
      <c r="N785" s="124" t="n"/>
      <c r="O785" s="124" t="n"/>
      <c r="P785" s="124" t="n"/>
      <c r="Q785" s="124" t="n"/>
      <c r="R785" s="124" t="n">
        <v>292880.36</v>
      </c>
      <c r="S785" s="124" t="n">
        <v>24000</v>
      </c>
      <c r="T785" s="124" t="n">
        <v>208921.32</v>
      </c>
      <c r="U785" s="128" t="n">
        <f aca="false" ca="false" dt2D="false" dtr="false" t="normal">COUNTIF(F785:Q785, "&gt;0")</f>
        <v>1</v>
      </c>
      <c r="V785" s="128" t="n">
        <f aca="false" ca="false" dt2D="false" dtr="false" t="normal">COUNTIF(R785:T785, "&gt;0")</f>
        <v>3</v>
      </c>
      <c r="W785" s="128" t="n">
        <f aca="false" ca="false" dt2D="false" dtr="false" t="normal">+U785+V785</f>
        <v>4</v>
      </c>
    </row>
    <row customHeight="true" ht="12.75" outlineLevel="0" r="786">
      <c r="A786" s="115" t="n">
        <f aca="false" ca="false" dt2D="false" dtr="false" t="normal">A785+1</f>
        <v>659</v>
      </c>
      <c r="B786" s="115" t="n">
        <f aca="false" ca="false" dt2D="false" dtr="false" t="normal">+B785+1</f>
        <v>125</v>
      </c>
      <c r="C786" s="116" t="s">
        <v>147</v>
      </c>
      <c r="D786" s="115" t="s">
        <v>345</v>
      </c>
      <c r="E786" s="124" t="n">
        <f aca="false" ca="true" dt2D="false" dtr="false" t="normal">SUBTOTAL(9, F786:T786)</f>
        <v>2587814.31</v>
      </c>
      <c r="F786" s="124" t="n"/>
      <c r="G786" s="124" t="n"/>
      <c r="H786" s="124" t="n"/>
      <c r="I786" s="124" t="n"/>
      <c r="J786" s="124" t="n">
        <v>2430800.65</v>
      </c>
      <c r="K786" s="124" t="n"/>
      <c r="L786" s="124" t="n">
        <v>0</v>
      </c>
      <c r="M786" s="124" t="n"/>
      <c r="N786" s="124" t="n"/>
      <c r="O786" s="124" t="n"/>
      <c r="P786" s="124" t="n"/>
      <c r="Q786" s="124" t="n"/>
      <c r="R786" s="124" t="n">
        <v>77634.43</v>
      </c>
      <c r="S786" s="124" t="n">
        <v>24000</v>
      </c>
      <c r="T786" s="124" t="n">
        <v>55379.23</v>
      </c>
      <c r="U786" s="128" t="n">
        <f aca="false" ca="false" dt2D="false" dtr="false" t="normal">COUNTIF(F786:Q786, "&gt;0")</f>
        <v>1</v>
      </c>
      <c r="V786" s="128" t="n">
        <f aca="false" ca="false" dt2D="false" dtr="false" t="normal">COUNTIF(R786:T786, "&gt;0")</f>
        <v>3</v>
      </c>
      <c r="W786" s="128" t="n">
        <f aca="false" ca="false" dt2D="false" dtr="false" t="normal">+U786+V786</f>
        <v>4</v>
      </c>
    </row>
    <row customHeight="true" ht="12.75" outlineLevel="0" r="787">
      <c r="A787" s="115" t="n">
        <f aca="false" ca="false" dt2D="false" dtr="false" t="normal">A786+1</f>
        <v>660</v>
      </c>
      <c r="B787" s="115" t="n">
        <f aca="false" ca="false" dt2D="false" dtr="false" t="normal">+B786+1</f>
        <v>126</v>
      </c>
      <c r="C787" s="116" t="s">
        <v>147</v>
      </c>
      <c r="D787" s="115" t="s">
        <v>347</v>
      </c>
      <c r="E787" s="124" t="n">
        <f aca="false" ca="true" dt2D="false" dtr="false" t="normal">SUBTOTAL(9, F787:T787)</f>
        <v>24434612.320000004</v>
      </c>
      <c r="F787" s="124" t="n">
        <v>10551502.63</v>
      </c>
      <c r="G787" s="124" t="n">
        <v>4359364.54</v>
      </c>
      <c r="H787" s="124" t="n">
        <v>4608497.96</v>
      </c>
      <c r="I787" s="124" t="n">
        <v>3635308.12</v>
      </c>
      <c r="J787" s="124" t="n"/>
      <c r="K787" s="124" t="n"/>
      <c r="L787" s="124" t="n">
        <v>0</v>
      </c>
      <c r="M787" s="124" t="n"/>
      <c r="N787" s="124" t="n"/>
      <c r="O787" s="124" t="n"/>
      <c r="P787" s="124" t="n"/>
      <c r="Q787" s="124" t="n"/>
      <c r="R787" s="124" t="n">
        <v>733038.37</v>
      </c>
      <c r="S787" s="124" t="n">
        <v>24000</v>
      </c>
      <c r="T787" s="124" t="n">
        <v>522900.7</v>
      </c>
      <c r="U787" s="128" t="n">
        <f aca="false" ca="false" dt2D="false" dtr="false" t="normal">COUNTIF(F787:Q787, "&gt;0")</f>
        <v>4</v>
      </c>
      <c r="V787" s="128" t="n">
        <f aca="false" ca="false" dt2D="false" dtr="false" t="normal">COUNTIF(R787:T787, "&gt;0")</f>
        <v>3</v>
      </c>
      <c r="W787" s="128" t="n">
        <f aca="false" ca="false" dt2D="false" dtr="false" t="normal">+U787+V787</f>
        <v>7</v>
      </c>
    </row>
    <row customHeight="true" ht="12.75" outlineLevel="0" r="788">
      <c r="A788" s="115" t="n">
        <f aca="false" ca="false" dt2D="false" dtr="false" t="normal">A787+1</f>
        <v>661</v>
      </c>
      <c r="B788" s="115" t="n">
        <f aca="false" ca="false" dt2D="false" dtr="false" t="normal">+B787+1</f>
        <v>127</v>
      </c>
      <c r="C788" s="116" t="s">
        <v>147</v>
      </c>
      <c r="D788" s="115" t="s">
        <v>348</v>
      </c>
      <c r="E788" s="124" t="n">
        <f aca="false" ca="true" dt2D="false" dtr="false" t="normal">SUBTOTAL(9, F788:T788)</f>
        <v>2084511.59</v>
      </c>
      <c r="F788" s="124" t="n"/>
      <c r="G788" s="124" t="n"/>
      <c r="H788" s="124" t="n"/>
      <c r="I788" s="124" t="n"/>
      <c r="J788" s="124" t="n">
        <v>1953367.69</v>
      </c>
      <c r="K788" s="124" t="n"/>
      <c r="L788" s="124" t="n">
        <v>0</v>
      </c>
      <c r="M788" s="124" t="n"/>
      <c r="N788" s="124" t="n"/>
      <c r="O788" s="124" t="n"/>
      <c r="P788" s="124" t="n"/>
      <c r="Q788" s="124" t="n"/>
      <c r="R788" s="124" t="n">
        <v>62535.35</v>
      </c>
      <c r="S788" s="124" t="n">
        <v>24000</v>
      </c>
      <c r="T788" s="124" t="n">
        <v>44608.55</v>
      </c>
      <c r="U788" s="128" t="n">
        <f aca="false" ca="false" dt2D="false" dtr="false" t="normal">COUNTIF(F788:Q788, "&gt;0")</f>
        <v>1</v>
      </c>
      <c r="V788" s="128" t="n">
        <f aca="false" ca="false" dt2D="false" dtr="false" t="normal">COUNTIF(R788:T788, "&gt;0")</f>
        <v>3</v>
      </c>
      <c r="W788" s="128" t="n">
        <f aca="false" ca="false" dt2D="false" dtr="false" t="normal">+U788+V788</f>
        <v>4</v>
      </c>
    </row>
    <row customHeight="true" ht="12.75" outlineLevel="0" r="789">
      <c r="A789" s="115" t="n">
        <f aca="false" ca="false" dt2D="false" dtr="false" t="normal">A788+1</f>
        <v>662</v>
      </c>
      <c r="B789" s="115" t="n">
        <f aca="false" ca="false" dt2D="false" dtr="false" t="normal">+B788+1</f>
        <v>128</v>
      </c>
      <c r="C789" s="116" t="s">
        <v>147</v>
      </c>
      <c r="D789" s="115" t="s">
        <v>350</v>
      </c>
      <c r="E789" s="124" t="n">
        <f aca="false" ca="true" dt2D="false" dtr="false" t="normal">SUBTOTAL(9, F789:T789)</f>
        <v>2962261.8899999997</v>
      </c>
      <c r="F789" s="124" t="n"/>
      <c r="G789" s="124" t="n"/>
      <c r="H789" s="124" t="n"/>
      <c r="I789" s="124" t="n">
        <v>2786001.63</v>
      </c>
      <c r="J789" s="124" t="n"/>
      <c r="K789" s="124" t="n"/>
      <c r="L789" s="124" t="n">
        <v>0</v>
      </c>
      <c r="M789" s="124" t="n"/>
      <c r="N789" s="124" t="n"/>
      <c r="O789" s="124" t="n"/>
      <c r="P789" s="124" t="n"/>
      <c r="Q789" s="124" t="n"/>
      <c r="R789" s="124" t="n">
        <v>88867.86</v>
      </c>
      <c r="S789" s="124" t="n">
        <v>24000</v>
      </c>
      <c r="T789" s="124" t="n">
        <v>63392.4</v>
      </c>
      <c r="U789" s="128" t="n">
        <f aca="false" ca="false" dt2D="false" dtr="false" t="normal">COUNTIF(F789:Q789, "&gt;0")</f>
        <v>1</v>
      </c>
      <c r="V789" s="128" t="n">
        <f aca="false" ca="false" dt2D="false" dtr="false" t="normal">COUNTIF(R789:T789, "&gt;0")</f>
        <v>3</v>
      </c>
      <c r="W789" s="128" t="n">
        <f aca="false" ca="false" dt2D="false" dtr="false" t="normal">+U789+V789</f>
        <v>4</v>
      </c>
    </row>
    <row customHeight="true" ht="12.75" outlineLevel="0" r="790">
      <c r="A790" s="115" t="n">
        <f aca="false" ca="false" dt2D="false" dtr="false" t="normal">A789+1</f>
        <v>663</v>
      </c>
      <c r="B790" s="115" t="n">
        <f aca="false" ca="false" dt2D="false" dtr="false" t="normal">+B789+1</f>
        <v>129</v>
      </c>
      <c r="C790" s="116" t="s">
        <v>147</v>
      </c>
      <c r="D790" s="115" t="s">
        <v>352</v>
      </c>
      <c r="E790" s="124" t="n">
        <f aca="false" ca="true" dt2D="false" dtr="false" t="normal">SUBTOTAL(9, F790:T790)</f>
        <v>20511676.93</v>
      </c>
      <c r="F790" s="124" t="n">
        <v>9538277.58</v>
      </c>
      <c r="G790" s="124" t="n">
        <v>3940411.61</v>
      </c>
      <c r="H790" s="124" t="n">
        <v>4165635.18</v>
      </c>
      <c r="I790" s="124" t="n"/>
      <c r="J790" s="124" t="n">
        <v>1789052.36</v>
      </c>
      <c r="K790" s="124" t="n"/>
      <c r="L790" s="124" t="n">
        <v>0</v>
      </c>
      <c r="M790" s="124" t="n"/>
      <c r="N790" s="124" t="n"/>
      <c r="O790" s="124" t="n"/>
      <c r="P790" s="124" t="n"/>
      <c r="Q790" s="124" t="n"/>
      <c r="R790" s="124" t="n">
        <v>615350.31</v>
      </c>
      <c r="S790" s="124" t="n">
        <v>24000</v>
      </c>
      <c r="T790" s="124" t="n">
        <v>438949.89</v>
      </c>
      <c r="U790" s="128" t="n">
        <f aca="false" ca="false" dt2D="false" dtr="false" t="normal">COUNTIF(F790:Q790, "&gt;0")</f>
        <v>4</v>
      </c>
      <c r="V790" s="128" t="n">
        <f aca="false" ca="false" dt2D="false" dtr="false" t="normal">COUNTIF(R790:T790, "&gt;0")</f>
        <v>3</v>
      </c>
      <c r="W790" s="128" t="n">
        <f aca="false" ca="false" dt2D="false" dtr="false" t="normal">+U790+V790</f>
        <v>7</v>
      </c>
    </row>
    <row customHeight="true" ht="13.5" outlineLevel="0" r="791">
      <c r="A791" s="115" t="n">
        <f aca="false" ca="false" dt2D="false" dtr="false" t="normal">A790+1</f>
        <v>664</v>
      </c>
      <c r="B791" s="115" t="n">
        <f aca="false" ca="false" dt2D="false" dtr="false" t="normal">+B790+1</f>
        <v>130</v>
      </c>
      <c r="C791" s="116" t="s">
        <v>147</v>
      </c>
      <c r="D791" s="115" t="s">
        <v>353</v>
      </c>
      <c r="E791" s="124" t="n">
        <f aca="false" ca="true" dt2D="false" dtr="false" t="normal">SUBTOTAL(9, F791:T791)</f>
        <v>1438367.57</v>
      </c>
      <c r="F791" s="124" t="n"/>
      <c r="G791" s="124" t="n"/>
      <c r="H791" s="124" t="n"/>
      <c r="I791" s="124" t="n"/>
      <c r="J791" s="124" t="n">
        <v>1340435.47</v>
      </c>
      <c r="K791" s="124" t="n"/>
      <c r="L791" s="124" t="n">
        <v>0</v>
      </c>
      <c r="M791" s="124" t="n"/>
      <c r="N791" s="124" t="n"/>
      <c r="O791" s="124" t="n"/>
      <c r="P791" s="124" t="n"/>
      <c r="Q791" s="124" t="n"/>
      <c r="R791" s="124" t="n">
        <v>43151.03</v>
      </c>
      <c r="S791" s="124" t="n">
        <v>24000</v>
      </c>
      <c r="T791" s="124" t="n">
        <v>30781.07</v>
      </c>
      <c r="U791" s="128" t="n">
        <f aca="false" ca="false" dt2D="false" dtr="false" t="normal">COUNTIF(F791:Q791, "&gt;0")</f>
        <v>1</v>
      </c>
      <c r="V791" s="128" t="n">
        <f aca="false" ca="false" dt2D="false" dtr="false" t="normal">COUNTIF(R791:T791, "&gt;0")</f>
        <v>3</v>
      </c>
      <c r="W791" s="128" t="n">
        <f aca="false" ca="false" dt2D="false" dtr="false" t="normal">+U791+V791</f>
        <v>4</v>
      </c>
    </row>
    <row customHeight="true" ht="12.75" outlineLevel="0" r="792">
      <c r="A792" s="115" t="n">
        <f aca="false" ca="false" dt2D="false" dtr="false" t="normal">A791+1</f>
        <v>665</v>
      </c>
      <c r="B792" s="115" t="n">
        <f aca="false" ca="false" dt2D="false" dtr="false" t="normal">+B791+1</f>
        <v>131</v>
      </c>
      <c r="C792" s="116" t="s">
        <v>147</v>
      </c>
      <c r="D792" s="115" t="s">
        <v>158</v>
      </c>
      <c r="E792" s="124" t="n">
        <f aca="false" ca="true" dt2D="false" dtr="false" t="normal">SUBTOTAL(9, F792:T792)</f>
        <v>12558636.99</v>
      </c>
      <c r="F792" s="124" t="n"/>
      <c r="G792" s="124" t="n">
        <v>5779305.26</v>
      </c>
      <c r="H792" s="124" t="n">
        <v>6109817.79</v>
      </c>
      <c r="I792" s="124" t="n"/>
      <c r="J792" s="124" t="n"/>
      <c r="K792" s="124" t="n"/>
      <c r="L792" s="124" t="n"/>
      <c r="M792" s="124" t="n"/>
      <c r="N792" s="124" t="n"/>
      <c r="O792" s="124" t="n"/>
      <c r="P792" s="124" t="n"/>
      <c r="Q792" s="124" t="n"/>
      <c r="R792" s="124" t="n">
        <v>376759.11</v>
      </c>
      <c r="S792" s="124" t="n">
        <v>24000</v>
      </c>
      <c r="T792" s="124" t="n">
        <v>268754.83</v>
      </c>
      <c r="U792" s="128" t="n">
        <f aca="false" ca="false" dt2D="false" dtr="false" t="normal">COUNTIF(F792:Q792, "&gt;0")</f>
        <v>2</v>
      </c>
      <c r="V792" s="128" t="n">
        <f aca="false" ca="false" dt2D="false" dtr="false" t="normal">COUNTIF(R792:T792, "&gt;0")</f>
        <v>3</v>
      </c>
      <c r="W792" s="128" t="n">
        <f aca="false" ca="false" dt2D="false" dtr="false" t="normal">+U792+V792</f>
        <v>5</v>
      </c>
    </row>
    <row customHeight="true" ht="12.75" outlineLevel="0" r="793">
      <c r="A793" s="115" t="n">
        <f aca="false" ca="false" dt2D="false" dtr="false" t="normal">A792+1</f>
        <v>666</v>
      </c>
      <c r="B793" s="115" t="n">
        <f aca="false" ca="false" dt2D="false" dtr="false" t="normal">+B792+1</f>
        <v>132</v>
      </c>
      <c r="C793" s="116" t="s">
        <v>147</v>
      </c>
      <c r="D793" s="115" t="s">
        <v>354</v>
      </c>
      <c r="E793" s="124" t="n">
        <f aca="false" ca="true" dt2D="false" dtr="false" t="normal">SUBTOTAL(9, F793:T793)</f>
        <v>10774080</v>
      </c>
      <c r="F793" s="124" t="n"/>
      <c r="G793" s="124" t="n"/>
      <c r="H793" s="124" t="n"/>
      <c r="I793" s="124" t="n"/>
      <c r="J793" s="124" t="n"/>
      <c r="K793" s="124" t="n"/>
      <c r="L793" s="124" t="n">
        <v>0</v>
      </c>
      <c r="M793" s="124" t="n">
        <v>10196292.29</v>
      </c>
      <c r="N793" s="124" t="n"/>
      <c r="O793" s="124" t="n"/>
      <c r="P793" s="124" t="n"/>
      <c r="Q793" s="124" t="n"/>
      <c r="R793" s="124" t="n">
        <v>323222.4</v>
      </c>
      <c r="S793" s="124" t="n">
        <v>24000</v>
      </c>
      <c r="T793" s="124" t="n">
        <v>230565.31</v>
      </c>
      <c r="U793" s="128" t="n">
        <f aca="false" ca="false" dt2D="false" dtr="false" t="normal">COUNTIF(F793:Q793, "&gt;0")</f>
        <v>1</v>
      </c>
      <c r="V793" s="128" t="n">
        <f aca="false" ca="false" dt2D="false" dtr="false" t="normal">COUNTIF(R793:T793, "&gt;0")</f>
        <v>3</v>
      </c>
      <c r="W793" s="128" t="n">
        <f aca="false" ca="false" dt2D="false" dtr="false" t="normal">+U793+V793</f>
        <v>4</v>
      </c>
    </row>
    <row customHeight="true" ht="12.75" outlineLevel="0" r="794">
      <c r="A794" s="115" t="n">
        <f aca="false" ca="false" dt2D="false" dtr="false" t="normal">A793+1</f>
        <v>667</v>
      </c>
      <c r="B794" s="115" t="n">
        <f aca="false" ca="false" dt2D="false" dtr="false" t="normal">+B793+1</f>
        <v>133</v>
      </c>
      <c r="C794" s="116" t="s">
        <v>110</v>
      </c>
      <c r="D794" s="115" t="s">
        <v>163</v>
      </c>
      <c r="E794" s="124" t="n">
        <f aca="false" ca="false" dt2D="false" dtr="false" t="normal">SUM(F794:T794)</f>
        <v>1279535.6600000001</v>
      </c>
      <c r="F794" s="124" t="n"/>
      <c r="G794" s="124" t="n"/>
      <c r="H794" s="124" t="n">
        <v>1202952.82</v>
      </c>
      <c r="I794" s="124" t="n"/>
      <c r="J794" s="124" t="n"/>
      <c r="K794" s="124" t="n"/>
      <c r="L794" s="124" t="n"/>
      <c r="M794" s="124" t="n"/>
      <c r="N794" s="124" t="n"/>
      <c r="O794" s="124" t="n"/>
      <c r="P794" s="124" t="n"/>
      <c r="Q794" s="124" t="n"/>
      <c r="R794" s="124" t="n">
        <v>52582.84</v>
      </c>
      <c r="S794" s="124" t="n">
        <v>24000</v>
      </c>
      <c r="T794" s="124" t="n"/>
      <c r="U794" s="128" t="n"/>
      <c r="V794" s="128" t="n"/>
      <c r="W794" s="128" t="n"/>
    </row>
    <row customHeight="true" ht="12.75" outlineLevel="0" r="795">
      <c r="A795" s="115" t="n">
        <f aca="false" ca="false" dt2D="false" dtr="false" t="normal">A794+1</f>
        <v>668</v>
      </c>
      <c r="B795" s="115" t="n">
        <f aca="false" ca="false" dt2D="false" dtr="false" t="normal">+B794+1</f>
        <v>134</v>
      </c>
      <c r="C795" s="116" t="s">
        <v>147</v>
      </c>
      <c r="D795" s="115" t="s">
        <v>357</v>
      </c>
      <c r="E795" s="124" t="n">
        <f aca="false" ca="true" dt2D="false" dtr="false" t="normal">SUBTOTAL(9, F795:T795)</f>
        <v>22311476.520000003</v>
      </c>
      <c r="F795" s="124" t="n">
        <v>9634155.89</v>
      </c>
      <c r="G795" s="124" t="n">
        <v>3980055.81</v>
      </c>
      <c r="H795" s="124" t="n">
        <v>4207541.9</v>
      </c>
      <c r="I795" s="124" t="n">
        <v>3318913.02</v>
      </c>
      <c r="J795" s="124" t="n"/>
      <c r="K795" s="124" t="n"/>
      <c r="L795" s="124" t="n">
        <v>0</v>
      </c>
      <c r="M795" s="124" t="n"/>
      <c r="N795" s="124" t="n"/>
      <c r="O795" s="124" t="n"/>
      <c r="P795" s="124" t="n"/>
      <c r="Q795" s="124" t="n"/>
      <c r="R795" s="124" t="n">
        <v>669344.3</v>
      </c>
      <c r="S795" s="124" t="n">
        <v>24000</v>
      </c>
      <c r="T795" s="124" t="n">
        <v>477465.6</v>
      </c>
      <c r="U795" s="128" t="n">
        <f aca="false" ca="false" dt2D="false" dtr="false" t="normal">COUNTIF(F795:Q795, "&gt;0")</f>
        <v>4</v>
      </c>
      <c r="V795" s="128" t="n">
        <f aca="false" ca="false" dt2D="false" dtr="false" t="normal">COUNTIF(R795:T795, "&gt;0")</f>
        <v>3</v>
      </c>
      <c r="W795" s="128" t="n">
        <f aca="false" ca="false" dt2D="false" dtr="false" t="normal">+U795+V795</f>
        <v>7</v>
      </c>
    </row>
    <row customHeight="true" ht="12.75" outlineLevel="0" r="796">
      <c r="A796" s="115" t="n">
        <f aca="false" ca="false" dt2D="false" dtr="false" t="normal">A795+1</f>
        <v>669</v>
      </c>
      <c r="B796" s="115" t="n">
        <f aca="false" ca="false" dt2D="false" dtr="false" t="normal">+B795+1</f>
        <v>135</v>
      </c>
      <c r="C796" s="116" t="s">
        <v>147</v>
      </c>
      <c r="D796" s="115" t="s">
        <v>358</v>
      </c>
      <c r="E796" s="124" t="n">
        <f aca="false" ca="true" dt2D="false" dtr="false" t="normal">SUBTOTAL(9, F796:T796)</f>
        <v>23950204.15</v>
      </c>
      <c r="F796" s="124" t="n">
        <v>10342203.6</v>
      </c>
      <c r="G796" s="124" t="n">
        <v>4272822.62</v>
      </c>
      <c r="H796" s="124" t="n">
        <v>4517017.06</v>
      </c>
      <c r="I796" s="124" t="n">
        <v>3563120.38</v>
      </c>
      <c r="J796" s="124" t="n"/>
      <c r="K796" s="124" t="n"/>
      <c r="L796" s="124" t="n"/>
      <c r="M796" s="124" t="n"/>
      <c r="N796" s="124" t="n"/>
      <c r="O796" s="124" t="n"/>
      <c r="P796" s="124" t="n"/>
      <c r="Q796" s="124" t="n"/>
      <c r="R796" s="124" t="n">
        <v>718506.12</v>
      </c>
      <c r="S796" s="124" t="n">
        <v>24000</v>
      </c>
      <c r="T796" s="124" t="n">
        <v>512534.37</v>
      </c>
      <c r="U796" s="128" t="n">
        <f aca="false" ca="false" dt2D="false" dtr="false" t="normal">COUNTIF(F796:Q796, "&gt;0")</f>
        <v>4</v>
      </c>
      <c r="V796" s="128" t="n">
        <f aca="false" ca="false" dt2D="false" dtr="false" t="normal">COUNTIF(R796:T796, "&gt;0")</f>
        <v>3</v>
      </c>
      <c r="W796" s="128" t="n">
        <f aca="false" ca="false" dt2D="false" dtr="false" t="normal">+U796+V796</f>
        <v>7</v>
      </c>
    </row>
    <row customHeight="true" ht="12.75" outlineLevel="0" r="797">
      <c r="A797" s="115" t="n">
        <f aca="false" ca="false" dt2D="false" dtr="false" t="normal">A796+1</f>
        <v>670</v>
      </c>
      <c r="B797" s="115" t="n">
        <f aca="false" ca="false" dt2D="false" dtr="false" t="normal">+B796+1</f>
        <v>136</v>
      </c>
      <c r="C797" s="116" t="s">
        <v>147</v>
      </c>
      <c r="D797" s="115" t="s">
        <v>360</v>
      </c>
      <c r="E797" s="124" t="n">
        <f aca="false" ca="true" dt2D="false" dtr="false" t="normal">SUBTOTAL(9, F797:T797)</f>
        <v>18032776.38</v>
      </c>
      <c r="F797" s="124" t="n">
        <v>7171857.95</v>
      </c>
      <c r="G797" s="124" t="n">
        <v>2962637.4</v>
      </c>
      <c r="H797" s="124" t="n">
        <v>3131990.46</v>
      </c>
      <c r="I797" s="124" t="n">
        <v>2470446.64</v>
      </c>
      <c r="J797" s="124" t="n">
        <v>1344959.23</v>
      </c>
      <c r="K797" s="124" t="n"/>
      <c r="L797" s="124" t="n">
        <v>0</v>
      </c>
      <c r="M797" s="124" t="n"/>
      <c r="N797" s="124" t="n"/>
      <c r="O797" s="124" t="n"/>
      <c r="P797" s="124" t="n"/>
      <c r="Q797" s="124" t="n"/>
      <c r="R797" s="124" t="n">
        <v>540983.29</v>
      </c>
      <c r="S797" s="124" t="n">
        <v>24000</v>
      </c>
      <c r="T797" s="124" t="n">
        <v>385901.41</v>
      </c>
      <c r="U797" s="128" t="n">
        <f aca="false" ca="false" dt2D="false" dtr="false" t="normal">COUNTIF(F797:Q797, "&gt;0")</f>
        <v>5</v>
      </c>
      <c r="V797" s="128" t="n">
        <f aca="false" ca="false" dt2D="false" dtr="false" t="normal">COUNTIF(R797:T797, "&gt;0")</f>
        <v>3</v>
      </c>
      <c r="W797" s="128" t="n">
        <f aca="false" ca="false" dt2D="false" dtr="false" t="normal">+U797+V797</f>
        <v>8</v>
      </c>
    </row>
    <row customHeight="true" ht="12.75" outlineLevel="0" r="798">
      <c r="A798" s="115" t="n">
        <f aca="false" ca="false" dt2D="false" dtr="false" t="normal">A797+1</f>
        <v>671</v>
      </c>
      <c r="B798" s="115" t="n">
        <f aca="false" ca="false" dt2D="false" dtr="false" t="normal">B797+1</f>
        <v>137</v>
      </c>
      <c r="C798" s="116" t="s">
        <v>110</v>
      </c>
      <c r="D798" s="115" t="s">
        <v>361</v>
      </c>
      <c r="E798" s="124" t="n">
        <f aca="false" ca="true" dt2D="false" dtr="false" t="normal">SUBTOTAL(9, F798:T798)</f>
        <v>1293307.48</v>
      </c>
      <c r="F798" s="124" t="n"/>
      <c r="G798" s="124" t="n"/>
      <c r="H798" s="124" t="n"/>
      <c r="I798" s="124" t="n"/>
      <c r="J798" s="124" t="n">
        <v>1202831.48</v>
      </c>
      <c r="K798" s="124" t="n"/>
      <c r="L798" s="124" t="n"/>
      <c r="M798" s="124" t="n"/>
      <c r="N798" s="124" t="n"/>
      <c r="O798" s="124" t="n"/>
      <c r="P798" s="124" t="n"/>
      <c r="Q798" s="124" t="n"/>
      <c r="R798" s="124" t="n">
        <v>38799.22</v>
      </c>
      <c r="S798" s="124" t="n">
        <v>24000</v>
      </c>
      <c r="T798" s="124" t="n">
        <v>27676.78</v>
      </c>
      <c r="U798" s="128" t="n"/>
      <c r="V798" s="128" t="n"/>
      <c r="W798" s="128" t="n"/>
    </row>
    <row customHeight="true" ht="12.75" outlineLevel="0" r="799">
      <c r="A799" s="115" t="n">
        <f aca="false" ca="false" dt2D="false" dtr="false" t="normal">A798+1</f>
        <v>672</v>
      </c>
      <c r="B799" s="115" t="n">
        <f aca="false" ca="false" dt2D="false" dtr="false" t="normal">B798+1</f>
        <v>138</v>
      </c>
      <c r="C799" s="116" t="s">
        <v>147</v>
      </c>
      <c r="D799" s="115" t="s">
        <v>363</v>
      </c>
      <c r="E799" s="124" t="n">
        <f aca="false" ca="true" dt2D="false" dtr="false" t="normal">SUBTOTAL(9, F799:T799)</f>
        <v>2083820.52</v>
      </c>
      <c r="F799" s="124" t="n"/>
      <c r="G799" s="124" t="n"/>
      <c r="H799" s="124" t="n"/>
      <c r="I799" s="124" t="n"/>
      <c r="J799" s="124" t="n">
        <v>1952711.19</v>
      </c>
      <c r="K799" s="124" t="n"/>
      <c r="L799" s="124" t="n"/>
      <c r="M799" s="124" t="n"/>
      <c r="N799" s="124" t="n"/>
      <c r="O799" s="124" t="n"/>
      <c r="P799" s="124" t="n"/>
      <c r="Q799" s="124" t="n"/>
      <c r="R799" s="124" t="n">
        <v>62514.59</v>
      </c>
      <c r="S799" s="124" t="n">
        <v>24001</v>
      </c>
      <c r="T799" s="124" t="n">
        <v>44593.74</v>
      </c>
      <c r="U799" s="128" t="n"/>
      <c r="V799" s="128" t="n"/>
      <c r="W799" s="128" t="n"/>
    </row>
    <row customHeight="true" ht="12.75" outlineLevel="0" r="800">
      <c r="A800" s="115" t="n">
        <f aca="false" ca="false" dt2D="false" dtr="false" t="normal">A799+1</f>
        <v>673</v>
      </c>
      <c r="B800" s="115" t="n">
        <f aca="false" ca="false" dt2D="false" dtr="false" t="normal">B799+1</f>
        <v>139</v>
      </c>
      <c r="C800" s="116" t="s">
        <v>147</v>
      </c>
      <c r="D800" s="115" t="s">
        <v>364</v>
      </c>
      <c r="E800" s="124" t="n">
        <f aca="false" ca="true" dt2D="false" dtr="false" t="normal">SUBTOTAL(9, F800:T800)</f>
        <v>3917997.4000000004</v>
      </c>
      <c r="F800" s="124" t="n">
        <v>1788218.36</v>
      </c>
      <c r="G800" s="124" t="n">
        <v>649911.87</v>
      </c>
      <c r="H800" s="124" t="n">
        <v>246955.22</v>
      </c>
      <c r="I800" s="124" t="n">
        <v>1007526.89</v>
      </c>
      <c r="J800" s="124" t="n"/>
      <c r="K800" s="124" t="n"/>
      <c r="L800" s="124" t="n">
        <v>0</v>
      </c>
      <c r="M800" s="124" t="n"/>
      <c r="N800" s="124" t="n"/>
      <c r="O800" s="124" t="n"/>
      <c r="P800" s="124" t="n"/>
      <c r="Q800" s="124" t="n"/>
      <c r="R800" s="124" t="n">
        <v>117539.92</v>
      </c>
      <c r="S800" s="124" t="n">
        <v>24000</v>
      </c>
      <c r="T800" s="124" t="n">
        <v>83845.14</v>
      </c>
      <c r="U800" s="128" t="n">
        <f aca="false" ca="false" dt2D="false" dtr="false" t="normal">COUNTIF(F800:Q800, "&gt;0")</f>
        <v>4</v>
      </c>
      <c r="V800" s="128" t="n">
        <f aca="false" ca="false" dt2D="false" dtr="false" t="normal">COUNTIF(R800:T800, "&gt;0")</f>
        <v>3</v>
      </c>
      <c r="W800" s="128" t="n">
        <f aca="false" ca="false" dt2D="false" dtr="false" t="normal">+U800+V800</f>
        <v>7</v>
      </c>
    </row>
    <row customHeight="true" ht="12.75" outlineLevel="0" r="801">
      <c r="A801" s="115" t="n">
        <f aca="false" ca="false" dt2D="false" dtr="false" t="normal">A800+1</f>
        <v>674</v>
      </c>
      <c r="B801" s="115" t="n">
        <f aca="false" ca="false" dt2D="false" dtr="false" t="normal">+B800+1</f>
        <v>140</v>
      </c>
      <c r="C801" s="116" t="s">
        <v>147</v>
      </c>
      <c r="D801" s="115" t="s">
        <v>366</v>
      </c>
      <c r="E801" s="124" t="n">
        <f aca="false" ca="true" dt2D="false" dtr="false" t="normal">SUBTOTAL(9, F801:T801)</f>
        <v>32905561.01</v>
      </c>
      <c r="F801" s="124" t="n">
        <v>13090907.01</v>
      </c>
      <c r="G801" s="124" t="n">
        <v>5410072.91</v>
      </c>
      <c r="H801" s="124" t="n">
        <v>5719102.28</v>
      </c>
      <c r="I801" s="124" t="n">
        <v>4511940.93</v>
      </c>
      <c r="J801" s="124" t="n">
        <v>2458192.04</v>
      </c>
      <c r="K801" s="124" t="n"/>
      <c r="L801" s="124" t="n">
        <v>0</v>
      </c>
      <c r="M801" s="124" t="n"/>
      <c r="N801" s="124" t="n"/>
      <c r="O801" s="124" t="n"/>
      <c r="P801" s="124" t="n"/>
      <c r="Q801" s="124" t="n"/>
      <c r="R801" s="124" t="n">
        <v>987166.83</v>
      </c>
      <c r="S801" s="124" t="n">
        <v>24000</v>
      </c>
      <c r="T801" s="124" t="n">
        <v>704179.01</v>
      </c>
      <c r="U801" s="128" t="n">
        <f aca="false" ca="false" dt2D="false" dtr="false" t="normal">COUNTIF(F801:Q801, "&gt;0")</f>
        <v>5</v>
      </c>
      <c r="V801" s="128" t="n">
        <f aca="false" ca="false" dt2D="false" dtr="false" t="normal">COUNTIF(R801:T801, "&gt;0")</f>
        <v>3</v>
      </c>
      <c r="W801" s="128" t="n">
        <f aca="false" ca="false" dt2D="false" dtr="false" t="normal">+U801+V801</f>
        <v>8</v>
      </c>
    </row>
    <row customHeight="true" ht="12.75" outlineLevel="0" r="802">
      <c r="A802" s="115" t="n">
        <f aca="false" ca="false" dt2D="false" dtr="false" t="normal">A801+1</f>
        <v>675</v>
      </c>
      <c r="B802" s="115" t="n">
        <f aca="false" ca="false" dt2D="false" dtr="false" t="normal">+B801+1</f>
        <v>141</v>
      </c>
      <c r="C802" s="116" t="s">
        <v>147</v>
      </c>
      <c r="D802" s="115" t="s">
        <v>367</v>
      </c>
      <c r="E802" s="124" t="n">
        <f aca="false" ca="true" dt2D="false" dtr="false" t="normal">SUBTOTAL(9, F802:T802)</f>
        <v>15325950.62</v>
      </c>
      <c r="F802" s="124" t="n">
        <v>8259916.46</v>
      </c>
      <c r="G802" s="124" t="n">
        <v>3410655.97</v>
      </c>
      <c r="H802" s="124" t="n"/>
      <c r="I802" s="124" t="n">
        <v>2843624.33</v>
      </c>
      <c r="J802" s="124" t="n"/>
      <c r="K802" s="124" t="n"/>
      <c r="L802" s="124" t="n">
        <v>0</v>
      </c>
      <c r="M802" s="124" t="n"/>
      <c r="N802" s="124" t="n"/>
      <c r="O802" s="124" t="n"/>
      <c r="P802" s="124" t="n"/>
      <c r="Q802" s="124" t="n"/>
      <c r="R802" s="124" t="n">
        <v>459778.52</v>
      </c>
      <c r="S802" s="124" t="n">
        <v>24000</v>
      </c>
      <c r="T802" s="124" t="n">
        <v>327975.34</v>
      </c>
      <c r="U802" s="128" t="n">
        <f aca="false" ca="false" dt2D="false" dtr="false" t="normal">COUNTIF(F802:Q802, "&gt;0")</f>
        <v>3</v>
      </c>
      <c r="V802" s="128" t="n">
        <f aca="false" ca="false" dt2D="false" dtr="false" t="normal">COUNTIF(R802:T802, "&gt;0")</f>
        <v>3</v>
      </c>
      <c r="W802" s="128" t="n">
        <f aca="false" ca="false" dt2D="false" dtr="false" t="normal">+U802+V802</f>
        <v>6</v>
      </c>
    </row>
    <row customHeight="true" ht="12.75" outlineLevel="0" r="803">
      <c r="A803" s="115" t="n">
        <f aca="false" ca="false" dt2D="false" dtr="false" t="normal">A802+1</f>
        <v>676</v>
      </c>
      <c r="B803" s="115" t="n">
        <f aca="false" ca="false" dt2D="false" dtr="false" t="normal">+B802+1</f>
        <v>142</v>
      </c>
      <c r="C803" s="116" t="s">
        <v>147</v>
      </c>
      <c r="D803" s="115" t="s">
        <v>369</v>
      </c>
      <c r="E803" s="124" t="n">
        <f aca="false" ca="true" dt2D="false" dtr="false" t="normal">SUBTOTAL(9, F803:T803)</f>
        <v>11785398.88</v>
      </c>
      <c r="F803" s="124" t="n">
        <v>5086136.43</v>
      </c>
      <c r="G803" s="124" t="n">
        <v>2099519.89</v>
      </c>
      <c r="H803" s="124" t="n">
        <v>2219682.91</v>
      </c>
      <c r="I803" s="124" t="n">
        <v>1750290.14</v>
      </c>
      <c r="J803" s="124" t="n"/>
      <c r="K803" s="124" t="n"/>
      <c r="L803" s="124" t="n">
        <v>0</v>
      </c>
      <c r="M803" s="124" t="n"/>
      <c r="N803" s="124" t="n"/>
      <c r="O803" s="124" t="n"/>
      <c r="P803" s="124" t="n"/>
      <c r="Q803" s="124" t="n"/>
      <c r="R803" s="124" t="n">
        <v>353561.97</v>
      </c>
      <c r="S803" s="124" t="n">
        <v>24000</v>
      </c>
      <c r="T803" s="124" t="n">
        <v>252207.54</v>
      </c>
      <c r="U803" s="128" t="n">
        <f aca="false" ca="false" dt2D="false" dtr="false" t="normal">COUNTIF(F803:Q803, "&gt;0")</f>
        <v>4</v>
      </c>
      <c r="V803" s="128" t="n">
        <f aca="false" ca="false" dt2D="false" dtr="false" t="normal">COUNTIF(R803:T803, "&gt;0")</f>
        <v>3</v>
      </c>
      <c r="W803" s="128" t="n">
        <f aca="false" ca="false" dt2D="false" dtr="false" t="normal">+U803+V803</f>
        <v>7</v>
      </c>
    </row>
    <row customHeight="true" ht="12.75" outlineLevel="0" r="804">
      <c r="A804" s="115" t="n">
        <f aca="false" ca="false" dt2D="false" dtr="false" t="normal">A803+1</f>
        <v>677</v>
      </c>
      <c r="B804" s="115" t="n">
        <f aca="false" ca="false" dt2D="false" dtr="false" t="normal">+B803+1</f>
        <v>143</v>
      </c>
      <c r="C804" s="116" t="s">
        <v>147</v>
      </c>
      <c r="D804" s="115" t="s">
        <v>370</v>
      </c>
      <c r="E804" s="124" t="n">
        <f aca="false" ca="true" dt2D="false" dtr="false" t="normal">SUBTOTAL(9, F804:T804)</f>
        <v>16545718.019999998</v>
      </c>
      <c r="F804" s="124" t="n">
        <v>10230412.35</v>
      </c>
      <c r="G804" s="124" t="n"/>
      <c r="H804" s="124" t="n"/>
      <c r="I804" s="124" t="n">
        <v>3523253.11</v>
      </c>
      <c r="J804" s="124" t="n">
        <v>1917602.65</v>
      </c>
      <c r="K804" s="124" t="n"/>
      <c r="L804" s="124" t="n">
        <v>0</v>
      </c>
      <c r="M804" s="124" t="n"/>
      <c r="N804" s="124" t="n"/>
      <c r="O804" s="124" t="n"/>
      <c r="P804" s="124" t="n"/>
      <c r="Q804" s="124" t="n"/>
      <c r="R804" s="124" t="n">
        <v>496371.54</v>
      </c>
      <c r="S804" s="124" t="n">
        <v>24000</v>
      </c>
      <c r="T804" s="124" t="n">
        <v>354078.37</v>
      </c>
      <c r="U804" s="128" t="n">
        <f aca="false" ca="false" dt2D="false" dtr="false" t="normal">COUNTIF(F804:Q804, "&gt;0")</f>
        <v>3</v>
      </c>
      <c r="V804" s="128" t="n">
        <f aca="false" ca="false" dt2D="false" dtr="false" t="normal">COUNTIF(R804:T804, "&gt;0")</f>
        <v>3</v>
      </c>
      <c r="W804" s="128" t="n">
        <f aca="false" ca="false" dt2D="false" dtr="false" t="normal">+U804+V804</f>
        <v>6</v>
      </c>
    </row>
    <row customHeight="true" ht="12.75" outlineLevel="0" r="805">
      <c r="A805" s="115" t="n">
        <f aca="false" ca="false" dt2D="false" dtr="false" t="normal">A804+1</f>
        <v>678</v>
      </c>
      <c r="B805" s="115" t="n">
        <f aca="false" ca="false" dt2D="false" dtr="false" t="normal">+B804+1</f>
        <v>144</v>
      </c>
      <c r="C805" s="116" t="s">
        <v>147</v>
      </c>
      <c r="D805" s="115" t="s">
        <v>372</v>
      </c>
      <c r="E805" s="124" t="n">
        <f aca="false" ca="true" dt2D="false" dtr="false" t="normal">SUBTOTAL(9, F805:T805)</f>
        <v>15785957.160000002</v>
      </c>
      <c r="F805" s="124" t="n">
        <v>14950558.97</v>
      </c>
      <c r="G805" s="124" t="n"/>
      <c r="H805" s="124" t="n"/>
      <c r="I805" s="124" t="n"/>
      <c r="J805" s="124" t="n"/>
      <c r="K805" s="124" t="n"/>
      <c r="L805" s="124" t="n">
        <v>0</v>
      </c>
      <c r="M805" s="124" t="n"/>
      <c r="N805" s="124" t="n"/>
      <c r="O805" s="124" t="n"/>
      <c r="P805" s="124" t="n"/>
      <c r="Q805" s="124" t="n"/>
      <c r="R805" s="124" t="n">
        <v>473578.71</v>
      </c>
      <c r="S805" s="124" t="n">
        <v>24000</v>
      </c>
      <c r="T805" s="124" t="n">
        <v>337819.48</v>
      </c>
      <c r="U805" s="128" t="n">
        <f aca="false" ca="false" dt2D="false" dtr="false" t="normal">COUNTIF(F805:Q805, "&gt;0")</f>
        <v>1</v>
      </c>
      <c r="V805" s="128" t="n">
        <f aca="false" ca="false" dt2D="false" dtr="false" t="normal">COUNTIF(R805:T805, "&gt;0")</f>
        <v>3</v>
      </c>
      <c r="W805" s="128" t="n">
        <f aca="false" ca="false" dt2D="false" dtr="false" t="normal">+U805+V805</f>
        <v>4</v>
      </c>
    </row>
    <row customHeight="true" ht="12.75" outlineLevel="0" r="806">
      <c r="A806" s="115" t="n">
        <f aca="false" ca="false" dt2D="false" dtr="false" t="normal">A805+1</f>
        <v>679</v>
      </c>
      <c r="B806" s="115" t="n">
        <f aca="false" ca="false" dt2D="false" dtr="false" t="normal">+B805+1</f>
        <v>145</v>
      </c>
      <c r="C806" s="116" t="s">
        <v>373</v>
      </c>
      <c r="D806" s="115" t="s">
        <v>374</v>
      </c>
      <c r="E806" s="124" t="n">
        <f aca="false" ca="true" dt2D="false" dtr="false" t="normal">SUBTOTAL(9, F806:T806)</f>
        <v>24757580.259999998</v>
      </c>
      <c r="F806" s="124" t="n">
        <v>10688817.31</v>
      </c>
      <c r="G806" s="124" t="n">
        <v>4418255.22</v>
      </c>
      <c r="H806" s="124" t="n">
        <v>4668515.79</v>
      </c>
      <c r="I806" s="124" t="n">
        <v>3685452.31</v>
      </c>
      <c r="J806" s="124" t="n"/>
      <c r="K806" s="124" t="n"/>
      <c r="L806" s="124" t="n">
        <v>0</v>
      </c>
      <c r="M806" s="124" t="n"/>
      <c r="N806" s="124" t="n"/>
      <c r="O806" s="124" t="n"/>
      <c r="P806" s="124" t="n"/>
      <c r="Q806" s="124" t="n"/>
      <c r="R806" s="124" t="n">
        <v>742727.41</v>
      </c>
      <c r="S806" s="124" t="n">
        <v>24000</v>
      </c>
      <c r="T806" s="124" t="n">
        <v>529812.22</v>
      </c>
      <c r="U806" s="128" t="n">
        <f aca="false" ca="false" dt2D="false" dtr="false" t="normal">COUNTIF(F806:Q806, "&gt;0")</f>
        <v>4</v>
      </c>
      <c r="V806" s="128" t="n">
        <f aca="false" ca="false" dt2D="false" dtr="false" t="normal">COUNTIF(R806:T806, "&gt;0")</f>
        <v>3</v>
      </c>
      <c r="W806" s="128" t="n">
        <f aca="false" ca="false" dt2D="false" dtr="false" t="normal">+U806+V806</f>
        <v>7</v>
      </c>
    </row>
    <row customHeight="true" ht="12.75" outlineLevel="0" r="807">
      <c r="A807" s="115" t="n">
        <f aca="false" ca="false" dt2D="false" dtr="false" t="normal">A806+1</f>
        <v>680</v>
      </c>
      <c r="B807" s="115" t="n">
        <f aca="false" ca="false" dt2D="false" dtr="false" t="normal">+B806+1</f>
        <v>146</v>
      </c>
      <c r="C807" s="116" t="s">
        <v>373</v>
      </c>
      <c r="D807" s="115" t="s">
        <v>376</v>
      </c>
      <c r="E807" s="124" t="n">
        <f aca="false" ca="true" dt2D="false" dtr="false" t="normal">SUBTOTAL(9, F807:T807)</f>
        <v>10687060.91</v>
      </c>
      <c r="F807" s="124" t="n"/>
      <c r="G807" s="124" t="n">
        <v>4420884.67</v>
      </c>
      <c r="H807" s="124" t="n"/>
      <c r="I807" s="124" t="n">
        <v>3687314.97</v>
      </c>
      <c r="J807" s="124" t="n">
        <v>2005546.34</v>
      </c>
      <c r="K807" s="124" t="n"/>
      <c r="L807" s="124" t="n">
        <v>0</v>
      </c>
      <c r="M807" s="124" t="n"/>
      <c r="N807" s="124" t="n"/>
      <c r="O807" s="124" t="n"/>
      <c r="P807" s="124" t="n"/>
      <c r="Q807" s="124" t="n"/>
      <c r="R807" s="124" t="n">
        <v>320611.83</v>
      </c>
      <c r="S807" s="124" t="n">
        <v>24000</v>
      </c>
      <c r="T807" s="124" t="n">
        <v>228703.1</v>
      </c>
      <c r="U807" s="128" t="n">
        <f aca="false" ca="false" dt2D="false" dtr="false" t="normal">COUNTIF(F807:Q807, "&gt;0")</f>
        <v>3</v>
      </c>
      <c r="V807" s="128" t="n">
        <f aca="false" ca="false" dt2D="false" dtr="false" t="normal">COUNTIF(R807:T807, "&gt;0")</f>
        <v>3</v>
      </c>
      <c r="W807" s="128" t="n">
        <f aca="false" ca="false" dt2D="false" dtr="false" t="normal">+U807+V807</f>
        <v>6</v>
      </c>
    </row>
    <row customHeight="true" ht="12.75" outlineLevel="0" r="808">
      <c r="A808" s="115" t="n">
        <f aca="false" ca="false" dt2D="false" dtr="false" t="normal">A807+1</f>
        <v>681</v>
      </c>
      <c r="B808" s="115" t="n">
        <f aca="false" ca="false" dt2D="false" dtr="false" t="normal">+B807+1</f>
        <v>147</v>
      </c>
      <c r="C808" s="116" t="s">
        <v>373</v>
      </c>
      <c r="D808" s="115" t="s">
        <v>378</v>
      </c>
      <c r="E808" s="124" t="n">
        <f aca="false" ca="true" dt2D="false" dtr="false" t="normal">SUBTOTAL(9, F808:T808)</f>
        <v>25258193.089999996</v>
      </c>
      <c r="F808" s="124" t="n">
        <v>10905072.81</v>
      </c>
      <c r="G808" s="124" t="n">
        <v>4507716.27</v>
      </c>
      <c r="H808" s="124" t="n">
        <v>4763037.24</v>
      </c>
      <c r="I808" s="124" t="n">
        <v>3760095.65</v>
      </c>
      <c r="J808" s="124" t="n"/>
      <c r="K808" s="124" t="n"/>
      <c r="L808" s="124" t="n">
        <v>0</v>
      </c>
      <c r="M808" s="124" t="n"/>
      <c r="N808" s="124" t="n"/>
      <c r="O808" s="124" t="n"/>
      <c r="P808" s="124" t="n"/>
      <c r="Q808" s="124" t="n"/>
      <c r="R808" s="124" t="n">
        <v>757745.79</v>
      </c>
      <c r="S808" s="124" t="n">
        <v>24000</v>
      </c>
      <c r="T808" s="124" t="n">
        <v>540525.33</v>
      </c>
      <c r="U808" s="128" t="n">
        <f aca="false" ca="false" dt2D="false" dtr="false" t="normal">COUNTIF(F808:Q808, "&gt;0")</f>
        <v>4</v>
      </c>
      <c r="V808" s="128" t="n">
        <f aca="false" ca="false" dt2D="false" dtr="false" t="normal">COUNTIF(R808:T808, "&gt;0")</f>
        <v>3</v>
      </c>
      <c r="W808" s="128" t="n">
        <f aca="false" ca="false" dt2D="false" dtr="false" t="normal">+U808+V808</f>
        <v>7</v>
      </c>
    </row>
    <row customHeight="true" ht="12.75" outlineLevel="0" r="809">
      <c r="A809" s="115" t="n">
        <f aca="false" ca="false" dt2D="false" dtr="false" t="normal">A808+1</f>
        <v>682</v>
      </c>
      <c r="B809" s="115" t="n">
        <f aca="false" ca="false" dt2D="false" dtr="false" t="normal">+B808+1</f>
        <v>148</v>
      </c>
      <c r="C809" s="116" t="s">
        <v>373</v>
      </c>
      <c r="D809" s="115" t="s">
        <v>379</v>
      </c>
      <c r="E809" s="124" t="n">
        <f aca="false" ca="true" dt2D="false" dtr="false" t="normal">SUBTOTAL(9, F809:T809)</f>
        <v>1666062.12</v>
      </c>
      <c r="F809" s="124" t="n"/>
      <c r="G809" s="124" t="n"/>
      <c r="H809" s="124" t="n"/>
      <c r="I809" s="124" t="n"/>
      <c r="J809" s="124" t="n">
        <v>1556426.53</v>
      </c>
      <c r="K809" s="124" t="n"/>
      <c r="L809" s="124" t="n">
        <v>0</v>
      </c>
      <c r="M809" s="124" t="n"/>
      <c r="N809" s="124" t="n"/>
      <c r="O809" s="124" t="n"/>
      <c r="P809" s="124" t="n"/>
      <c r="Q809" s="124" t="n"/>
      <c r="R809" s="124" t="n">
        <v>49981.86</v>
      </c>
      <c r="S809" s="124" t="n">
        <v>24000</v>
      </c>
      <c r="T809" s="124" t="n">
        <v>35653.73</v>
      </c>
      <c r="U809" s="128" t="n">
        <f aca="false" ca="false" dt2D="false" dtr="false" t="normal">COUNTIF(F809:Q809, "&gt;0")</f>
        <v>1</v>
      </c>
      <c r="V809" s="128" t="n">
        <f aca="false" ca="false" dt2D="false" dtr="false" t="normal">COUNTIF(R809:T809, "&gt;0")</f>
        <v>3</v>
      </c>
      <c r="W809" s="128" t="n">
        <f aca="false" ca="false" dt2D="false" dtr="false" t="normal">+U809+V809</f>
        <v>4</v>
      </c>
    </row>
    <row customHeight="true" ht="12.75" outlineLevel="0" r="810">
      <c r="A810" s="115" t="n">
        <f aca="false" ca="false" dt2D="false" dtr="false" t="normal">A809+1</f>
        <v>683</v>
      </c>
      <c r="B810" s="115" t="n">
        <f aca="false" ca="false" dt2D="false" dtr="false" t="normal">+B809+1</f>
        <v>149</v>
      </c>
      <c r="C810" s="116" t="s">
        <v>373</v>
      </c>
      <c r="D810" s="115" t="s">
        <v>381</v>
      </c>
      <c r="E810" s="124" t="n">
        <f aca="false" ca="true" dt2D="false" dtr="false" t="normal">SUBTOTAL(9, F810:T810)</f>
        <v>14687891.680000002</v>
      </c>
      <c r="F810" s="124" t="n">
        <v>7150393.45</v>
      </c>
      <c r="G810" s="124" t="n">
        <v>2954472.36</v>
      </c>
      <c r="H810" s="124" t="n"/>
      <c r="I810" s="124" t="n">
        <v>2464120.28</v>
      </c>
      <c r="J810" s="124" t="n">
        <v>1339947.96</v>
      </c>
      <c r="K810" s="124" t="n"/>
      <c r="L810" s="124" t="n">
        <v>0</v>
      </c>
      <c r="M810" s="124" t="n"/>
      <c r="N810" s="124" t="n"/>
      <c r="O810" s="124" t="n"/>
      <c r="P810" s="124" t="n"/>
      <c r="Q810" s="124" t="n"/>
      <c r="R810" s="124" t="n">
        <v>440636.75</v>
      </c>
      <c r="S810" s="124" t="n">
        <v>24000</v>
      </c>
      <c r="T810" s="124" t="n">
        <v>314320.88</v>
      </c>
      <c r="U810" s="128" t="n">
        <f aca="false" ca="false" dt2D="false" dtr="false" t="normal">COUNTIF(F810:Q810, "&gt;0")</f>
        <v>4</v>
      </c>
      <c r="V810" s="128" t="n">
        <f aca="false" ca="false" dt2D="false" dtr="false" t="normal">COUNTIF(R810:T810, "&gt;0")</f>
        <v>3</v>
      </c>
      <c r="W810" s="128" t="n">
        <f aca="false" ca="false" dt2D="false" dtr="false" t="normal">+U810+V810</f>
        <v>7</v>
      </c>
    </row>
    <row customHeight="true" ht="12.75" outlineLevel="0" r="811">
      <c r="A811" s="115" t="n">
        <f aca="false" ca="false" dt2D="false" dtr="false" t="normal">A810+1</f>
        <v>684</v>
      </c>
      <c r="B811" s="115" t="n">
        <f aca="false" ca="false" dt2D="false" dtr="false" t="normal">+B810+1</f>
        <v>150</v>
      </c>
      <c r="C811" s="116" t="s">
        <v>229</v>
      </c>
      <c r="D811" s="115" t="s">
        <v>382</v>
      </c>
      <c r="E811" s="124" t="n">
        <f aca="false" ca="true" dt2D="false" dtr="false" t="normal">SUBTOTAL(9, F811:T811)</f>
        <v>31971401.219999995</v>
      </c>
      <c r="F811" s="124" t="n">
        <v>13323394.11</v>
      </c>
      <c r="G811" s="124" t="n">
        <v>6311311.77</v>
      </c>
      <c r="H811" s="124" t="n">
        <v>6392403.61</v>
      </c>
      <c r="I811" s="124" t="n">
        <v>4276961.7</v>
      </c>
      <c r="J811" s="124" t="n"/>
      <c r="K811" s="124" t="n"/>
      <c r="L811" s="124" t="n">
        <v>0</v>
      </c>
      <c r="M811" s="124" t="n"/>
      <c r="N811" s="124" t="n"/>
      <c r="O811" s="124" t="n"/>
      <c r="P811" s="124" t="n"/>
      <c r="Q811" s="124" t="n"/>
      <c r="R811" s="124" t="n">
        <v>959142.04</v>
      </c>
      <c r="S811" s="124" t="n">
        <v>24000</v>
      </c>
      <c r="T811" s="124" t="n">
        <v>684187.99</v>
      </c>
      <c r="U811" s="128" t="n">
        <f aca="false" ca="false" dt2D="false" dtr="false" t="normal">COUNTIF(F811:Q811, "&gt;0")</f>
        <v>4</v>
      </c>
      <c r="V811" s="128" t="n">
        <f aca="false" ca="false" dt2D="false" dtr="false" t="normal">COUNTIF(R811:T811, "&gt;0")</f>
        <v>3</v>
      </c>
      <c r="W811" s="128" t="n">
        <f aca="false" ca="false" dt2D="false" dtr="false" t="normal">+U811+V811</f>
        <v>7</v>
      </c>
    </row>
    <row customHeight="true" ht="12.75" outlineLevel="0" r="812">
      <c r="A812" s="115" t="n">
        <f aca="false" ca="false" dt2D="false" dtr="false" t="normal">A811+1</f>
        <v>685</v>
      </c>
      <c r="B812" s="115" t="n">
        <f aca="false" ca="false" dt2D="false" dtr="false" t="normal">+B811+1</f>
        <v>151</v>
      </c>
      <c r="C812" s="116" t="s">
        <v>229</v>
      </c>
      <c r="D812" s="115" t="s">
        <v>384</v>
      </c>
      <c r="E812" s="124" t="n">
        <f aca="false" ca="true" dt2D="false" dtr="false" t="normal">SUBTOTAL(9, F812:T812)</f>
        <v>2738005.5</v>
      </c>
      <c r="F812" s="124" t="n"/>
      <c r="G812" s="124" t="n"/>
      <c r="H812" s="124" t="n"/>
      <c r="I812" s="124" t="n"/>
      <c r="J812" s="124" t="n"/>
      <c r="K812" s="124" t="n"/>
      <c r="L812" s="124" t="n">
        <v>0</v>
      </c>
      <c r="M812" s="124" t="n"/>
      <c r="N812" s="124" t="n"/>
      <c r="O812" s="124" t="n">
        <v>2573272.02</v>
      </c>
      <c r="P812" s="124" t="n"/>
      <c r="Q812" s="124" t="n"/>
      <c r="R812" s="124" t="n">
        <v>82140.16</v>
      </c>
      <c r="S812" s="124" t="n">
        <v>24000</v>
      </c>
      <c r="T812" s="124" t="n">
        <v>58593.32</v>
      </c>
      <c r="U812" s="128" t="n">
        <f aca="false" ca="false" dt2D="false" dtr="false" t="normal">COUNTIF(F812:Q812, "&gt;0")</f>
        <v>1</v>
      </c>
      <c r="V812" s="128" t="n">
        <f aca="false" ca="false" dt2D="false" dtr="false" t="normal">COUNTIF(R812:T812, "&gt;0")</f>
        <v>3</v>
      </c>
      <c r="W812" s="128" t="n">
        <f aca="false" ca="false" dt2D="false" dtr="false" t="normal">+U812+V812</f>
        <v>4</v>
      </c>
    </row>
    <row customHeight="true" ht="12.75" outlineLevel="0" r="813">
      <c r="A813" s="115" t="n">
        <f aca="false" ca="false" dt2D="false" dtr="false" t="normal">A812+1</f>
        <v>686</v>
      </c>
      <c r="B813" s="115" t="s">
        <v>226</v>
      </c>
      <c r="C813" s="116" t="s">
        <v>229</v>
      </c>
      <c r="D813" s="115" t="s">
        <v>386</v>
      </c>
      <c r="E813" s="124" t="n">
        <f aca="false" ca="true" dt2D="false" dtr="false" t="normal">SUBTOTAL(9, F813:T813)</f>
        <v>19836386.049999997</v>
      </c>
      <c r="F813" s="124" t="n"/>
      <c r="G813" s="124" t="n"/>
      <c r="H813" s="124" t="n"/>
      <c r="I813" s="124" t="n"/>
      <c r="J813" s="124" t="n"/>
      <c r="K813" s="124" t="n"/>
      <c r="L813" s="124" t="n">
        <v>0</v>
      </c>
      <c r="M813" s="124" t="n"/>
      <c r="N813" s="124" t="n"/>
      <c r="O813" s="124" t="n"/>
      <c r="P813" s="124" t="n">
        <v>18792795.81</v>
      </c>
      <c r="Q813" s="124" t="n"/>
      <c r="R813" s="124" t="n">
        <v>595091.58</v>
      </c>
      <c r="S813" s="124" t="n">
        <v>24000</v>
      </c>
      <c r="T813" s="124" t="n">
        <v>424498.66</v>
      </c>
      <c r="U813" s="128" t="n">
        <f aca="false" ca="false" dt2D="false" dtr="false" t="normal">COUNTIF(F813:Q813, "&gt;0")</f>
        <v>1</v>
      </c>
      <c r="V813" s="128" t="n">
        <f aca="false" ca="false" dt2D="false" dtr="false" t="normal">COUNTIF(R813:T813, "&gt;0")</f>
        <v>3</v>
      </c>
      <c r="W813" s="128" t="n">
        <f aca="false" ca="false" dt2D="false" dtr="false" t="normal">+U813+V813</f>
        <v>4</v>
      </c>
    </row>
    <row customHeight="true" ht="12.75" outlineLevel="0" r="814">
      <c r="A814" s="115" t="n">
        <f aca="false" ca="false" dt2D="false" dtr="false" t="normal">A813+1</f>
        <v>687</v>
      </c>
      <c r="B814" s="115" t="s">
        <v>226</v>
      </c>
      <c r="C814" s="116" t="s">
        <v>229</v>
      </c>
      <c r="D814" s="115" t="s">
        <v>240</v>
      </c>
      <c r="E814" s="124" t="n">
        <f aca="false" ca="true" dt2D="false" dtr="false" t="normal">SUBTOTAL(9, F814:T814)</f>
        <v>4208912.03</v>
      </c>
      <c r="F814" s="124" t="n">
        <v>3968573.95</v>
      </c>
      <c r="G814" s="124" t="n"/>
      <c r="H814" s="124" t="n"/>
      <c r="I814" s="124" t="n"/>
      <c r="J814" s="124" t="n"/>
      <c r="K814" s="124" t="n"/>
      <c r="L814" s="124" t="n">
        <v>0</v>
      </c>
      <c r="M814" s="124" t="n"/>
      <c r="N814" s="124" t="n"/>
      <c r="O814" s="124" t="n"/>
      <c r="P814" s="124" t="n"/>
      <c r="Q814" s="124" t="n"/>
      <c r="R814" s="124" t="n">
        <v>126267.36</v>
      </c>
      <c r="S814" s="124" t="n">
        <v>24000</v>
      </c>
      <c r="T814" s="124" t="n">
        <v>90070.72</v>
      </c>
      <c r="U814" s="128" t="n">
        <f aca="false" ca="false" dt2D="false" dtr="false" t="normal">COUNTIF(F814:Q814, "&gt;0")</f>
        <v>1</v>
      </c>
      <c r="V814" s="128" t="n">
        <f aca="false" ca="false" dt2D="false" dtr="false" t="normal">COUNTIF(R814:T814, "&gt;0")</f>
        <v>3</v>
      </c>
      <c r="W814" s="128" t="n">
        <f aca="false" ca="false" dt2D="false" dtr="false" t="normal">+U814+V814</f>
        <v>4</v>
      </c>
    </row>
    <row customHeight="true" ht="12.75" outlineLevel="0" r="815">
      <c r="A815" s="115" t="n">
        <f aca="false" ca="false" dt2D="false" dtr="false" t="normal">A814+1</f>
        <v>688</v>
      </c>
      <c r="B815" s="115" t="n">
        <f aca="false" ca="false" dt2D="false" dtr="false" t="normal">B812+1</f>
        <v>152</v>
      </c>
      <c r="C815" s="116" t="s">
        <v>229</v>
      </c>
      <c r="D815" s="115" t="s">
        <v>388</v>
      </c>
      <c r="E815" s="124" t="n">
        <f aca="false" ca="true" dt2D="false" dtr="false" t="normal">SUBTOTAL(9, F815:T815)</f>
        <v>3591360</v>
      </c>
      <c r="F815" s="124" t="n"/>
      <c r="G815" s="124" t="n"/>
      <c r="H815" s="124" t="n"/>
      <c r="I815" s="124" t="n"/>
      <c r="J815" s="124" t="n"/>
      <c r="K815" s="124" t="n"/>
      <c r="L815" s="124" t="n">
        <v>0</v>
      </c>
      <c r="M815" s="124" t="n">
        <v>3382764.1</v>
      </c>
      <c r="N815" s="124" t="n"/>
      <c r="O815" s="124" t="n"/>
      <c r="P815" s="124" t="n"/>
      <c r="Q815" s="124" t="n"/>
      <c r="R815" s="124" t="n">
        <v>107740.8</v>
      </c>
      <c r="S815" s="124" t="n">
        <v>24000</v>
      </c>
      <c r="T815" s="124" t="n">
        <v>76855.1</v>
      </c>
      <c r="U815" s="128" t="n">
        <f aca="false" ca="false" dt2D="false" dtr="false" t="normal">COUNTIF(F815:Q815, "&gt;0")</f>
        <v>1</v>
      </c>
      <c r="V815" s="128" t="n">
        <f aca="false" ca="false" dt2D="false" dtr="false" t="normal">COUNTIF(R815:T815, "&gt;0")</f>
        <v>3</v>
      </c>
      <c r="W815" s="128" t="n">
        <f aca="false" ca="false" dt2D="false" dtr="false" t="normal">+U815+V815</f>
        <v>4</v>
      </c>
    </row>
    <row customHeight="true" ht="12.75" outlineLevel="0" r="816">
      <c r="A816" s="115" t="n">
        <f aca="false" ca="false" dt2D="false" dtr="false" t="normal">A815+1</f>
        <v>689</v>
      </c>
      <c r="B816" s="115" t="n">
        <f aca="false" ca="false" dt2D="false" dtr="false" t="normal">+B815+1</f>
        <v>153</v>
      </c>
      <c r="C816" s="116" t="s">
        <v>390</v>
      </c>
      <c r="D816" s="115" t="s">
        <v>391</v>
      </c>
      <c r="E816" s="124" t="n">
        <f aca="false" ca="true" dt2D="false" dtr="false" t="normal">SUBTOTAL(9, F816:T816)</f>
        <v>40556252.050000004</v>
      </c>
      <c r="F816" s="124" t="n"/>
      <c r="G816" s="124" t="n">
        <v>8919120.42</v>
      </c>
      <c r="H816" s="124" t="n"/>
      <c r="I816" s="124" t="n">
        <v>6044339.39</v>
      </c>
      <c r="J816" s="124" t="n"/>
      <c r="K816" s="124" t="n"/>
      <c r="L816" s="124" t="n">
        <v>0</v>
      </c>
      <c r="M816" s="124" t="n"/>
      <c r="N816" s="124" t="n"/>
      <c r="O816" s="124" t="n"/>
      <c r="P816" s="124" t="n">
        <v>23484200.89</v>
      </c>
      <c r="Q816" s="124" t="n"/>
      <c r="R816" s="124" t="n">
        <v>1216687.56</v>
      </c>
      <c r="S816" s="124" t="n">
        <v>24000</v>
      </c>
      <c r="T816" s="124" t="n">
        <v>867903.79</v>
      </c>
      <c r="U816" s="128" t="n">
        <f aca="false" ca="false" dt2D="false" dtr="false" t="normal">COUNTIF(F816:Q816, "&gt;0")</f>
        <v>3</v>
      </c>
      <c r="V816" s="128" t="n">
        <f aca="false" ca="false" dt2D="false" dtr="false" t="normal">COUNTIF(R816:T816, "&gt;0")</f>
        <v>3</v>
      </c>
      <c r="W816" s="128" t="n">
        <f aca="false" ca="false" dt2D="false" dtr="false" t="normal">+U816+V816</f>
        <v>6</v>
      </c>
    </row>
    <row customHeight="true" ht="12.75" outlineLevel="0" r="817">
      <c r="A817" s="115" t="n">
        <f aca="false" ca="false" dt2D="false" dtr="false" t="normal">A816+1</f>
        <v>690</v>
      </c>
      <c r="B817" s="115" t="n">
        <f aca="false" ca="false" dt2D="false" dtr="false" t="normal">+B816+1</f>
        <v>154</v>
      </c>
      <c r="C817" s="116" t="s">
        <v>249</v>
      </c>
      <c r="D817" s="115" t="s">
        <v>393</v>
      </c>
      <c r="E817" s="124" t="n">
        <f aca="false" ca="true" dt2D="false" dtr="false" t="normal">SUBTOTAL(9, F817:T817)</f>
        <v>19789431.28</v>
      </c>
      <c r="F817" s="124" t="n"/>
      <c r="G817" s="124" t="n"/>
      <c r="H817" s="124" t="n"/>
      <c r="I817" s="124" t="n"/>
      <c r="J817" s="124" t="n"/>
      <c r="K817" s="124" t="n"/>
      <c r="L817" s="124" t="n">
        <v>0</v>
      </c>
      <c r="M817" s="124" t="n"/>
      <c r="N817" s="124" t="n"/>
      <c r="O817" s="124" t="n"/>
      <c r="P817" s="124" t="n">
        <v>18748254.51</v>
      </c>
      <c r="Q817" s="124" t="n"/>
      <c r="R817" s="124" t="n">
        <v>593682.94</v>
      </c>
      <c r="S817" s="124" t="n">
        <v>24000</v>
      </c>
      <c r="T817" s="124" t="n">
        <v>423493.83</v>
      </c>
      <c r="U817" s="128" t="n">
        <f aca="false" ca="false" dt2D="false" dtr="false" t="normal">COUNTIF(F817:Q817, "&gt;0")</f>
        <v>1</v>
      </c>
      <c r="V817" s="128" t="n">
        <f aca="false" ca="false" dt2D="false" dtr="false" t="normal">COUNTIF(R817:T817, "&gt;0")</f>
        <v>3</v>
      </c>
      <c r="W817" s="128" t="n">
        <f aca="false" ca="false" dt2D="false" dtr="false" t="normal">+U817+V817</f>
        <v>4</v>
      </c>
    </row>
    <row customHeight="true" ht="12.75" outlineLevel="0" r="818">
      <c r="A818" s="115" t="n">
        <f aca="false" ca="false" dt2D="false" dtr="false" t="normal">A817+1</f>
        <v>691</v>
      </c>
      <c r="B818" s="115" t="n">
        <f aca="false" ca="false" dt2D="false" dtr="false" t="normal">+B817+1</f>
        <v>155</v>
      </c>
      <c r="C818" s="116" t="s">
        <v>249</v>
      </c>
      <c r="D818" s="115" t="s">
        <v>394</v>
      </c>
      <c r="E818" s="124" t="n">
        <f aca="false" ca="true" dt2D="false" dtr="false" t="normal">SUBTOTAL(9, F818:T818)</f>
        <v>19091687.599999998</v>
      </c>
      <c r="F818" s="124" t="n"/>
      <c r="G818" s="124" t="n"/>
      <c r="H818" s="124" t="n"/>
      <c r="I818" s="124" t="n"/>
      <c r="J818" s="124" t="n"/>
      <c r="K818" s="124" t="n"/>
      <c r="L818" s="124" t="n">
        <v>0</v>
      </c>
      <c r="M818" s="124" t="n"/>
      <c r="N818" s="124" t="n"/>
      <c r="O818" s="124" t="n"/>
      <c r="P818" s="124" t="n">
        <v>18086374.86</v>
      </c>
      <c r="Q818" s="124" t="n"/>
      <c r="R818" s="124" t="n">
        <v>572750.63</v>
      </c>
      <c r="S818" s="124" t="n">
        <v>24000</v>
      </c>
      <c r="T818" s="124" t="n">
        <v>408562.11</v>
      </c>
      <c r="U818" s="128" t="n">
        <f aca="false" ca="false" dt2D="false" dtr="false" t="normal">COUNTIF(F818:Q818, "&gt;0")</f>
        <v>1</v>
      </c>
      <c r="V818" s="128" t="n">
        <f aca="false" ca="false" dt2D="false" dtr="false" t="normal">COUNTIF(R818:T818, "&gt;0")</f>
        <v>3</v>
      </c>
      <c r="W818" s="128" t="n">
        <f aca="false" ca="false" dt2D="false" dtr="false" t="normal">+U818+V818</f>
        <v>4</v>
      </c>
    </row>
    <row customHeight="true" ht="14.25" outlineLevel="0" r="819">
      <c r="A819" s="115" t="n">
        <f aca="false" ca="false" dt2D="false" dtr="false" t="normal">A818+1</f>
        <v>692</v>
      </c>
      <c r="B819" s="115" t="n">
        <f aca="false" ca="false" dt2D="false" dtr="false" t="normal">+B818+1</f>
        <v>156</v>
      </c>
      <c r="C819" s="116" t="s">
        <v>249</v>
      </c>
      <c r="D819" s="115" t="s">
        <v>397</v>
      </c>
      <c r="E819" s="124" t="n">
        <f aca="false" ca="true" dt2D="false" dtr="false" t="normal">SUBTOTAL(9, F819:T819)</f>
        <v>4915401.779999999</v>
      </c>
      <c r="F819" s="124" t="n"/>
      <c r="G819" s="124" t="n"/>
      <c r="H819" s="124" t="n"/>
      <c r="I819" s="124" t="n">
        <v>4638750.13</v>
      </c>
      <c r="J819" s="124" t="n"/>
      <c r="K819" s="124" t="n"/>
      <c r="L819" s="124" t="n">
        <v>0</v>
      </c>
      <c r="M819" s="124" t="n"/>
      <c r="N819" s="124" t="n"/>
      <c r="O819" s="124" t="n"/>
      <c r="P819" s="124" t="n"/>
      <c r="Q819" s="124" t="n"/>
      <c r="R819" s="124" t="n">
        <v>147462.05</v>
      </c>
      <c r="S819" s="124" t="n">
        <v>24000</v>
      </c>
      <c r="T819" s="124" t="n">
        <v>105189.6</v>
      </c>
      <c r="U819" s="128" t="n">
        <f aca="false" ca="false" dt2D="false" dtr="false" t="normal">COUNTIF(F819:Q819, "&gt;0")</f>
        <v>1</v>
      </c>
      <c r="V819" s="128" t="n">
        <f aca="false" ca="false" dt2D="false" dtr="false" t="normal">COUNTIF(R819:T819, "&gt;0")</f>
        <v>3</v>
      </c>
      <c r="W819" s="128" t="n">
        <f aca="false" ca="false" dt2D="false" dtr="false" t="normal">+U819+V819</f>
        <v>4</v>
      </c>
    </row>
    <row customHeight="true" ht="12.75" outlineLevel="0" r="820">
      <c r="A820" s="115" t="n">
        <f aca="false" ca="false" dt2D="false" dtr="false" t="normal">A819+1</f>
        <v>693</v>
      </c>
      <c r="B820" s="115" t="n">
        <f aca="false" ca="false" dt2D="false" dtr="false" t="normal">+B819+1</f>
        <v>157</v>
      </c>
      <c r="C820" s="116" t="s">
        <v>249</v>
      </c>
      <c r="D820" s="115" t="s">
        <v>398</v>
      </c>
      <c r="E820" s="124" t="n">
        <f aca="false" ca="true" dt2D="false" dtr="false" t="normal">SUBTOTAL(9, F820:T820)</f>
        <v>21483349.43</v>
      </c>
      <c r="F820" s="124" t="n">
        <v>11963550.43</v>
      </c>
      <c r="G820" s="124" t="n">
        <v>8391554.84</v>
      </c>
      <c r="H820" s="124" t="n"/>
      <c r="I820" s="124" t="n"/>
      <c r="J820" s="124" t="n"/>
      <c r="K820" s="124" t="n"/>
      <c r="L820" s="124" t="n">
        <v>0</v>
      </c>
      <c r="M820" s="124" t="n"/>
      <c r="N820" s="124" t="n"/>
      <c r="O820" s="124" t="n"/>
      <c r="P820" s="124" t="n"/>
      <c r="Q820" s="124" t="n"/>
      <c r="R820" s="124" t="n">
        <v>644500.48</v>
      </c>
      <c r="S820" s="124" t="n">
        <v>24000</v>
      </c>
      <c r="T820" s="124" t="n">
        <v>459743.68</v>
      </c>
      <c r="U820" s="128" t="n">
        <f aca="false" ca="false" dt2D="false" dtr="false" t="normal">COUNTIF(F820:Q820, "&gt;0")</f>
        <v>2</v>
      </c>
      <c r="V820" s="128" t="n">
        <f aca="false" ca="false" dt2D="false" dtr="false" t="normal">COUNTIF(R820:T820, "&gt;0")</f>
        <v>3</v>
      </c>
      <c r="W820" s="128" t="n">
        <f aca="false" ca="false" dt2D="false" dtr="false" t="normal">+U820+V820</f>
        <v>5</v>
      </c>
    </row>
    <row customHeight="true" ht="12.75" outlineLevel="0" r="821">
      <c r="A821" s="115" t="n">
        <f aca="false" ca="false" dt2D="false" dtr="false" t="normal">A820+1</f>
        <v>694</v>
      </c>
      <c r="B821" s="115" t="n">
        <f aca="false" ca="false" dt2D="false" dtr="false" t="normal">+B820+1</f>
        <v>158</v>
      </c>
      <c r="C821" s="116" t="s">
        <v>249</v>
      </c>
      <c r="D821" s="115" t="s">
        <v>400</v>
      </c>
      <c r="E821" s="124" t="n">
        <f aca="false" ca="true" dt2D="false" dtr="false" t="normal">SUBTOTAL(9, F821:T821)</f>
        <v>10774080</v>
      </c>
      <c r="F821" s="124" t="n"/>
      <c r="G821" s="124" t="n"/>
      <c r="H821" s="124" t="n"/>
      <c r="I821" s="124" t="n"/>
      <c r="J821" s="124" t="n"/>
      <c r="K821" s="124" t="n"/>
      <c r="L821" s="124" t="n"/>
      <c r="M821" s="124" t="n">
        <v>10196292.29</v>
      </c>
      <c r="N821" s="124" t="n"/>
      <c r="O821" s="124" t="n"/>
      <c r="P821" s="124" t="n"/>
      <c r="Q821" s="124" t="n"/>
      <c r="R821" s="124" t="n">
        <v>323222.4</v>
      </c>
      <c r="S821" s="124" t="n">
        <v>24000</v>
      </c>
      <c r="T821" s="124" t="n">
        <v>230565.31</v>
      </c>
      <c r="U821" s="128" t="n"/>
      <c r="V821" s="128" t="n"/>
      <c r="W821" s="128" t="n"/>
    </row>
    <row customHeight="true" ht="12.75" outlineLevel="0" r="822">
      <c r="A822" s="115" t="n">
        <f aca="false" ca="false" dt2D="false" dtr="false" t="normal">A821+1</f>
        <v>695</v>
      </c>
      <c r="B822" s="115" t="n">
        <f aca="false" ca="false" dt2D="false" dtr="false" t="normal">+B821+1</f>
        <v>159</v>
      </c>
      <c r="C822" s="116" t="s">
        <v>249</v>
      </c>
      <c r="D822" s="115" t="s">
        <v>261</v>
      </c>
      <c r="E822" s="124" t="n">
        <f aca="false" ca="true" dt2D="false" dtr="false" t="normal">SUBTOTAL(9, F822:T822)</f>
        <v>2007317.8</v>
      </c>
      <c r="F822" s="124" t="n"/>
      <c r="G822" s="124" t="n"/>
      <c r="H822" s="124" t="n"/>
      <c r="I822" s="124" t="n">
        <v>1880141.67</v>
      </c>
      <c r="J822" s="124" t="n"/>
      <c r="K822" s="124" t="n"/>
      <c r="L822" s="124" t="n">
        <v>0</v>
      </c>
      <c r="M822" s="124" t="n"/>
      <c r="N822" s="124" t="n"/>
      <c r="O822" s="124" t="n"/>
      <c r="P822" s="124" t="n"/>
      <c r="Q822" s="124" t="n"/>
      <c r="R822" s="124" t="n">
        <v>60219.53</v>
      </c>
      <c r="S822" s="124" t="n">
        <v>24000</v>
      </c>
      <c r="T822" s="124" t="n">
        <v>42956.6</v>
      </c>
      <c r="U822" s="128" t="n">
        <f aca="false" ca="false" dt2D="false" dtr="false" t="normal">COUNTIF(F822:Q822, "&gt;0")</f>
        <v>1</v>
      </c>
      <c r="V822" s="128" t="n">
        <f aca="false" ca="false" dt2D="false" dtr="false" t="normal">COUNTIF(R822:T822, "&gt;0")</f>
        <v>3</v>
      </c>
      <c r="W822" s="128" t="n">
        <f aca="false" ca="false" dt2D="false" dtr="false" t="normal">+U822+V822</f>
        <v>4</v>
      </c>
    </row>
    <row customHeight="true" ht="12.75" outlineLevel="0" r="823">
      <c r="A823" s="115" t="n">
        <f aca="false" ca="false" dt2D="false" dtr="false" t="normal">A822+1</f>
        <v>696</v>
      </c>
      <c r="B823" s="115" t="s">
        <v>226</v>
      </c>
      <c r="C823" s="116" t="s">
        <v>249</v>
      </c>
      <c r="D823" s="115" t="s">
        <v>402</v>
      </c>
      <c r="E823" s="124" t="n">
        <f aca="false" ca="true" dt2D="false" dtr="false" t="normal">SUBTOTAL(9, F823:T823)</f>
        <v>13055543.710000003</v>
      </c>
      <c r="F823" s="124" t="n"/>
      <c r="G823" s="124" t="n"/>
      <c r="H823" s="124" t="n"/>
      <c r="I823" s="124" t="n">
        <v>2798648.71</v>
      </c>
      <c r="J823" s="124" t="n"/>
      <c r="K823" s="124" t="n"/>
      <c r="L823" s="124" t="n">
        <v>0</v>
      </c>
      <c r="M823" s="124" t="n"/>
      <c r="N823" s="124" t="n"/>
      <c r="O823" s="124" t="n"/>
      <c r="P823" s="124" t="n">
        <v>9561840.05</v>
      </c>
      <c r="Q823" s="124" t="n"/>
      <c r="R823" s="124" t="n">
        <v>391666.31</v>
      </c>
      <c r="S823" s="124" t="n">
        <v>24000</v>
      </c>
      <c r="T823" s="124" t="n">
        <v>279388.64</v>
      </c>
      <c r="U823" s="128" t="n">
        <f aca="false" ca="false" dt2D="false" dtr="false" t="normal">COUNTIF(F823:Q823, "&gt;0")</f>
        <v>2</v>
      </c>
      <c r="V823" s="128" t="n">
        <f aca="false" ca="false" dt2D="false" dtr="false" t="normal">COUNTIF(R823:T823, "&gt;0")</f>
        <v>3</v>
      </c>
      <c r="W823" s="128" t="n">
        <f aca="false" ca="false" dt2D="false" dtr="false" t="normal">+U823+V823</f>
        <v>5</v>
      </c>
    </row>
    <row customHeight="true" ht="12.75" outlineLevel="0" r="824">
      <c r="A824" s="115" t="n">
        <f aca="false" ca="false" dt2D="false" dtr="false" t="normal">A823+1</f>
        <v>697</v>
      </c>
      <c r="B824" s="115" t="n">
        <f aca="false" ca="false" dt2D="false" dtr="false" t="normal">B822+1</f>
        <v>160</v>
      </c>
      <c r="C824" s="116" t="s">
        <v>249</v>
      </c>
      <c r="D824" s="115" t="s">
        <v>403</v>
      </c>
      <c r="E824" s="124" t="n">
        <f aca="false" ca="true" dt2D="false" dtr="false" t="normal">SUBTOTAL(9, F824:T824)</f>
        <v>12044145.450000001</v>
      </c>
      <c r="F824" s="124" t="n">
        <v>5909468.66</v>
      </c>
      <c r="G824" s="124" t="n"/>
      <c r="H824" s="124" t="n">
        <v>3139512.14</v>
      </c>
      <c r="I824" s="124" t="n">
        <v>2352095.58</v>
      </c>
      <c r="J824" s="124" t="n"/>
      <c r="K824" s="124" t="n"/>
      <c r="L824" s="124" t="n">
        <v>0</v>
      </c>
      <c r="M824" s="124" t="n"/>
      <c r="N824" s="124" t="n"/>
      <c r="O824" s="124" t="n"/>
      <c r="P824" s="124" t="n"/>
      <c r="Q824" s="124" t="n"/>
      <c r="R824" s="124" t="n">
        <v>361324.36</v>
      </c>
      <c r="S824" s="124" t="n">
        <v>24000</v>
      </c>
      <c r="T824" s="124" t="n">
        <v>257744.71</v>
      </c>
      <c r="U824" s="128" t="n">
        <f aca="false" ca="false" dt2D="false" dtr="false" t="normal">COUNTIF(F824:Q824, "&gt;0")</f>
        <v>3</v>
      </c>
      <c r="V824" s="128" t="n">
        <f aca="false" ca="false" dt2D="false" dtr="false" t="normal">COUNTIF(R824:T824, "&gt;0")</f>
        <v>3</v>
      </c>
      <c r="W824" s="128" t="n">
        <f aca="false" ca="false" dt2D="false" dtr="false" t="normal">+U824+V824</f>
        <v>6</v>
      </c>
    </row>
    <row customHeight="true" ht="12.75" outlineLevel="0" r="825">
      <c r="A825" s="115" t="n">
        <f aca="false" ca="false" dt2D="false" dtr="false" t="normal">A824+1</f>
        <v>698</v>
      </c>
      <c r="B825" s="115" t="n">
        <f aca="false" ca="false" dt2D="false" dtr="false" t="normal">+B824+1</f>
        <v>161</v>
      </c>
      <c r="C825" s="116" t="s">
        <v>249</v>
      </c>
      <c r="D825" s="115" t="s">
        <v>405</v>
      </c>
      <c r="E825" s="124" t="n">
        <f aca="false" ca="true" dt2D="false" dtr="false" t="normal">SUBTOTAL(9, F825:T825)</f>
        <v>7077567.399999999</v>
      </c>
      <c r="F825" s="124" t="n">
        <v>4428320.01</v>
      </c>
      <c r="G825" s="124" t="n"/>
      <c r="H825" s="124" t="n">
        <v>2261460.43</v>
      </c>
      <c r="I825" s="124" t="n"/>
      <c r="J825" s="124" t="n"/>
      <c r="K825" s="124" t="n"/>
      <c r="L825" s="124" t="n">
        <v>0</v>
      </c>
      <c r="M825" s="124" t="n"/>
      <c r="N825" s="124" t="n"/>
      <c r="O825" s="124" t="n"/>
      <c r="P825" s="124" t="n"/>
      <c r="Q825" s="124" t="n"/>
      <c r="R825" s="124" t="n">
        <v>212327.02</v>
      </c>
      <c r="S825" s="124" t="n">
        <v>24000</v>
      </c>
      <c r="T825" s="124" t="n">
        <v>151459.94</v>
      </c>
      <c r="U825" s="128" t="n">
        <f aca="false" ca="false" dt2D="false" dtr="false" t="normal">COUNTIF(F825:Q825, "&gt;0")</f>
        <v>2</v>
      </c>
      <c r="V825" s="128" t="n">
        <f aca="false" ca="false" dt2D="false" dtr="false" t="normal">COUNTIF(R825:T825, "&gt;0")</f>
        <v>3</v>
      </c>
      <c r="W825" s="128" t="n">
        <f aca="false" ca="false" dt2D="false" dtr="false" t="normal">+U825+V825</f>
        <v>5</v>
      </c>
    </row>
    <row customHeight="true" ht="14.25" outlineLevel="0" r="826">
      <c r="A826" s="115" t="n">
        <f aca="false" ca="false" dt2D="false" dtr="false" t="normal">A825+1</f>
        <v>699</v>
      </c>
      <c r="B826" s="115" t="n">
        <f aca="false" ca="false" dt2D="false" dtr="false" t="normal">+B825+1</f>
        <v>162</v>
      </c>
      <c r="C826" s="116" t="s">
        <v>249</v>
      </c>
      <c r="D826" s="115" t="s">
        <v>407</v>
      </c>
      <c r="E826" s="124" t="n">
        <f aca="false" ca="true" dt2D="false" dtr="false" t="normal">SUBTOTAL(9, F826:T826)</f>
        <v>6112455.319999999</v>
      </c>
      <c r="F826" s="124" t="n"/>
      <c r="G826" s="124" t="n"/>
      <c r="H826" s="124" t="n">
        <v>3201215.84</v>
      </c>
      <c r="I826" s="124" t="n">
        <v>2398362.8</v>
      </c>
      <c r="J826" s="124" t="n"/>
      <c r="K826" s="124" t="n"/>
      <c r="L826" s="124" t="n">
        <v>0</v>
      </c>
      <c r="M826" s="124" t="n"/>
      <c r="N826" s="124" t="n"/>
      <c r="O826" s="124" t="n"/>
      <c r="P826" s="124" t="n"/>
      <c r="Q826" s="124" t="n"/>
      <c r="R826" s="124" t="n">
        <v>285336.58</v>
      </c>
      <c r="S826" s="124" t="n">
        <v>24000</v>
      </c>
      <c r="T826" s="124" t="n">
        <v>203540.1</v>
      </c>
      <c r="U826" s="128" t="n">
        <f aca="false" ca="false" dt2D="false" dtr="false" t="normal">COUNTIF(F826:Q826, "&gt;0")</f>
        <v>2</v>
      </c>
      <c r="V826" s="128" t="n">
        <f aca="false" ca="false" dt2D="false" dtr="false" t="normal">COUNTIF(R826:T826, "&gt;0")</f>
        <v>3</v>
      </c>
      <c r="W826" s="128" t="n">
        <f aca="false" ca="false" dt2D="false" dtr="false" t="normal">+U826+V826</f>
        <v>5</v>
      </c>
    </row>
    <row customHeight="true" ht="12.75" outlineLevel="0" r="827">
      <c r="A827" s="115" t="n">
        <f aca="false" ca="false" dt2D="false" dtr="false" t="normal">A826+1</f>
        <v>700</v>
      </c>
      <c r="B827" s="115" t="n">
        <f aca="false" ca="false" dt2D="false" dtr="false" t="normal">+B826+1</f>
        <v>163</v>
      </c>
      <c r="C827" s="116" t="s">
        <v>249</v>
      </c>
      <c r="D827" s="115" t="s">
        <v>408</v>
      </c>
      <c r="E827" s="124" t="n">
        <f aca="false" ca="true" dt2D="false" dtr="false" t="normal">SUBTOTAL(9, F827:T827)</f>
        <v>16935350.349999998</v>
      </c>
      <c r="F827" s="124" t="n">
        <v>6029553.31</v>
      </c>
      <c r="G827" s="124" t="n">
        <v>4229662.48</v>
      </c>
      <c r="H827" s="124" t="n">
        <v>3204883.29</v>
      </c>
      <c r="I827" s="124" t="n">
        <v>2401913.31</v>
      </c>
      <c r="J827" s="124" t="n"/>
      <c r="K827" s="124" t="n"/>
      <c r="L827" s="124" t="n">
        <v>0</v>
      </c>
      <c r="M827" s="124" t="n"/>
      <c r="N827" s="124" t="n"/>
      <c r="O827" s="124" t="n"/>
      <c r="P827" s="124" t="n"/>
      <c r="Q827" s="124" t="n"/>
      <c r="R827" s="124" t="n">
        <v>610119.43</v>
      </c>
      <c r="S827" s="124" t="n">
        <v>24000</v>
      </c>
      <c r="T827" s="124" t="n">
        <v>435218.53</v>
      </c>
      <c r="U827" s="128" t="n">
        <f aca="false" ca="false" dt2D="false" dtr="false" t="normal">COUNTIF(F827:Q827, "&gt;0")</f>
        <v>4</v>
      </c>
      <c r="V827" s="128" t="n">
        <f aca="false" ca="false" dt2D="false" dtr="false" t="normal">COUNTIF(R827:T827, "&gt;0")</f>
        <v>3</v>
      </c>
      <c r="W827" s="128" t="n">
        <f aca="false" ca="false" dt2D="false" dtr="false" t="normal">+U827+V827</f>
        <v>7</v>
      </c>
    </row>
    <row customHeight="true" ht="12.75" outlineLevel="0" r="828">
      <c r="A828" s="115" t="n">
        <f aca="false" ca="false" dt2D="false" dtr="false" t="normal">A827+1</f>
        <v>701</v>
      </c>
      <c r="B828" s="115" t="n">
        <f aca="false" ca="false" dt2D="false" dtr="false" t="normal">+B827+1</f>
        <v>164</v>
      </c>
      <c r="C828" s="116" t="s">
        <v>249</v>
      </c>
      <c r="D828" s="115" t="s">
        <v>410</v>
      </c>
      <c r="E828" s="124" t="n">
        <f aca="false" ca="true" dt2D="false" dtr="false" t="normal">SUBTOTAL(9, F828:T828)</f>
        <v>27956897.310000002</v>
      </c>
      <c r="F828" s="124" t="n">
        <v>17527581.54</v>
      </c>
      <c r="G828" s="124" t="n"/>
      <c r="H828" s="124" t="n">
        <v>8968331.25</v>
      </c>
      <c r="I828" s="124" t="n"/>
      <c r="J828" s="124" t="n"/>
      <c r="K828" s="124" t="n"/>
      <c r="L828" s="124" t="n">
        <v>0</v>
      </c>
      <c r="M828" s="124" t="n"/>
      <c r="N828" s="124" t="n"/>
      <c r="O828" s="124" t="n"/>
      <c r="P828" s="124" t="n"/>
      <c r="Q828" s="124" t="n"/>
      <c r="R828" s="124" t="n">
        <v>838706.92</v>
      </c>
      <c r="S828" s="124" t="n">
        <v>24000</v>
      </c>
      <c r="T828" s="124" t="n">
        <v>598277.6</v>
      </c>
      <c r="U828" s="128" t="n">
        <f aca="false" ca="false" dt2D="false" dtr="false" t="normal">COUNTIF(F828:Q828, "&gt;0")</f>
        <v>2</v>
      </c>
      <c r="V828" s="128" t="n">
        <f aca="false" ca="false" dt2D="false" dtr="false" t="normal">COUNTIF(R828:T828, "&gt;0")</f>
        <v>3</v>
      </c>
      <c r="W828" s="128" t="n">
        <f aca="false" ca="false" dt2D="false" dtr="false" t="normal">+U828+V828</f>
        <v>5</v>
      </c>
    </row>
    <row customHeight="true" ht="12.75" outlineLevel="0" r="829">
      <c r="A829" s="115" t="n">
        <f aca="false" ca="false" dt2D="false" dtr="false" t="normal">A828+1</f>
        <v>702</v>
      </c>
      <c r="B829" s="115" t="n">
        <f aca="false" ca="false" dt2D="false" dtr="false" t="normal">+B828+1</f>
        <v>165</v>
      </c>
      <c r="C829" s="116" t="s">
        <v>249</v>
      </c>
      <c r="D829" s="115" t="s">
        <v>411</v>
      </c>
      <c r="E829" s="124" t="n">
        <f aca="false" ca="false" dt2D="false" dtr="false" t="normal">SUM(F829:T829)</f>
        <v>6399007.26</v>
      </c>
      <c r="F829" s="124" t="n"/>
      <c r="G829" s="124" t="n"/>
      <c r="H829" s="124" t="n"/>
      <c r="I829" s="124" t="n"/>
      <c r="J829" s="124" t="n"/>
      <c r="K829" s="124" t="n"/>
      <c r="L829" s="124" t="n"/>
      <c r="M829" s="124" t="n"/>
      <c r="N829" s="124" t="n">
        <v>6178839.04</v>
      </c>
      <c r="O829" s="124" t="n"/>
      <c r="P829" s="124" t="n"/>
      <c r="Q829" s="124" t="n"/>
      <c r="R829" s="124" t="n">
        <v>196168.22</v>
      </c>
      <c r="S829" s="124" t="n">
        <v>24000</v>
      </c>
      <c r="T829" s="124" t="n"/>
      <c r="U829" s="128" t="n"/>
      <c r="V829" s="128" t="n"/>
      <c r="W829" s="128" t="n"/>
    </row>
    <row customHeight="true" ht="12.75" outlineLevel="0" r="830">
      <c r="A830" s="115" t="n">
        <f aca="false" ca="false" dt2D="false" dtr="false" t="normal">A829+1</f>
        <v>703</v>
      </c>
      <c r="B830" s="115" t="n">
        <f aca="false" ca="false" dt2D="false" dtr="false" t="normal">+B829+1</f>
        <v>166</v>
      </c>
      <c r="C830" s="116" t="s">
        <v>249</v>
      </c>
      <c r="D830" s="115" t="s">
        <v>296</v>
      </c>
      <c r="E830" s="124" t="n">
        <f aca="false" ca="true" dt2D="false" dtr="false" t="normal">SUBTOTAL(9, F830:T830)</f>
        <v>22088447.990000002</v>
      </c>
      <c r="F830" s="124" t="n"/>
      <c r="G830" s="124" t="n"/>
      <c r="H830" s="124" t="n"/>
      <c r="I830" s="124" t="n"/>
      <c r="J830" s="124" t="n"/>
      <c r="K830" s="124" t="n"/>
      <c r="L830" s="124" t="n">
        <v>0</v>
      </c>
      <c r="M830" s="124" t="n"/>
      <c r="N830" s="124" t="n"/>
      <c r="O830" s="124" t="n"/>
      <c r="P830" s="124" t="n">
        <v>20929101.76</v>
      </c>
      <c r="Q830" s="124" t="n"/>
      <c r="R830" s="124" t="n">
        <v>662653.44</v>
      </c>
      <c r="S830" s="124" t="n">
        <v>24000</v>
      </c>
      <c r="T830" s="124" t="n">
        <v>472692.79</v>
      </c>
      <c r="U830" s="128" t="n">
        <f aca="false" ca="false" dt2D="false" dtr="false" t="normal">COUNTIF(F830:Q830, "&gt;0")</f>
        <v>1</v>
      </c>
      <c r="V830" s="128" t="n">
        <f aca="false" ca="false" dt2D="false" dtr="false" t="normal">COUNTIF(R830:T830, "&gt;0")</f>
        <v>3</v>
      </c>
      <c r="W830" s="128" t="n">
        <f aca="false" ca="false" dt2D="false" dtr="false" t="normal">+U830+V830</f>
        <v>4</v>
      </c>
    </row>
    <row customHeight="true" ht="12.75" outlineLevel="0" r="831">
      <c r="A831" s="115" t="n">
        <f aca="false" ca="false" dt2D="false" dtr="false" t="normal">A830+1</f>
        <v>704</v>
      </c>
      <c r="B831" s="115" t="n">
        <f aca="false" ca="false" dt2D="false" dtr="false" t="normal">+B830+1</f>
        <v>167</v>
      </c>
      <c r="C831" s="116" t="s">
        <v>249</v>
      </c>
      <c r="D831" s="115" t="s">
        <v>413</v>
      </c>
      <c r="E831" s="124" t="n">
        <f aca="false" ca="true" dt2D="false" dtr="false" t="normal">SUBTOTAL(9, F831:T831)</f>
        <v>14002445.76</v>
      </c>
      <c r="F831" s="124" t="n">
        <v>8772846.06</v>
      </c>
      <c r="G831" s="124" t="n"/>
      <c r="H831" s="124" t="n">
        <v>4485873.99</v>
      </c>
      <c r="I831" s="124" t="n"/>
      <c r="J831" s="124" t="n"/>
      <c r="K831" s="124" t="n"/>
      <c r="L831" s="124" t="n">
        <v>0</v>
      </c>
      <c r="M831" s="124" t="n"/>
      <c r="N831" s="124" t="n"/>
      <c r="O831" s="124" t="n"/>
      <c r="P831" s="124" t="n"/>
      <c r="Q831" s="124" t="n"/>
      <c r="R831" s="124" t="n">
        <v>420073.37</v>
      </c>
      <c r="S831" s="124" t="n">
        <v>24000</v>
      </c>
      <c r="T831" s="124" t="n">
        <v>299652.34</v>
      </c>
      <c r="U831" s="128" t="n">
        <f aca="false" ca="false" dt2D="false" dtr="false" t="normal">COUNTIF(F831:Q831, "&gt;0")</f>
        <v>2</v>
      </c>
      <c r="V831" s="128" t="n">
        <f aca="false" ca="false" dt2D="false" dtr="false" t="normal">COUNTIF(R831:T831, "&gt;0")</f>
        <v>3</v>
      </c>
      <c r="W831" s="128" t="n">
        <f aca="false" ca="false" dt2D="false" dtr="false" t="normal">+U831+V831</f>
        <v>5</v>
      </c>
    </row>
    <row customHeight="true" ht="12.75" outlineLevel="0" r="832">
      <c r="A832" s="115" t="n">
        <f aca="false" ca="false" dt2D="false" dtr="false" t="normal">A831+1</f>
        <v>705</v>
      </c>
      <c r="B832" s="115" t="n">
        <f aca="false" ca="false" dt2D="false" dtr="false" t="normal">+B831+1</f>
        <v>168</v>
      </c>
      <c r="C832" s="116" t="s">
        <v>249</v>
      </c>
      <c r="D832" s="115" t="s">
        <v>415</v>
      </c>
      <c r="E832" s="124" t="n">
        <f aca="false" ca="true" dt2D="false" dtr="false" t="normal">SUBTOTAL(9, F832:T832)</f>
        <v>38872445.75</v>
      </c>
      <c r="F832" s="124" t="n"/>
      <c r="G832" s="124" t="n"/>
      <c r="H832" s="124" t="n"/>
      <c r="I832" s="124" t="n">
        <v>9552813.11</v>
      </c>
      <c r="J832" s="124" t="n"/>
      <c r="K832" s="124" t="n"/>
      <c r="L832" s="124" t="n">
        <v>0</v>
      </c>
      <c r="M832" s="124" t="n"/>
      <c r="N832" s="124" t="n"/>
      <c r="O832" s="124" t="n"/>
      <c r="P832" s="124" t="n"/>
      <c r="Q832" s="124" t="n">
        <v>27297588.93</v>
      </c>
      <c r="R832" s="124" t="n">
        <v>1166173.37</v>
      </c>
      <c r="S832" s="124" t="n">
        <v>24000</v>
      </c>
      <c r="T832" s="124" t="n">
        <v>831870.34</v>
      </c>
      <c r="U832" s="128" t="n">
        <f aca="false" ca="false" dt2D="false" dtr="false" t="normal">COUNTIF(F832:Q832, "&gt;0")</f>
        <v>2</v>
      </c>
      <c r="V832" s="128" t="n">
        <f aca="false" ca="false" dt2D="false" dtr="false" t="normal">COUNTIF(R832:T832, "&gt;0")</f>
        <v>3</v>
      </c>
      <c r="W832" s="128" t="n">
        <f aca="false" ca="false" dt2D="false" dtr="false" t="normal">+U832+V832</f>
        <v>5</v>
      </c>
    </row>
    <row customHeight="true" ht="12.75" outlineLevel="0" r="833">
      <c r="A833" s="115" t="n">
        <f aca="false" ca="false" dt2D="false" dtr="false" t="normal">A832+1</f>
        <v>706</v>
      </c>
      <c r="B833" s="115" t="n">
        <f aca="false" ca="false" dt2D="false" dtr="false" t="normal">+B832+1</f>
        <v>169</v>
      </c>
      <c r="C833" s="116" t="s">
        <v>249</v>
      </c>
      <c r="D833" s="115" t="s">
        <v>416</v>
      </c>
      <c r="E833" s="124" t="n">
        <f aca="false" ca="true" dt2D="false" dtr="false" t="normal">SUBTOTAL(9, F833:T833)</f>
        <v>10010686.919999998</v>
      </c>
      <c r="F833" s="124" t="n"/>
      <c r="G833" s="124" t="n"/>
      <c r="H833" s="124" t="n">
        <v>9472137.61</v>
      </c>
      <c r="I833" s="124" t="n"/>
      <c r="J833" s="124" t="n"/>
      <c r="K833" s="124" t="n"/>
      <c r="L833" s="124" t="n">
        <v>0</v>
      </c>
      <c r="M833" s="124" t="n"/>
      <c r="N833" s="124" t="n"/>
      <c r="O833" s="124" t="n"/>
      <c r="P833" s="124" t="n"/>
      <c r="Q833" s="124" t="n"/>
      <c r="R833" s="124" t="n">
        <v>300320.61</v>
      </c>
      <c r="S833" s="124" t="n">
        <v>24000</v>
      </c>
      <c r="T833" s="124" t="n">
        <v>214228.7</v>
      </c>
      <c r="U833" s="128" t="n">
        <f aca="false" ca="false" dt2D="false" dtr="false" t="normal">COUNTIF(F833:Q833, "&gt;0")</f>
        <v>1</v>
      </c>
      <c r="V833" s="128" t="n">
        <f aca="false" ca="false" dt2D="false" dtr="false" t="normal">COUNTIF(R833:T833, "&gt;0")</f>
        <v>3</v>
      </c>
      <c r="W833" s="128" t="n">
        <f aca="false" ca="false" dt2D="false" dtr="false" t="normal">+U833+V833</f>
        <v>4</v>
      </c>
    </row>
    <row customHeight="true" ht="12.75" outlineLevel="0" r="834">
      <c r="A834" s="115" t="n">
        <f aca="false" ca="false" dt2D="false" dtr="false" t="normal">A833+1</f>
        <v>707</v>
      </c>
      <c r="B834" s="115" t="n">
        <f aca="false" ca="false" dt2D="false" dtr="false" t="normal">+B833+1</f>
        <v>170</v>
      </c>
      <c r="C834" s="116" t="s">
        <v>249</v>
      </c>
      <c r="D834" s="115" t="s">
        <v>418</v>
      </c>
      <c r="E834" s="124" t="n">
        <f aca="false" ca="true" dt2D="false" dtr="false" t="normal">SUBTOTAL(9, F834:T834)</f>
        <v>16267939.92</v>
      </c>
      <c r="F834" s="124" t="n">
        <v>5856102.24</v>
      </c>
      <c r="G834" s="124" t="n">
        <v>4107589.43</v>
      </c>
      <c r="H834" s="124" t="n">
        <v>3112062.64</v>
      </c>
      <c r="I834" s="124" t="n">
        <v>2332013.5</v>
      </c>
      <c r="J834" s="124" t="n"/>
      <c r="K834" s="124" t="n"/>
      <c r="L834" s="124" t="n">
        <v>0</v>
      </c>
      <c r="M834" s="124" t="n"/>
      <c r="N834" s="124" t="n"/>
      <c r="O834" s="124" t="n"/>
      <c r="P834" s="124" t="n"/>
      <c r="Q834" s="124" t="n"/>
      <c r="R834" s="124" t="n">
        <v>488038.2</v>
      </c>
      <c r="S834" s="124" t="n">
        <v>24000</v>
      </c>
      <c r="T834" s="124" t="n">
        <v>348133.91</v>
      </c>
      <c r="U834" s="128" t="n">
        <f aca="false" ca="false" dt2D="false" dtr="false" t="normal">COUNTIF(F834:Q834, "&gt;0")</f>
        <v>4</v>
      </c>
      <c r="V834" s="128" t="n">
        <f aca="false" ca="false" dt2D="false" dtr="false" t="normal">COUNTIF(R834:T834, "&gt;0")</f>
        <v>3</v>
      </c>
      <c r="W834" s="128" t="n">
        <f aca="false" ca="false" dt2D="false" dtr="false" t="normal">+U834+V834</f>
        <v>7</v>
      </c>
    </row>
    <row customHeight="true" ht="12.75" outlineLevel="0" r="835">
      <c r="A835" s="115" t="n">
        <f aca="false" ca="false" dt2D="false" dtr="false" t="normal">A834+1</f>
        <v>708</v>
      </c>
      <c r="B835" s="115" t="s">
        <v>226</v>
      </c>
      <c r="C835" s="116" t="s">
        <v>249</v>
      </c>
      <c r="D835" s="115" t="s">
        <v>419</v>
      </c>
      <c r="E835" s="124" t="n">
        <f aca="false" ca="true" dt2D="false" dtr="false" t="normal">SUBTOTAL(9, F835:T835)</f>
        <v>6262195.12</v>
      </c>
      <c r="F835" s="124" t="n">
        <v>5916318.29</v>
      </c>
      <c r="G835" s="124" t="n"/>
      <c r="H835" s="124" t="n"/>
      <c r="I835" s="124" t="n"/>
      <c r="J835" s="124" t="n"/>
      <c r="K835" s="124" t="n"/>
      <c r="L835" s="124" t="n">
        <v>0</v>
      </c>
      <c r="M835" s="124" t="n"/>
      <c r="N835" s="124" t="n"/>
      <c r="O835" s="124" t="n"/>
      <c r="P835" s="124" t="n"/>
      <c r="Q835" s="124" t="n"/>
      <c r="R835" s="124" t="n">
        <v>187865.85</v>
      </c>
      <c r="S835" s="124" t="n">
        <v>24000</v>
      </c>
      <c r="T835" s="124" t="n">
        <v>134010.98</v>
      </c>
      <c r="U835" s="128" t="n">
        <f aca="false" ca="false" dt2D="false" dtr="false" t="normal">COUNTIF(F835:Q835, "&gt;0")</f>
        <v>1</v>
      </c>
      <c r="V835" s="128" t="n">
        <f aca="false" ca="false" dt2D="false" dtr="false" t="normal">COUNTIF(R835:T835, "&gt;0")</f>
        <v>3</v>
      </c>
      <c r="W835" s="128" t="n">
        <f aca="false" ca="false" dt2D="false" dtr="false" t="normal">+U835+V835</f>
        <v>4</v>
      </c>
    </row>
    <row customHeight="true" ht="12.75" outlineLevel="0" r="836">
      <c r="A836" s="115" t="n">
        <f aca="false" ca="false" dt2D="false" dtr="false" t="normal">A835+1</f>
        <v>709</v>
      </c>
      <c r="B836" s="115" t="n">
        <f aca="false" ca="false" dt2D="false" dtr="false" t="normal">B834+1</f>
        <v>171</v>
      </c>
      <c r="C836" s="116" t="s">
        <v>249</v>
      </c>
      <c r="D836" s="115" t="s">
        <v>421</v>
      </c>
      <c r="E836" s="124" t="n">
        <f aca="false" ca="true" dt2D="false" dtr="false" t="normal">SUBTOTAL(9, F836:T836)</f>
        <v>7472354.549999999</v>
      </c>
      <c r="F836" s="124" t="n">
        <v>7064275.52</v>
      </c>
      <c r="G836" s="124" t="n"/>
      <c r="H836" s="124" t="n"/>
      <c r="I836" s="124" t="n"/>
      <c r="J836" s="124" t="n"/>
      <c r="K836" s="124" t="n"/>
      <c r="L836" s="124" t="n">
        <v>0</v>
      </c>
      <c r="M836" s="124" t="n"/>
      <c r="N836" s="124" t="n"/>
      <c r="O836" s="124" t="n"/>
      <c r="P836" s="124" t="n"/>
      <c r="Q836" s="124" t="n"/>
      <c r="R836" s="124" t="n">
        <v>224170.64</v>
      </c>
      <c r="S836" s="124" t="n">
        <v>24000</v>
      </c>
      <c r="T836" s="124" t="n">
        <v>159908.39</v>
      </c>
      <c r="U836" s="128" t="n">
        <f aca="false" ca="false" dt2D="false" dtr="false" t="normal">COUNTIF(F836:Q836, "&gt;0")</f>
        <v>1</v>
      </c>
      <c r="V836" s="128" t="n">
        <f aca="false" ca="false" dt2D="false" dtr="false" t="normal">COUNTIF(R836:T836, "&gt;0")</f>
        <v>3</v>
      </c>
      <c r="W836" s="128" t="n">
        <f aca="false" ca="false" dt2D="false" dtr="false" t="normal">+U836+V836</f>
        <v>4</v>
      </c>
    </row>
    <row customHeight="true" ht="12.75" outlineLevel="0" r="837">
      <c r="A837" s="115" t="n">
        <f aca="false" ca="false" dt2D="false" dtr="false" t="normal">A836+1</f>
        <v>710</v>
      </c>
      <c r="B837" s="115" t="n">
        <f aca="false" ca="false" dt2D="false" dtr="false" t="normal">+B836+1</f>
        <v>172</v>
      </c>
      <c r="C837" s="116" t="s">
        <v>249</v>
      </c>
      <c r="D837" s="115" t="s">
        <v>423</v>
      </c>
      <c r="E837" s="124" t="n">
        <f aca="false" ca="true" dt2D="false" dtr="false" t="normal">SUBTOTAL(9, F837:T837)</f>
        <v>7752462.340000001</v>
      </c>
      <c r="F837" s="124" t="n"/>
      <c r="G837" s="124" t="n"/>
      <c r="H837" s="124" t="n"/>
      <c r="I837" s="124" t="n">
        <v>7329985.78</v>
      </c>
      <c r="J837" s="124" t="n"/>
      <c r="K837" s="124" t="n"/>
      <c r="L837" s="124" t="n">
        <v>0</v>
      </c>
      <c r="M837" s="124" t="n"/>
      <c r="N837" s="124" t="n"/>
      <c r="O837" s="124" t="n"/>
      <c r="P837" s="124" t="n"/>
      <c r="Q837" s="124" t="n"/>
      <c r="R837" s="124" t="n">
        <v>232573.87</v>
      </c>
      <c r="S837" s="124" t="n">
        <v>24000</v>
      </c>
      <c r="T837" s="124" t="n">
        <v>165902.69</v>
      </c>
      <c r="U837" s="128" t="n">
        <f aca="false" ca="false" dt2D="false" dtr="false" t="normal">COUNTIF(F837:Q837, "&gt;0")</f>
        <v>1</v>
      </c>
      <c r="V837" s="128" t="n">
        <f aca="false" ca="false" dt2D="false" dtr="false" t="normal">COUNTIF(R837:T837, "&gt;0")</f>
        <v>3</v>
      </c>
      <c r="W837" s="128" t="n">
        <f aca="false" ca="false" dt2D="false" dtr="false" t="normal">+U837+V837</f>
        <v>4</v>
      </c>
    </row>
    <row customHeight="true" ht="12.75" outlineLevel="0" r="838">
      <c r="A838" s="115" t="n">
        <f aca="false" ca="false" dt2D="false" dtr="false" t="normal">A837+1</f>
        <v>711</v>
      </c>
      <c r="B838" s="115" t="n">
        <f aca="false" ca="false" dt2D="false" dtr="false" t="normal">+B837+1</f>
        <v>173</v>
      </c>
      <c r="C838" s="116" t="s">
        <v>249</v>
      </c>
      <c r="D838" s="115" t="s">
        <v>424</v>
      </c>
      <c r="E838" s="124" t="n">
        <f aca="false" ca="true" dt2D="false" dtr="false" t="normal">SUBTOTAL(9, F838:T838)</f>
        <v>18289868.049999997</v>
      </c>
      <c r="F838" s="124" t="n">
        <v>17325768.83</v>
      </c>
      <c r="G838" s="124" t="n"/>
      <c r="H838" s="124" t="n"/>
      <c r="I838" s="124" t="n"/>
      <c r="J838" s="124" t="n"/>
      <c r="K838" s="124" t="n"/>
      <c r="L838" s="124" t="n">
        <v>0</v>
      </c>
      <c r="M838" s="124" t="n"/>
      <c r="N838" s="124" t="n"/>
      <c r="O838" s="124" t="n"/>
      <c r="P838" s="124" t="n"/>
      <c r="Q838" s="124" t="n"/>
      <c r="R838" s="124" t="n">
        <v>548696.04</v>
      </c>
      <c r="S838" s="124" t="n">
        <v>24000</v>
      </c>
      <c r="T838" s="124" t="n">
        <v>391403.18</v>
      </c>
      <c r="U838" s="128" t="n">
        <f aca="false" ca="false" dt2D="false" dtr="false" t="normal">COUNTIF(F838:Q838, "&gt;0")</f>
        <v>1</v>
      </c>
      <c r="V838" s="128" t="n">
        <f aca="false" ca="false" dt2D="false" dtr="false" t="normal">COUNTIF(R838:T838, "&gt;0")</f>
        <v>3</v>
      </c>
      <c r="W838" s="128" t="n">
        <f aca="false" ca="false" dt2D="false" dtr="false" t="normal">+U838+V838</f>
        <v>4</v>
      </c>
    </row>
    <row customHeight="true" ht="12.75" outlineLevel="0" r="839">
      <c r="A839" s="115" t="n">
        <f aca="false" ca="false" dt2D="false" dtr="false" t="normal">A838+1</f>
        <v>712</v>
      </c>
      <c r="B839" s="115" t="n">
        <f aca="false" ca="false" dt2D="false" dtr="false" t="normal">+B838+1</f>
        <v>174</v>
      </c>
      <c r="C839" s="116" t="s">
        <v>249</v>
      </c>
      <c r="D839" s="115" t="s">
        <v>426</v>
      </c>
      <c r="E839" s="124" t="n">
        <f aca="false" ca="true" dt2D="false" dtr="false" t="normal">SUBTOTAL(9, F839:T839)</f>
        <v>19892617.939999998</v>
      </c>
      <c r="F839" s="124" t="n"/>
      <c r="G839" s="124" t="n"/>
      <c r="H839" s="124" t="n">
        <v>3910533.49</v>
      </c>
      <c r="I839" s="124" t="n">
        <v>2930730.02</v>
      </c>
      <c r="J839" s="124" t="n"/>
      <c r="K839" s="124" t="n"/>
      <c r="L839" s="124" t="n">
        <v>0</v>
      </c>
      <c r="M839" s="124" t="n"/>
      <c r="N839" s="124" t="n">
        <v>3625881</v>
      </c>
      <c r="O839" s="124" t="n"/>
      <c r="P839" s="124" t="n"/>
      <c r="Q839" s="124" t="n">
        <v>8378992.87</v>
      </c>
      <c r="R839" s="124" t="n">
        <v>596778.54</v>
      </c>
      <c r="S839" s="124" t="n">
        <v>24000</v>
      </c>
      <c r="T839" s="124" t="n">
        <v>425702.02</v>
      </c>
      <c r="U839" s="128" t="n">
        <f aca="false" ca="false" dt2D="false" dtr="false" t="normal">COUNTIF(F839:Q839, "&gt;0")</f>
        <v>4</v>
      </c>
      <c r="V839" s="128" t="n">
        <f aca="false" ca="false" dt2D="false" dtr="false" t="normal">COUNTIF(R839:T839, "&gt;0")</f>
        <v>3</v>
      </c>
      <c r="W839" s="128" t="n">
        <f aca="false" ca="false" dt2D="false" dtr="false" t="normal">+U839+V839</f>
        <v>7</v>
      </c>
    </row>
    <row customHeight="true" ht="12.75" outlineLevel="0" r="840">
      <c r="A840" s="115" t="n">
        <f aca="false" ca="false" dt2D="false" dtr="false" t="normal">A839+1</f>
        <v>713</v>
      </c>
      <c r="B840" s="115" t="n">
        <f aca="false" ca="false" dt2D="false" dtr="false" t="normal">+B839+1</f>
        <v>175</v>
      </c>
      <c r="C840" s="116" t="s">
        <v>249</v>
      </c>
      <c r="D840" s="115" t="s">
        <v>427</v>
      </c>
      <c r="E840" s="124" t="n">
        <f aca="false" ca="true" dt2D="false" dtr="false" t="normal">SUBTOTAL(9, F840:T840)</f>
        <v>25652539.21</v>
      </c>
      <c r="F840" s="124" t="n">
        <v>12595475.88</v>
      </c>
      <c r="G840" s="124" t="n"/>
      <c r="H840" s="124" t="n">
        <v>6695811.31</v>
      </c>
      <c r="I840" s="124" t="n">
        <v>5018711.5</v>
      </c>
      <c r="J840" s="124" t="n"/>
      <c r="K840" s="124" t="n"/>
      <c r="L840" s="124" t="n">
        <v>0</v>
      </c>
      <c r="M840" s="124" t="n"/>
      <c r="N840" s="124" t="n"/>
      <c r="O840" s="124" t="n"/>
      <c r="P840" s="124" t="n"/>
      <c r="Q840" s="124" t="n"/>
      <c r="R840" s="124" t="n">
        <v>769576.18</v>
      </c>
      <c r="S840" s="124" t="n">
        <v>24000</v>
      </c>
      <c r="T840" s="124" t="n">
        <v>548964.34</v>
      </c>
      <c r="U840" s="128" t="n">
        <f aca="false" ca="false" dt2D="false" dtr="false" t="normal">COUNTIF(F840:Q840, "&gt;0")</f>
        <v>3</v>
      </c>
      <c r="V840" s="128" t="n">
        <f aca="false" ca="false" dt2D="false" dtr="false" t="normal">COUNTIF(R840:T840, "&gt;0")</f>
        <v>3</v>
      </c>
      <c r="W840" s="128" t="n">
        <f aca="false" ca="false" dt2D="false" dtr="false" t="normal">+U840+V840</f>
        <v>6</v>
      </c>
    </row>
    <row customHeight="true" ht="12.75" outlineLevel="0" r="841">
      <c r="A841" s="115" t="n">
        <f aca="false" ca="false" dt2D="false" dtr="false" t="normal">A840+1</f>
        <v>714</v>
      </c>
      <c r="B841" s="115" t="n">
        <f aca="false" ca="false" dt2D="false" dtr="false" t="normal">+B840+1</f>
        <v>176</v>
      </c>
      <c r="C841" s="116" t="s">
        <v>249</v>
      </c>
      <c r="D841" s="115" t="s">
        <v>429</v>
      </c>
      <c r="E841" s="124" t="n">
        <f aca="false" ca="true" dt2D="false" dtr="false" t="normal">SUBTOTAL(9, F841:T841)</f>
        <v>6239805.879999999</v>
      </c>
      <c r="F841" s="124" t="n">
        <v>5895079.85</v>
      </c>
      <c r="G841" s="124" t="n"/>
      <c r="H841" s="124" t="n"/>
      <c r="I841" s="124" t="n"/>
      <c r="J841" s="124" t="n"/>
      <c r="K841" s="124" t="n"/>
      <c r="L841" s="124" t="n">
        <v>0</v>
      </c>
      <c r="M841" s="124" t="n"/>
      <c r="N841" s="124" t="n"/>
      <c r="O841" s="124" t="n"/>
      <c r="P841" s="124" t="n"/>
      <c r="Q841" s="124" t="n"/>
      <c r="R841" s="124" t="n">
        <v>187194.18</v>
      </c>
      <c r="S841" s="124" t="n">
        <v>24000</v>
      </c>
      <c r="T841" s="124" t="n">
        <v>133531.85</v>
      </c>
      <c r="U841" s="128" t="n">
        <f aca="false" ca="false" dt2D="false" dtr="false" t="normal">COUNTIF(F841:Q841, "&gt;0")</f>
        <v>1</v>
      </c>
      <c r="V841" s="128" t="n">
        <f aca="false" ca="false" dt2D="false" dtr="false" t="normal">COUNTIF(R841:T841, "&gt;0")</f>
        <v>3</v>
      </c>
      <c r="W841" s="128" t="n">
        <f aca="false" ca="false" dt2D="false" dtr="false" t="normal">+U841+V841</f>
        <v>4</v>
      </c>
    </row>
    <row customHeight="true" ht="12.75" outlineLevel="0" r="842">
      <c r="A842" s="115" t="n">
        <f aca="false" ca="false" dt2D="false" dtr="false" t="normal">A841+1</f>
        <v>715</v>
      </c>
      <c r="B842" s="115" t="n">
        <f aca="false" ca="false" dt2D="false" dtr="false" t="normal">+B841+1</f>
        <v>177</v>
      </c>
      <c r="C842" s="116" t="s">
        <v>249</v>
      </c>
      <c r="D842" s="115" t="s">
        <v>430</v>
      </c>
      <c r="E842" s="124" t="n">
        <f aca="false" ca="true" dt2D="false" dtr="false" t="normal">SUBTOTAL(9, F842:T842)</f>
        <v>6160285.4399999995</v>
      </c>
      <c r="F842" s="124" t="n">
        <v>5819646.77</v>
      </c>
      <c r="G842" s="124" t="n"/>
      <c r="H842" s="124" t="n"/>
      <c r="I842" s="124" t="n"/>
      <c r="J842" s="124" t="n"/>
      <c r="K842" s="124" t="n"/>
      <c r="L842" s="124" t="n">
        <v>0</v>
      </c>
      <c r="M842" s="124" t="n"/>
      <c r="N842" s="124" t="n"/>
      <c r="O842" s="124" t="n"/>
      <c r="P842" s="124" t="n"/>
      <c r="Q842" s="124" t="n"/>
      <c r="R842" s="124" t="n">
        <v>184808.56</v>
      </c>
      <c r="S842" s="124" t="n">
        <v>24000</v>
      </c>
      <c r="T842" s="124" t="n">
        <v>131830.11</v>
      </c>
      <c r="U842" s="128" t="n">
        <f aca="false" ca="false" dt2D="false" dtr="false" t="normal">COUNTIF(F842:Q842, "&gt;0")</f>
        <v>1</v>
      </c>
      <c r="V842" s="128" t="n">
        <f aca="false" ca="false" dt2D="false" dtr="false" t="normal">COUNTIF(R842:T842, "&gt;0")</f>
        <v>3</v>
      </c>
      <c r="W842" s="128" t="n">
        <f aca="false" ca="false" dt2D="false" dtr="false" t="normal">+U842+V842</f>
        <v>4</v>
      </c>
    </row>
    <row customHeight="true" ht="12.75" outlineLevel="0" r="843">
      <c r="A843" s="115" t="n">
        <f aca="false" ca="false" dt2D="false" dtr="false" t="normal">A842+1</f>
        <v>716</v>
      </c>
      <c r="B843" s="115" t="n">
        <f aca="false" ca="false" dt2D="false" dtr="false" t="normal">+B842+1</f>
        <v>178</v>
      </c>
      <c r="C843" s="116" t="s">
        <v>249</v>
      </c>
      <c r="D843" s="115" t="s">
        <v>432</v>
      </c>
      <c r="E843" s="124" t="n">
        <f aca="false" ca="true" dt2D="false" dtr="false" t="normal">SUBTOTAL(9, F843:T843)</f>
        <v>10038967.249999998</v>
      </c>
      <c r="F843" s="124" t="n"/>
      <c r="G843" s="124" t="n">
        <v>3271009.09</v>
      </c>
      <c r="H843" s="124" t="n">
        <v>3500791.28</v>
      </c>
      <c r="I843" s="124" t="n">
        <v>2727163.96</v>
      </c>
      <c r="J843" s="124" t="n"/>
      <c r="K843" s="124" t="n"/>
      <c r="L843" s="124" t="n">
        <v>0</v>
      </c>
      <c r="M843" s="124" t="n"/>
      <c r="N843" s="124" t="n"/>
      <c r="O843" s="124" t="n"/>
      <c r="P843" s="124" t="n"/>
      <c r="Q843" s="124" t="n"/>
      <c r="R843" s="124" t="n">
        <v>301169.02</v>
      </c>
      <c r="S843" s="124" t="n">
        <v>24000</v>
      </c>
      <c r="T843" s="124" t="n">
        <v>214833.9</v>
      </c>
      <c r="U843" s="128" t="n">
        <f aca="false" ca="false" dt2D="false" dtr="false" t="normal">COUNTIF(F843:Q843, "&gt;0")</f>
        <v>3</v>
      </c>
      <c r="V843" s="128" t="n">
        <f aca="false" ca="false" dt2D="false" dtr="false" t="normal">COUNTIF(R843:T843, "&gt;0")</f>
        <v>3</v>
      </c>
      <c r="W843" s="128" t="n">
        <f aca="false" ca="false" dt2D="false" dtr="false" t="normal">+U843+V843</f>
        <v>6</v>
      </c>
    </row>
    <row customHeight="true" ht="12.75" outlineLevel="0" r="844">
      <c r="A844" s="115" t="n">
        <f aca="false" ca="false" dt2D="false" dtr="false" t="normal">A843+1</f>
        <v>717</v>
      </c>
      <c r="B844" s="115" t="n">
        <f aca="false" ca="false" dt2D="false" dtr="false" t="normal">+B843+1</f>
        <v>179</v>
      </c>
      <c r="C844" s="116" t="s">
        <v>249</v>
      </c>
      <c r="D844" s="115" t="s">
        <v>434</v>
      </c>
      <c r="E844" s="124" t="n">
        <f aca="false" ca="true" dt2D="false" dtr="false" t="normal">SUBTOTAL(9, F844:T844)</f>
        <v>7039757.760000001</v>
      </c>
      <c r="F844" s="124" t="n"/>
      <c r="G844" s="124" t="n">
        <v>6653914.21</v>
      </c>
      <c r="H844" s="124" t="n"/>
      <c r="I844" s="124" t="n"/>
      <c r="J844" s="124" t="n"/>
      <c r="K844" s="124" t="n"/>
      <c r="L844" s="124" t="n">
        <v>0</v>
      </c>
      <c r="M844" s="124" t="n"/>
      <c r="N844" s="124" t="n"/>
      <c r="O844" s="124" t="n"/>
      <c r="P844" s="124" t="n"/>
      <c r="Q844" s="124" t="n"/>
      <c r="R844" s="124" t="n">
        <v>211192.73</v>
      </c>
      <c r="S844" s="124" t="n">
        <v>24000</v>
      </c>
      <c r="T844" s="124" t="n">
        <v>150650.82</v>
      </c>
      <c r="U844" s="128" t="n">
        <f aca="false" ca="false" dt2D="false" dtr="false" t="normal">COUNTIF(F844:Q844, "&gt;0")</f>
        <v>1</v>
      </c>
      <c r="V844" s="128" t="n">
        <f aca="false" ca="false" dt2D="false" dtr="false" t="normal">COUNTIF(R844:T844, "&gt;0")</f>
        <v>3</v>
      </c>
      <c r="W844" s="128" t="n">
        <f aca="false" ca="false" dt2D="false" dtr="false" t="normal">+U844+V844</f>
        <v>4</v>
      </c>
    </row>
    <row customHeight="true" ht="12.75" outlineLevel="0" r="845">
      <c r="A845" s="115" t="n">
        <f aca="false" ca="false" dt2D="false" dtr="false" t="normal">A844+1</f>
        <v>718</v>
      </c>
      <c r="B845" s="115" t="n">
        <f aca="false" ca="false" dt2D="false" dtr="false" t="normal">+B844+1</f>
        <v>180</v>
      </c>
      <c r="C845" s="116" t="s">
        <v>435</v>
      </c>
      <c r="D845" s="115" t="s">
        <v>436</v>
      </c>
      <c r="E845" s="124" t="n">
        <f aca="false" ca="true" dt2D="false" dtr="false" t="normal">SUBTOTAL(9, F845:T845)</f>
        <v>41313108.14</v>
      </c>
      <c r="F845" s="124" t="n">
        <v>25906993.12</v>
      </c>
      <c r="G845" s="124" t="n"/>
      <c r="H845" s="124" t="n">
        <v>13258621.27</v>
      </c>
      <c r="I845" s="124" t="n"/>
      <c r="J845" s="124" t="n"/>
      <c r="K845" s="124" t="n"/>
      <c r="L845" s="124" t="n">
        <v>0</v>
      </c>
      <c r="M845" s="124" t="n"/>
      <c r="N845" s="124" t="n"/>
      <c r="O845" s="124" t="n"/>
      <c r="P845" s="124" t="n"/>
      <c r="Q845" s="124" t="n"/>
      <c r="R845" s="124" t="n">
        <v>1239393.24</v>
      </c>
      <c r="S845" s="124" t="n">
        <v>24000</v>
      </c>
      <c r="T845" s="124" t="n">
        <v>884100.51</v>
      </c>
      <c r="U845" s="128" t="n">
        <f aca="false" ca="false" dt2D="false" dtr="false" t="normal">COUNTIF(F845:Q845, "&gt;0")</f>
        <v>2</v>
      </c>
      <c r="V845" s="128" t="n">
        <f aca="false" ca="false" dt2D="false" dtr="false" t="normal">COUNTIF(R845:T845, "&gt;0")</f>
        <v>3</v>
      </c>
      <c r="W845" s="128" t="n">
        <f aca="false" ca="false" dt2D="false" dtr="false" t="normal">+U845+V845</f>
        <v>5</v>
      </c>
      <c r="X845" s="0" t="s">
        <v>1064</v>
      </c>
    </row>
    <row customHeight="true" ht="12.75" outlineLevel="0" r="846">
      <c r="A846" s="115" t="n">
        <f aca="false" ca="false" dt2D="false" dtr="false" t="normal">A845+1</f>
        <v>719</v>
      </c>
      <c r="B846" s="115" t="n">
        <f aca="false" ca="false" dt2D="false" dtr="false" t="normal">+B845+1</f>
        <v>181</v>
      </c>
      <c r="C846" s="116" t="s">
        <v>438</v>
      </c>
      <c r="D846" s="115" t="s">
        <v>439</v>
      </c>
      <c r="E846" s="124" t="n">
        <f aca="false" ca="true" dt2D="false" dtr="false" t="normal">SUBTOTAL(9, F846:T846)</f>
        <v>10635851.63</v>
      </c>
      <c r="F846" s="124" t="n">
        <v>6961345.19</v>
      </c>
      <c r="G846" s="124" t="n">
        <v>3674506.44</v>
      </c>
      <c r="H846" s="124" t="n">
        <v>0</v>
      </c>
      <c r="I846" s="124" t="n">
        <v>0</v>
      </c>
      <c r="J846" s="124" t="n">
        <v>0</v>
      </c>
      <c r="K846" s="124" t="n"/>
      <c r="L846" s="124" t="n"/>
      <c r="M846" s="124" t="n">
        <v>0</v>
      </c>
      <c r="N846" s="124" t="n">
        <v>0</v>
      </c>
      <c r="O846" s="124" t="n">
        <v>0</v>
      </c>
      <c r="P846" s="124" t="n">
        <v>0</v>
      </c>
      <c r="Q846" s="124" t="n">
        <v>0</v>
      </c>
      <c r="R846" s="153" t="n"/>
      <c r="S846" s="153" t="n"/>
      <c r="T846" s="154" t="n"/>
      <c r="U846" s="128" t="n"/>
      <c r="V846" s="128" t="n"/>
      <c r="W846" s="128" t="n"/>
    </row>
    <row customHeight="true" ht="12.75" outlineLevel="0" r="847">
      <c r="A847" s="115" t="n">
        <f aca="false" ca="false" dt2D="false" dtr="false" t="normal">A846+1</f>
        <v>720</v>
      </c>
      <c r="B847" s="115" t="n">
        <f aca="false" ca="false" dt2D="false" dtr="false" t="normal">+B846+1</f>
        <v>182</v>
      </c>
      <c r="C847" s="116" t="s">
        <v>438</v>
      </c>
      <c r="D847" s="115" t="s">
        <v>440</v>
      </c>
      <c r="E847" s="124" t="n">
        <f aca="false" ca="true" dt2D="false" dtr="false" t="normal">SUBTOTAL(9, F847:T847)</f>
        <v>8321809.4</v>
      </c>
      <c r="F847" s="124" t="n">
        <v>5327335.8</v>
      </c>
      <c r="G847" s="124" t="n">
        <v>2542732.6</v>
      </c>
      <c r="H847" s="124" t="n"/>
      <c r="I847" s="124" t="n"/>
      <c r="J847" s="124" t="n"/>
      <c r="K847" s="124" t="n"/>
      <c r="L847" s="124" t="n">
        <v>0</v>
      </c>
      <c r="M847" s="124" t="n"/>
      <c r="N847" s="124" t="n"/>
      <c r="O847" s="124" t="n"/>
      <c r="P847" s="124" t="n"/>
      <c r="Q847" s="124" t="n"/>
      <c r="R847" s="124" t="n">
        <v>249654.28</v>
      </c>
      <c r="S847" s="124" t="n">
        <v>24000</v>
      </c>
      <c r="T847" s="124" t="n">
        <v>178086.72</v>
      </c>
      <c r="U847" s="128" t="n">
        <f aca="false" ca="false" dt2D="false" dtr="false" t="normal">COUNTIF(F847:Q847, "&gt;0")</f>
        <v>2</v>
      </c>
      <c r="V847" s="128" t="n">
        <f aca="false" ca="false" dt2D="false" dtr="false" t="normal">COUNTIF(R847:T847, "&gt;0")</f>
        <v>3</v>
      </c>
      <c r="W847" s="128" t="n">
        <f aca="false" ca="false" dt2D="false" dtr="false" t="normal">+U847+V847</f>
        <v>5</v>
      </c>
    </row>
    <row customHeight="true" ht="12.75" outlineLevel="0" r="848">
      <c r="A848" s="115" t="n">
        <f aca="false" ca="false" dt2D="false" dtr="false" t="normal">A847+1</f>
        <v>721</v>
      </c>
      <c r="B848" s="115" t="s">
        <v>226</v>
      </c>
      <c r="C848" s="116" t="s">
        <v>316</v>
      </c>
      <c r="D848" s="115" t="s">
        <v>442</v>
      </c>
      <c r="E848" s="124" t="n">
        <f aca="false" ca="true" dt2D="false" dtr="false" t="normal">SUBTOTAL(9, F848:T848)</f>
        <v>3771114.3000000003</v>
      </c>
      <c r="F848" s="124" t="n"/>
      <c r="G848" s="124" t="n">
        <v>3553279.02</v>
      </c>
      <c r="H848" s="124" t="n"/>
      <c r="I848" s="124" t="n"/>
      <c r="J848" s="124" t="n"/>
      <c r="K848" s="124" t="n"/>
      <c r="L848" s="124" t="n">
        <v>0</v>
      </c>
      <c r="M848" s="124" t="n"/>
      <c r="N848" s="124" t="n"/>
      <c r="O848" s="124" t="n"/>
      <c r="P848" s="124" t="n"/>
      <c r="Q848" s="124" t="n"/>
      <c r="R848" s="124" t="n">
        <v>113133.43</v>
      </c>
      <c r="S848" s="124" t="n">
        <v>24000</v>
      </c>
      <c r="T848" s="124" t="n">
        <v>80701.85</v>
      </c>
      <c r="U848" s="128" t="n">
        <f aca="false" ca="false" dt2D="false" dtr="false" t="normal">COUNTIF(F848:Q848, "&gt;0")</f>
        <v>1</v>
      </c>
      <c r="V848" s="128" t="n">
        <f aca="false" ca="false" dt2D="false" dtr="false" t="normal">COUNTIF(R848:T848, "&gt;0")</f>
        <v>3</v>
      </c>
      <c r="W848" s="128" t="n">
        <f aca="false" ca="false" dt2D="false" dtr="false" t="normal">+U848+V848</f>
        <v>4</v>
      </c>
    </row>
    <row customHeight="true" ht="12.75" outlineLevel="0" r="849">
      <c r="A849" s="115" t="n">
        <f aca="false" ca="false" dt2D="false" dtr="false" t="normal">A848+1</f>
        <v>722</v>
      </c>
      <c r="B849" s="115" t="n">
        <f aca="false" ca="false" dt2D="false" dtr="false" t="normal">B847+1</f>
        <v>183</v>
      </c>
      <c r="C849" s="116" t="s">
        <v>316</v>
      </c>
      <c r="D849" s="115" t="s">
        <v>323</v>
      </c>
      <c r="E849" s="124" t="n">
        <f aca="false" ca="true" dt2D="false" dtr="false" t="normal">SUBTOTAL(9, F849:T849)</f>
        <v>4419263.81</v>
      </c>
      <c r="F849" s="124" t="n"/>
      <c r="G849" s="124" t="n">
        <v>4168113.65</v>
      </c>
      <c r="H849" s="124" t="n"/>
      <c r="I849" s="124" t="n"/>
      <c r="J849" s="124" t="n"/>
      <c r="K849" s="124" t="n"/>
      <c r="L849" s="124" t="n">
        <v>0</v>
      </c>
      <c r="M849" s="124" t="n"/>
      <c r="N849" s="124" t="n"/>
      <c r="O849" s="124" t="n"/>
      <c r="P849" s="124" t="n"/>
      <c r="Q849" s="124" t="n"/>
      <c r="R849" s="124" t="n">
        <v>132577.91</v>
      </c>
      <c r="S849" s="124" t="n">
        <v>24000</v>
      </c>
      <c r="T849" s="124" t="n">
        <v>94572.25</v>
      </c>
      <c r="U849" s="128" t="n">
        <f aca="false" ca="false" dt2D="false" dtr="false" t="normal">COUNTIF(F849:Q849, "&gt;0")</f>
        <v>1</v>
      </c>
      <c r="V849" s="128" t="n">
        <f aca="false" ca="false" dt2D="false" dtr="false" t="normal">COUNTIF(R849:T849, "&gt;0")</f>
        <v>3</v>
      </c>
      <c r="W849" s="128" t="n">
        <f aca="false" ca="false" dt2D="false" dtr="false" t="normal">+U849+V849</f>
        <v>4</v>
      </c>
    </row>
    <row customHeight="true" ht="12.75" outlineLevel="0" r="850">
      <c r="A850" s="115" t="n">
        <f aca="false" ca="false" dt2D="false" dtr="false" t="normal">A849+1</f>
        <v>723</v>
      </c>
      <c r="B850" s="115" t="n">
        <f aca="false" ca="false" dt2D="false" dtr="false" t="normal">+B849+1</f>
        <v>184</v>
      </c>
      <c r="C850" s="116" t="s">
        <v>316</v>
      </c>
      <c r="D850" s="115" t="s">
        <v>444</v>
      </c>
      <c r="E850" s="124" t="n">
        <f aca="false" ca="true" dt2D="false" dtr="false" t="normal">SUBTOTAL(9, F850:T850)</f>
        <v>23247325.729999997</v>
      </c>
      <c r="F850" s="124" t="n">
        <v>14903659.86</v>
      </c>
      <c r="G850" s="124" t="n">
        <v>7124753.33</v>
      </c>
      <c r="H850" s="124" t="n"/>
      <c r="I850" s="124" t="n"/>
      <c r="J850" s="124" t="n"/>
      <c r="K850" s="124" t="n"/>
      <c r="L850" s="124" t="n">
        <v>0</v>
      </c>
      <c r="M850" s="124" t="n"/>
      <c r="N850" s="124" t="n"/>
      <c r="O850" s="124" t="n"/>
      <c r="P850" s="124" t="n"/>
      <c r="Q850" s="124" t="n"/>
      <c r="R850" s="124" t="n">
        <v>697419.77</v>
      </c>
      <c r="S850" s="124" t="n">
        <v>24000</v>
      </c>
      <c r="T850" s="124" t="n">
        <v>497492.77</v>
      </c>
      <c r="U850" s="128" t="n">
        <f aca="false" ca="false" dt2D="false" dtr="false" t="normal">COUNTIF(F850:Q850, "&gt;0")</f>
        <v>2</v>
      </c>
      <c r="V850" s="128" t="n">
        <f aca="false" ca="false" dt2D="false" dtr="false" t="normal">COUNTIF(R850:T850, "&gt;0")</f>
        <v>3</v>
      </c>
      <c r="W850" s="128" t="n">
        <f aca="false" ca="false" dt2D="false" dtr="false" t="normal">+U850+V850</f>
        <v>5</v>
      </c>
    </row>
    <row customHeight="true" ht="12.75" outlineLevel="0" r="851">
      <c r="A851" s="115" t="n">
        <f aca="false" ca="false" dt2D="false" dtr="false" t="normal">A850+1</f>
        <v>724</v>
      </c>
      <c r="B851" s="115" t="n">
        <f aca="false" ca="false" dt2D="false" dtr="false" t="normal">+B850+1</f>
        <v>185</v>
      </c>
      <c r="C851" s="116" t="s">
        <v>316</v>
      </c>
      <c r="D851" s="115" t="s">
        <v>445</v>
      </c>
      <c r="E851" s="124" t="n">
        <f aca="false" ca="true" dt2D="false" dtr="false" t="normal">SUBTOTAL(9, F851:T851)</f>
        <v>15600348.1</v>
      </c>
      <c r="F851" s="124" t="n">
        <v>9775337.08</v>
      </c>
      <c r="G851" s="124" t="n"/>
      <c r="H851" s="124" t="n">
        <v>4999153.13</v>
      </c>
      <c r="I851" s="124" t="n"/>
      <c r="J851" s="124" t="n"/>
      <c r="K851" s="124" t="n"/>
      <c r="L851" s="124" t="n">
        <v>0</v>
      </c>
      <c r="M851" s="124" t="n"/>
      <c r="N851" s="124" t="n"/>
      <c r="O851" s="124" t="n"/>
      <c r="P851" s="124" t="n"/>
      <c r="Q851" s="124" t="n"/>
      <c r="R851" s="124" t="n">
        <v>468010.44</v>
      </c>
      <c r="S851" s="124" t="n">
        <v>24000</v>
      </c>
      <c r="T851" s="124" t="n">
        <v>333847.45</v>
      </c>
      <c r="U851" s="128" t="n">
        <f aca="false" ca="false" dt2D="false" dtr="false" t="normal">COUNTIF(F851:Q851, "&gt;0")</f>
        <v>2</v>
      </c>
      <c r="V851" s="128" t="n">
        <f aca="false" ca="false" dt2D="false" dtr="false" t="normal">COUNTIF(R851:T851, "&gt;0")</f>
        <v>3</v>
      </c>
      <c r="W851" s="128" t="n">
        <f aca="false" ca="false" dt2D="false" dtr="false" t="normal">+U851+V851</f>
        <v>5</v>
      </c>
    </row>
    <row customHeight="true" ht="12.75" outlineLevel="0" r="852">
      <c r="A852" s="115" t="n">
        <f aca="false" ca="false" dt2D="false" dtr="false" t="normal">A851+1</f>
        <v>725</v>
      </c>
      <c r="B852" s="115" t="n">
        <f aca="false" ca="false" dt2D="false" dtr="false" t="normal">+B851+1</f>
        <v>186</v>
      </c>
      <c r="C852" s="116" t="s">
        <v>447</v>
      </c>
      <c r="D852" s="115" t="s">
        <v>448</v>
      </c>
      <c r="E852" s="124" t="n">
        <f aca="false" ca="false" dt2D="false" dtr="false" t="normal">SUM(F852:T852)</f>
        <v>17807361.73</v>
      </c>
      <c r="F852" s="124" t="n"/>
      <c r="G852" s="124" t="n"/>
      <c r="H852" s="124" t="n"/>
      <c r="I852" s="124" t="n"/>
      <c r="J852" s="124" t="n"/>
      <c r="K852" s="124" t="n"/>
      <c r="L852" s="124" t="n"/>
      <c r="M852" s="124" t="n"/>
      <c r="N852" s="124" t="n"/>
      <c r="O852" s="124" t="n"/>
      <c r="P852" s="124" t="n">
        <v>16868063.34</v>
      </c>
      <c r="Q852" s="124" t="n"/>
      <c r="R852" s="124" t="n">
        <v>534220.85</v>
      </c>
      <c r="S852" s="124" t="n">
        <v>24000</v>
      </c>
      <c r="T852" s="124" t="n">
        <v>381077.54</v>
      </c>
      <c r="U852" s="128" t="n"/>
      <c r="V852" s="128" t="n"/>
      <c r="W852" s="128" t="n"/>
    </row>
    <row customHeight="true" ht="12.75" outlineLevel="0" r="853">
      <c r="A853" s="115" t="n">
        <f aca="false" ca="false" dt2D="false" dtr="false" t="normal">A852+1</f>
        <v>726</v>
      </c>
      <c r="B853" s="115" t="n">
        <f aca="false" ca="false" dt2D="false" dtr="false" t="normal">+B852+1</f>
        <v>187</v>
      </c>
      <c r="C853" s="116" t="s">
        <v>447</v>
      </c>
      <c r="D853" s="115" t="s">
        <v>449</v>
      </c>
      <c r="E853" s="124" t="n">
        <f aca="false" ca="true" dt2D="false" dtr="false" t="normal">SUBTOTAL(9, F853:T853)</f>
        <v>51994488.47</v>
      </c>
      <c r="F853" s="124" t="n"/>
      <c r="G853" s="124" t="n"/>
      <c r="H853" s="124" t="n"/>
      <c r="I853" s="124" t="n"/>
      <c r="J853" s="124" t="n"/>
      <c r="K853" s="124" t="n"/>
      <c r="L853" s="124" t="n">
        <v>0</v>
      </c>
      <c r="M853" s="124" t="n"/>
      <c r="N853" s="124" t="n">
        <v>49297971.77</v>
      </c>
      <c r="O853" s="124" t="n"/>
      <c r="P853" s="124" t="n"/>
      <c r="Q853" s="124" t="n"/>
      <c r="R853" s="124" t="n">
        <v>1559834.65</v>
      </c>
      <c r="S853" s="124" t="n">
        <v>24000</v>
      </c>
      <c r="T853" s="124" t="n">
        <v>1112682.05</v>
      </c>
      <c r="U853" s="128" t="n">
        <f aca="false" ca="false" dt2D="false" dtr="false" t="normal">COUNTIF(F853:Q853, "&gt;0")</f>
        <v>1</v>
      </c>
      <c r="V853" s="128" t="n">
        <f aca="false" ca="false" dt2D="false" dtr="false" t="normal">COUNTIF(R853:T853, "&gt;0")</f>
        <v>3</v>
      </c>
      <c r="W853" s="128" t="n">
        <f aca="false" ca="false" dt2D="false" dtr="false" t="normal">+U853+V853</f>
        <v>4</v>
      </c>
    </row>
    <row customHeight="true" ht="12.75" outlineLevel="0" r="854">
      <c r="A854" s="115" t="n">
        <f aca="false" ca="false" dt2D="false" dtr="false" t="normal">A853+1</f>
        <v>727</v>
      </c>
      <c r="B854" s="115" t="n">
        <f aca="false" ca="false" dt2D="false" dtr="false" t="normal">+B853+1</f>
        <v>188</v>
      </c>
      <c r="C854" s="116" t="s">
        <v>451</v>
      </c>
      <c r="D854" s="115" t="s">
        <v>452</v>
      </c>
      <c r="E854" s="124" t="n">
        <f aca="false" ca="true" dt2D="false" dtr="false" t="normal">SUBTOTAL(9, F854:T854)</f>
        <v>940359.71</v>
      </c>
      <c r="F854" s="124" t="n"/>
      <c r="G854" s="124" t="n"/>
      <c r="H854" s="124" t="n"/>
      <c r="I854" s="124" t="n"/>
      <c r="J854" s="124" t="n">
        <v>868025.22</v>
      </c>
      <c r="K854" s="124" t="n"/>
      <c r="L854" s="124" t="n">
        <v>0</v>
      </c>
      <c r="M854" s="124" t="n"/>
      <c r="N854" s="124" t="n"/>
      <c r="O854" s="124" t="n"/>
      <c r="P854" s="124" t="n"/>
      <c r="Q854" s="124" t="n"/>
      <c r="R854" s="124" t="n">
        <v>28210.79</v>
      </c>
      <c r="S854" s="124" t="n">
        <v>24000</v>
      </c>
      <c r="T854" s="124" t="n">
        <v>20123.7</v>
      </c>
      <c r="U854" s="128" t="n">
        <f aca="false" ca="false" dt2D="false" dtr="false" t="normal">COUNTIF(F854:Q854, "&gt;0")</f>
        <v>1</v>
      </c>
      <c r="V854" s="128" t="n">
        <f aca="false" ca="false" dt2D="false" dtr="false" t="normal">COUNTIF(R854:T854, "&gt;0")</f>
        <v>3</v>
      </c>
      <c r="W854" s="128" t="n">
        <f aca="false" ca="false" dt2D="false" dtr="false" t="normal">+U854+V854</f>
        <v>4</v>
      </c>
    </row>
    <row customHeight="true" ht="12.75" outlineLevel="0" r="855">
      <c r="A855" s="115" t="n">
        <f aca="false" ca="false" dt2D="false" dtr="false" t="normal">A854+1</f>
        <v>728</v>
      </c>
      <c r="B855" s="115" t="s">
        <v>226</v>
      </c>
      <c r="C855" s="116" t="s">
        <v>455</v>
      </c>
      <c r="D855" s="115" t="s">
        <v>456</v>
      </c>
      <c r="E855" s="124" t="n">
        <f aca="false" ca="true" dt2D="false" dtr="false" t="normal">SUBTOTAL(9, F855:T855)</f>
        <v>3898289.53</v>
      </c>
      <c r="F855" s="124" t="n">
        <v>3673917.44</v>
      </c>
      <c r="G855" s="124" t="n"/>
      <c r="H855" s="124" t="n"/>
      <c r="I855" s="124" t="n"/>
      <c r="J855" s="124" t="n"/>
      <c r="K855" s="124" t="n"/>
      <c r="L855" s="124" t="n">
        <v>0</v>
      </c>
      <c r="M855" s="124" t="n"/>
      <c r="N855" s="124" t="n"/>
      <c r="O855" s="124" t="n"/>
      <c r="P855" s="124" t="n"/>
      <c r="Q855" s="124" t="n"/>
      <c r="R855" s="124" t="n">
        <v>116948.69</v>
      </c>
      <c r="S855" s="124" t="n">
        <v>24000</v>
      </c>
      <c r="T855" s="124" t="n">
        <v>83423.4</v>
      </c>
      <c r="U855" s="128" t="n">
        <f aca="false" ca="false" dt2D="false" dtr="false" t="normal">COUNTIF(F855:Q855, "&gt;0")</f>
        <v>1</v>
      </c>
      <c r="V855" s="128" t="n">
        <f aca="false" ca="false" dt2D="false" dtr="false" t="normal">COUNTIF(R855:T855, "&gt;0")</f>
        <v>3</v>
      </c>
      <c r="W855" s="128" t="n">
        <f aca="false" ca="false" dt2D="false" dtr="false" t="normal">+U855+V855</f>
        <v>4</v>
      </c>
    </row>
    <row customHeight="true" ht="12.75" outlineLevel="0" r="856">
      <c r="A856" s="115" t="n">
        <f aca="false" ca="false" dt2D="false" dtr="false" t="normal">A855+1</f>
        <v>729</v>
      </c>
      <c r="B856" s="115" t="n">
        <f aca="false" ca="false" dt2D="false" dtr="false" t="normal">B854+1</f>
        <v>189</v>
      </c>
      <c r="C856" s="116" t="s">
        <v>455</v>
      </c>
      <c r="D856" s="115" t="s">
        <v>457</v>
      </c>
      <c r="E856" s="124" t="n">
        <f aca="false" ca="true" dt2D="false" dtr="false" t="normal">SUBTOTAL(9, F856:T856)</f>
        <v>8972260.88</v>
      </c>
      <c r="F856" s="124" t="n"/>
      <c r="G856" s="124" t="n"/>
      <c r="H856" s="124" t="n">
        <v>4745142.32</v>
      </c>
      <c r="I856" s="124" t="n">
        <v>3741944.35</v>
      </c>
      <c r="J856" s="124" t="n"/>
      <c r="K856" s="124" t="n"/>
      <c r="L856" s="124" t="n">
        <v>0</v>
      </c>
      <c r="M856" s="124" t="n"/>
      <c r="N856" s="124" t="n"/>
      <c r="O856" s="124" t="n"/>
      <c r="P856" s="124" t="n"/>
      <c r="Q856" s="124" t="n"/>
      <c r="R856" s="124" t="n">
        <v>269167.83</v>
      </c>
      <c r="S856" s="124" t="n">
        <v>24000</v>
      </c>
      <c r="T856" s="124" t="n">
        <v>192006.38</v>
      </c>
      <c r="U856" s="128" t="n">
        <f aca="false" ca="false" dt2D="false" dtr="false" t="normal">COUNTIF(F856:Q856, "&gt;0")</f>
        <v>2</v>
      </c>
      <c r="V856" s="128" t="n">
        <f aca="false" ca="false" dt2D="false" dtr="false" t="normal">COUNTIF(R856:T856, "&gt;0")</f>
        <v>3</v>
      </c>
      <c r="W856" s="128" t="n">
        <f aca="false" ca="false" dt2D="false" dtr="false" t="normal">+U856+V856</f>
        <v>5</v>
      </c>
    </row>
    <row customHeight="true" ht="12.75" outlineLevel="0" r="857">
      <c r="A857" s="115" t="n">
        <f aca="false" ca="false" dt2D="false" dtr="false" t="normal">A856+1</f>
        <v>730</v>
      </c>
      <c r="B857" s="115" t="n">
        <f aca="false" ca="false" dt2D="false" dtr="false" t="normal">B856+1</f>
        <v>190</v>
      </c>
      <c r="C857" s="116" t="s">
        <v>455</v>
      </c>
      <c r="D857" s="115" t="s">
        <v>459</v>
      </c>
      <c r="E857" s="124" t="n">
        <f aca="false" ca="true" dt2D="false" dtr="false" t="normal">SUBTOTAL(9, F857:T857)</f>
        <v>12998752.959999999</v>
      </c>
      <c r="F857" s="124" t="n"/>
      <c r="G857" s="124" t="n">
        <v>6710790.89</v>
      </c>
      <c r="H857" s="124" t="n"/>
      <c r="I857" s="124" t="n">
        <v>5595826.17</v>
      </c>
      <c r="J857" s="124" t="n"/>
      <c r="K857" s="124" t="n"/>
      <c r="L857" s="124" t="n">
        <v>0</v>
      </c>
      <c r="M857" s="124" t="n"/>
      <c r="N857" s="124" t="n"/>
      <c r="O857" s="124" t="n"/>
      <c r="P857" s="124" t="n"/>
      <c r="Q857" s="124" t="n"/>
      <c r="R857" s="124" t="n">
        <v>389962.59</v>
      </c>
      <c r="S857" s="124" t="n">
        <v>24000</v>
      </c>
      <c r="T857" s="124" t="n">
        <v>278173.31</v>
      </c>
      <c r="U857" s="128" t="n">
        <f aca="false" ca="false" dt2D="false" dtr="false" t="normal">COUNTIF(F857:Q857, "&gt;0")</f>
        <v>2</v>
      </c>
      <c r="V857" s="128" t="n">
        <f aca="false" ca="false" dt2D="false" dtr="false" t="normal">COUNTIF(R857:T857, "&gt;0")</f>
        <v>3</v>
      </c>
      <c r="W857" s="128" t="n">
        <f aca="false" ca="false" dt2D="false" dtr="false" t="normal">+U857+V857</f>
        <v>5</v>
      </c>
    </row>
    <row customHeight="true" ht="12.75" outlineLevel="0" r="858">
      <c r="A858" s="115" t="n">
        <f aca="false" ca="false" dt2D="false" dtr="false" t="normal">A857+1</f>
        <v>731</v>
      </c>
      <c r="B858" s="115" t="n">
        <f aca="false" ca="false" dt2D="false" dtr="false" t="normal">B857+1</f>
        <v>191</v>
      </c>
      <c r="C858" s="116" t="s">
        <v>455</v>
      </c>
      <c r="D858" s="115" t="s">
        <v>460</v>
      </c>
      <c r="E858" s="124" t="n">
        <f aca="false" ca="true" dt2D="false" dtr="false" t="normal">SUBTOTAL(9, F858:T858)</f>
        <v>7212324.600000001</v>
      </c>
      <c r="F858" s="124" t="n"/>
      <c r="G858" s="124" t="n"/>
      <c r="H858" s="124" t="n">
        <v>3812014.37</v>
      </c>
      <c r="I858" s="124" t="n">
        <v>3005596.74</v>
      </c>
      <c r="J858" s="124" t="n"/>
      <c r="K858" s="124" t="n"/>
      <c r="L858" s="124" t="n">
        <v>0</v>
      </c>
      <c r="M858" s="124" t="n"/>
      <c r="N858" s="124" t="n"/>
      <c r="O858" s="124" t="n"/>
      <c r="P858" s="124" t="n"/>
      <c r="Q858" s="124" t="n"/>
      <c r="R858" s="124" t="n">
        <v>216369.74</v>
      </c>
      <c r="S858" s="124" t="n">
        <v>24000</v>
      </c>
      <c r="T858" s="124" t="n">
        <v>154343.75</v>
      </c>
      <c r="U858" s="128" t="n">
        <f aca="false" ca="false" dt2D="false" dtr="false" t="normal">COUNTIF(F858:Q858, "&gt;0")</f>
        <v>2</v>
      </c>
      <c r="V858" s="128" t="n">
        <f aca="false" ca="false" dt2D="false" dtr="false" t="normal">COUNTIF(R858:T858, "&gt;0")</f>
        <v>3</v>
      </c>
      <c r="W858" s="128" t="n">
        <f aca="false" ca="false" dt2D="false" dtr="false" t="normal">+U858+V858</f>
        <v>5</v>
      </c>
    </row>
    <row customHeight="true" ht="12.75" outlineLevel="0" r="859">
      <c r="A859" s="115" t="n">
        <f aca="false" ca="false" dt2D="false" dtr="false" t="normal">A858+1</f>
        <v>732</v>
      </c>
      <c r="B859" s="115" t="n">
        <f aca="false" ca="false" dt2D="false" dtr="false" t="normal">B858+1</f>
        <v>192</v>
      </c>
      <c r="C859" s="116" t="s">
        <v>455</v>
      </c>
      <c r="D859" s="115" t="s">
        <v>462</v>
      </c>
      <c r="E859" s="124" t="n">
        <f aca="false" ca="true" dt2D="false" dtr="false" t="normal">SUBTOTAL(9, F859:T859)</f>
        <v>7200585.4399999995</v>
      </c>
      <c r="F859" s="124" t="n"/>
      <c r="G859" s="124" t="n"/>
      <c r="H859" s="124" t="n">
        <v>3805790.21</v>
      </c>
      <c r="I859" s="124" t="n">
        <v>3000685.14</v>
      </c>
      <c r="J859" s="124" t="n"/>
      <c r="K859" s="124" t="n"/>
      <c r="L859" s="124" t="n">
        <v>0</v>
      </c>
      <c r="M859" s="124" t="n"/>
      <c r="N859" s="124" t="n"/>
      <c r="O859" s="124" t="n"/>
      <c r="P859" s="124" t="n"/>
      <c r="Q859" s="124" t="n"/>
      <c r="R859" s="124" t="n">
        <v>216017.56</v>
      </c>
      <c r="S859" s="124" t="n">
        <v>24000</v>
      </c>
      <c r="T859" s="124" t="n">
        <v>154092.53</v>
      </c>
      <c r="U859" s="128" t="n">
        <f aca="false" ca="false" dt2D="false" dtr="false" t="normal">COUNTIF(F859:Q859, "&gt;0")</f>
        <v>2</v>
      </c>
      <c r="V859" s="128" t="n">
        <f aca="false" ca="false" dt2D="false" dtr="false" t="normal">COUNTIF(R859:T859, "&gt;0")</f>
        <v>3</v>
      </c>
      <c r="W859" s="128" t="n">
        <f aca="false" ca="false" dt2D="false" dtr="false" t="normal">+U859+V859</f>
        <v>5</v>
      </c>
    </row>
    <row customHeight="true" ht="12.75" outlineLevel="0" r="860">
      <c r="A860" s="115" t="n">
        <f aca="false" ca="false" dt2D="false" dtr="false" t="normal">A859+1</f>
        <v>733</v>
      </c>
      <c r="B860" s="115" t="n">
        <f aca="false" ca="false" dt2D="false" dtr="false" t="normal">B859+1</f>
        <v>193</v>
      </c>
      <c r="C860" s="116" t="s">
        <v>455</v>
      </c>
      <c r="D860" s="115" t="s">
        <v>463</v>
      </c>
      <c r="E860" s="124" t="n">
        <f aca="false" ca="true" dt2D="false" dtr="false" t="normal">SUBTOTAL(9, F860:T860)</f>
        <v>13174032.760000002</v>
      </c>
      <c r="F860" s="124" t="n"/>
      <c r="G860" s="124" t="n"/>
      <c r="H860" s="124" t="n">
        <v>6972945</v>
      </c>
      <c r="I860" s="124" t="n">
        <v>5499942.48</v>
      </c>
      <c r="J860" s="124" t="n"/>
      <c r="K860" s="124" t="n"/>
      <c r="L860" s="124" t="n">
        <v>0</v>
      </c>
      <c r="M860" s="124" t="n"/>
      <c r="N860" s="124" t="n"/>
      <c r="O860" s="124" t="n"/>
      <c r="P860" s="124" t="n"/>
      <c r="Q860" s="124" t="n"/>
      <c r="R860" s="124" t="n">
        <v>395220.98</v>
      </c>
      <c r="S860" s="124" t="n">
        <v>24000</v>
      </c>
      <c r="T860" s="124" t="n">
        <v>281924.3</v>
      </c>
      <c r="U860" s="128" t="n">
        <f aca="false" ca="false" dt2D="false" dtr="false" t="normal">COUNTIF(F860:Q860, "&gt;0")</f>
        <v>2</v>
      </c>
      <c r="V860" s="128" t="n">
        <f aca="false" ca="false" dt2D="false" dtr="false" t="normal">COUNTIF(R860:T860, "&gt;0")</f>
        <v>3</v>
      </c>
      <c r="W860" s="128" t="n">
        <f aca="false" ca="false" dt2D="false" dtr="false" t="normal">+U860+V860</f>
        <v>5</v>
      </c>
    </row>
    <row customHeight="true" ht="12.75" outlineLevel="0" r="861">
      <c r="A861" s="115" t="n">
        <f aca="false" ca="false" dt2D="false" dtr="false" t="normal">A860+1</f>
        <v>734</v>
      </c>
      <c r="B861" s="115" t="n">
        <f aca="false" ca="false" dt2D="false" dtr="false" t="normal">B860+1</f>
        <v>194</v>
      </c>
      <c r="C861" s="116" t="s">
        <v>455</v>
      </c>
      <c r="D861" s="115" t="s">
        <v>465</v>
      </c>
      <c r="E861" s="124" t="n">
        <f aca="false" ca="true" dt2D="false" dtr="false" t="normal">SUBTOTAL(9, F861:T861)</f>
        <v>7424190.43</v>
      </c>
      <c r="F861" s="124" t="n"/>
      <c r="G861" s="124" t="n"/>
      <c r="H861" s="124" t="n">
        <v>3924346.81</v>
      </c>
      <c r="I861" s="124" t="n">
        <v>3094240.23</v>
      </c>
      <c r="J861" s="124" t="n"/>
      <c r="K861" s="124" t="n"/>
      <c r="L861" s="124" t="n">
        <v>0</v>
      </c>
      <c r="M861" s="124" t="n"/>
      <c r="N861" s="124" t="n"/>
      <c r="O861" s="124" t="n"/>
      <c r="P861" s="124" t="n"/>
      <c r="Q861" s="124" t="n"/>
      <c r="R861" s="124" t="n">
        <v>222725.71</v>
      </c>
      <c r="S861" s="124" t="n">
        <v>24000</v>
      </c>
      <c r="T861" s="124" t="n">
        <v>158877.68</v>
      </c>
      <c r="U861" s="128" t="n">
        <f aca="false" ca="false" dt2D="false" dtr="false" t="normal">COUNTIF(F861:Q861, "&gt;0")</f>
        <v>2</v>
      </c>
      <c r="V861" s="128" t="n">
        <f aca="false" ca="false" dt2D="false" dtr="false" t="normal">COUNTIF(R861:T861, "&gt;0")</f>
        <v>3</v>
      </c>
      <c r="W861" s="128" t="n">
        <f aca="false" ca="false" dt2D="false" dtr="false" t="normal">+U861+V861</f>
        <v>5</v>
      </c>
    </row>
    <row customHeight="true" ht="12.75" outlineLevel="0" r="862">
      <c r="A862" s="115" t="n">
        <f aca="false" ca="false" dt2D="false" dtr="false" t="normal">A861+1</f>
        <v>735</v>
      </c>
      <c r="B862" s="115" t="n">
        <f aca="false" ca="false" dt2D="false" dtr="false" t="normal">B861+1</f>
        <v>195</v>
      </c>
      <c r="C862" s="116" t="s">
        <v>455</v>
      </c>
      <c r="D862" s="115" t="s">
        <v>467</v>
      </c>
      <c r="E862" s="124" t="n">
        <f aca="false" ca="true" dt2D="false" dtr="false" t="normal">SUBTOTAL(9, F862:T862)</f>
        <v>13677272.58</v>
      </c>
      <c r="F862" s="124" t="n"/>
      <c r="G862" s="124" t="n"/>
      <c r="H862" s="124" t="n">
        <v>7239765.54</v>
      </c>
      <c r="I862" s="124" t="n">
        <v>5710495.23</v>
      </c>
      <c r="J862" s="124" t="n"/>
      <c r="K862" s="124" t="n"/>
      <c r="L862" s="124" t="n">
        <v>0</v>
      </c>
      <c r="M862" s="124" t="n"/>
      <c r="N862" s="124" t="n"/>
      <c r="O862" s="124" t="n"/>
      <c r="P862" s="124" t="n"/>
      <c r="Q862" s="124" t="n"/>
      <c r="R862" s="124" t="n">
        <v>410318.18</v>
      </c>
      <c r="S862" s="124" t="n">
        <v>24000</v>
      </c>
      <c r="T862" s="124" t="n">
        <v>292693.63</v>
      </c>
      <c r="U862" s="128" t="n">
        <f aca="false" ca="false" dt2D="false" dtr="false" t="normal">COUNTIF(F862:Q862, "&gt;0")</f>
        <v>2</v>
      </c>
      <c r="V862" s="128" t="n">
        <f aca="false" ca="false" dt2D="false" dtr="false" t="normal">COUNTIF(R862:T862, "&gt;0")</f>
        <v>3</v>
      </c>
      <c r="W862" s="128" t="n">
        <f aca="false" ca="false" dt2D="false" dtr="false" t="normal">+U862+V862</f>
        <v>5</v>
      </c>
    </row>
    <row customHeight="true" ht="12.75" outlineLevel="0" r="863">
      <c r="A863" s="115" t="n">
        <f aca="false" ca="false" dt2D="false" dtr="false" t="normal">A862+1</f>
        <v>736</v>
      </c>
      <c r="B863" s="115" t="n">
        <f aca="false" ca="false" dt2D="false" dtr="false" t="normal">B862+1</f>
        <v>196</v>
      </c>
      <c r="C863" s="116" t="s">
        <v>455</v>
      </c>
      <c r="D863" s="115" t="s">
        <v>468</v>
      </c>
      <c r="E863" s="124" t="n">
        <f aca="false" ca="true" dt2D="false" dtr="false" t="normal">SUBTOTAL(9, F863:T863)</f>
        <v>7995713.72</v>
      </c>
      <c r="F863" s="124" t="n"/>
      <c r="G863" s="124" t="n"/>
      <c r="H863" s="124" t="n">
        <v>4227371.62</v>
      </c>
      <c r="I863" s="124" t="n">
        <v>3333362.42</v>
      </c>
      <c r="J863" s="124" t="n"/>
      <c r="K863" s="124" t="n"/>
      <c r="L863" s="124" t="n">
        <v>0</v>
      </c>
      <c r="M863" s="124" t="n"/>
      <c r="N863" s="124" t="n"/>
      <c r="O863" s="124" t="n"/>
      <c r="P863" s="124" t="n"/>
      <c r="Q863" s="124" t="n"/>
      <c r="R863" s="124" t="n">
        <v>239871.41</v>
      </c>
      <c r="S863" s="124" t="n">
        <v>24000</v>
      </c>
      <c r="T863" s="124" t="n">
        <v>171108.27</v>
      </c>
      <c r="U863" s="128" t="n">
        <f aca="false" ca="false" dt2D="false" dtr="false" t="normal">COUNTIF(F863:Q863, "&gt;0")</f>
        <v>2</v>
      </c>
      <c r="V863" s="128" t="n">
        <f aca="false" ca="false" dt2D="false" dtr="false" t="normal">COUNTIF(R863:T863, "&gt;0")</f>
        <v>3</v>
      </c>
      <c r="W863" s="128" t="n">
        <f aca="false" ca="false" dt2D="false" dtr="false" t="normal">+U863+V863</f>
        <v>5</v>
      </c>
    </row>
    <row customHeight="true" ht="12.75" outlineLevel="0" r="864">
      <c r="A864" s="115" t="n">
        <f aca="false" ca="false" dt2D="false" dtr="false" t="normal">A863+1</f>
        <v>737</v>
      </c>
      <c r="B864" s="115" t="n">
        <f aca="false" ca="false" dt2D="false" dtr="false" t="normal">B863+1</f>
        <v>197</v>
      </c>
      <c r="C864" s="116" t="s">
        <v>455</v>
      </c>
      <c r="D864" s="115" t="s">
        <v>470</v>
      </c>
      <c r="E864" s="124" t="n">
        <f aca="false" ca="true" dt2D="false" dtr="false" t="normal">SUBTOTAL(9, F864:T864)</f>
        <v>7272657.26</v>
      </c>
      <c r="F864" s="124" t="n"/>
      <c r="G864" s="124" t="n"/>
      <c r="H864" s="124" t="n">
        <v>3844003.08</v>
      </c>
      <c r="I864" s="124" t="n">
        <v>3030839.59</v>
      </c>
      <c r="J864" s="124" t="n"/>
      <c r="K864" s="124" t="n"/>
      <c r="L864" s="124" t="n">
        <v>0</v>
      </c>
      <c r="M864" s="124" t="n"/>
      <c r="N864" s="124" t="n"/>
      <c r="O864" s="124" t="n"/>
      <c r="P864" s="124" t="n"/>
      <c r="Q864" s="124" t="n"/>
      <c r="R864" s="124" t="n">
        <v>218179.72</v>
      </c>
      <c r="S864" s="124" t="n">
        <v>24000</v>
      </c>
      <c r="T864" s="124" t="n">
        <v>155634.87</v>
      </c>
      <c r="U864" s="128" t="n">
        <f aca="false" ca="false" dt2D="false" dtr="false" t="normal">COUNTIF(F864:Q864, "&gt;0")</f>
        <v>2</v>
      </c>
      <c r="V864" s="128" t="n">
        <f aca="false" ca="false" dt2D="false" dtr="false" t="normal">COUNTIF(R864:T864, "&gt;0")</f>
        <v>3</v>
      </c>
      <c r="W864" s="128" t="n">
        <f aca="false" ca="false" dt2D="false" dtr="false" t="normal">+U864+V864</f>
        <v>5</v>
      </c>
    </row>
    <row customHeight="true" ht="12.75" outlineLevel="0" r="865">
      <c r="A865" s="115" t="n">
        <f aca="false" ca="false" dt2D="false" dtr="false" t="normal">A864+1</f>
        <v>738</v>
      </c>
      <c r="B865" s="115" t="n">
        <f aca="false" ca="false" dt2D="false" dtr="false" t="normal">B864+1</f>
        <v>198</v>
      </c>
      <c r="C865" s="116" t="s">
        <v>455</v>
      </c>
      <c r="D865" s="115" t="s">
        <v>471</v>
      </c>
      <c r="E865" s="124" t="n">
        <f aca="false" ca="true" dt2D="false" dtr="false" t="normal">SUBTOTAL(9, F865:T865)</f>
        <v>12607901.349999998</v>
      </c>
      <c r="F865" s="124" t="n"/>
      <c r="G865" s="124" t="n">
        <v>6508647.37</v>
      </c>
      <c r="H865" s="124" t="n"/>
      <c r="I865" s="124" t="n">
        <v>5427207.85</v>
      </c>
      <c r="J865" s="124" t="n"/>
      <c r="K865" s="124" t="n"/>
      <c r="L865" s="124" t="n">
        <v>0</v>
      </c>
      <c r="M865" s="124" t="n"/>
      <c r="N865" s="124" t="n"/>
      <c r="O865" s="124" t="n"/>
      <c r="P865" s="124" t="n"/>
      <c r="Q865" s="124" t="n"/>
      <c r="R865" s="124" t="n">
        <v>378237.04</v>
      </c>
      <c r="S865" s="124" t="n">
        <v>24000</v>
      </c>
      <c r="T865" s="124" t="n">
        <v>269809.09</v>
      </c>
      <c r="U865" s="128" t="n">
        <f aca="false" ca="false" dt2D="false" dtr="false" t="normal">COUNTIF(F865:Q865, "&gt;0")</f>
        <v>2</v>
      </c>
      <c r="V865" s="128" t="n">
        <f aca="false" ca="false" dt2D="false" dtr="false" t="normal">COUNTIF(R865:T865, "&gt;0")</f>
        <v>3</v>
      </c>
      <c r="W865" s="128" t="n">
        <f aca="false" ca="false" dt2D="false" dtr="false" t="normal">+U865+V865</f>
        <v>5</v>
      </c>
    </row>
    <row customHeight="true" ht="16.5" outlineLevel="0" r="866">
      <c r="A866" s="115" t="n">
        <f aca="false" ca="false" dt2D="false" dtr="false" t="normal">A865+1</f>
        <v>739</v>
      </c>
      <c r="B866" s="115" t="n">
        <f aca="false" ca="false" dt2D="false" dtr="false" t="normal">B865+1</f>
        <v>199</v>
      </c>
      <c r="C866" s="116" t="s">
        <v>455</v>
      </c>
      <c r="D866" s="115" t="s">
        <v>473</v>
      </c>
      <c r="E866" s="124" t="n">
        <f aca="false" ca="true" dt2D="false" dtr="false" t="normal">SUBTOTAL(9, F866:T866)</f>
        <v>8328798.58</v>
      </c>
      <c r="F866" s="124" t="n"/>
      <c r="G866" s="124" t="n">
        <v>2724714.62</v>
      </c>
      <c r="H866" s="124" t="n">
        <v>2880439.09</v>
      </c>
      <c r="I866" s="124" t="n">
        <v>2272161.42</v>
      </c>
      <c r="J866" s="124" t="n"/>
      <c r="K866" s="124" t="n"/>
      <c r="L866" s="124" t="n"/>
      <c r="M866" s="124" t="n"/>
      <c r="N866" s="124" t="n"/>
      <c r="O866" s="124" t="n"/>
      <c r="P866" s="124" t="n"/>
      <c r="Q866" s="124" t="n"/>
      <c r="R866" s="124" t="n">
        <v>249503.96</v>
      </c>
      <c r="S866" s="124" t="n">
        <v>24000</v>
      </c>
      <c r="T866" s="124" t="n">
        <v>177979.49</v>
      </c>
      <c r="U866" s="128" t="n"/>
      <c r="V866" s="128" t="n"/>
      <c r="W866" s="128" t="n"/>
    </row>
    <row customHeight="true" ht="12.75" outlineLevel="0" r="867">
      <c r="A867" s="115" t="n">
        <f aca="false" ca="false" dt2D="false" dtr="false" t="normal">A866+1</f>
        <v>740</v>
      </c>
      <c r="B867" s="115" t="s">
        <v>226</v>
      </c>
      <c r="C867" s="116" t="s">
        <v>455</v>
      </c>
      <c r="D867" s="115" t="s">
        <v>474</v>
      </c>
      <c r="E867" s="124" t="n">
        <f aca="false" ca="true" dt2D="false" dtr="false" t="normal">SUBTOTAL(9, F867:T867)</f>
        <v>11158783.13</v>
      </c>
      <c r="F867" s="124" t="n">
        <v>4929955.68</v>
      </c>
      <c r="G867" s="124" t="n">
        <v>3070952.84</v>
      </c>
      <c r="H867" s="124" t="n"/>
      <c r="I867" s="124" t="n">
        <v>2560313.16</v>
      </c>
      <c r="J867" s="124" t="n"/>
      <c r="K867" s="124" t="n"/>
      <c r="L867" s="124" t="n">
        <v>0</v>
      </c>
      <c r="M867" s="124" t="n"/>
      <c r="N867" s="124" t="n"/>
      <c r="O867" s="124" t="n"/>
      <c r="P867" s="124" t="n"/>
      <c r="Q867" s="124" t="n"/>
      <c r="R867" s="124" t="n">
        <v>334763.49</v>
      </c>
      <c r="S867" s="124" t="n">
        <v>24000</v>
      </c>
      <c r="T867" s="124" t="n">
        <v>238797.96</v>
      </c>
      <c r="U867" s="128" t="n">
        <f aca="false" ca="false" dt2D="false" dtr="false" t="normal">COUNTIF(F867:Q867, "&gt;0")</f>
        <v>3</v>
      </c>
      <c r="V867" s="128" t="n">
        <f aca="false" ca="false" dt2D="false" dtr="false" t="normal">COUNTIF(R867:T867, "&gt;0")</f>
        <v>3</v>
      </c>
      <c r="W867" s="128" t="n">
        <f aca="false" ca="false" dt2D="false" dtr="false" t="normal">+U867+V867</f>
        <v>6</v>
      </c>
    </row>
    <row customHeight="true" ht="12.75" outlineLevel="0" r="868">
      <c r="A868" s="115" t="n">
        <f aca="false" ca="false" dt2D="false" dtr="false" t="normal">A867+1</f>
        <v>741</v>
      </c>
      <c r="B868" s="115" t="n">
        <f aca="false" ca="false" dt2D="false" dtr="false" t="normal">B866+1</f>
        <v>200</v>
      </c>
      <c r="C868" s="116" t="s">
        <v>455</v>
      </c>
      <c r="D868" s="116" t="s">
        <v>476</v>
      </c>
      <c r="E868" s="124" t="n">
        <f aca="false" ca="true" dt2D="false" dtr="false" t="normal">SUBTOTAL(9, F868:T868)</f>
        <v>8457328.68</v>
      </c>
      <c r="F868" s="124" t="n"/>
      <c r="G868" s="124" t="n"/>
      <c r="H868" s="124" t="n">
        <v>4472122.42</v>
      </c>
      <c r="I868" s="124" t="n">
        <v>3526499.57</v>
      </c>
      <c r="J868" s="124" t="n"/>
      <c r="K868" s="124" t="n"/>
      <c r="L868" s="124" t="n">
        <v>0</v>
      </c>
      <c r="M868" s="124" t="n"/>
      <c r="N868" s="124" t="n"/>
      <c r="O868" s="124" t="n"/>
      <c r="P868" s="124" t="n"/>
      <c r="Q868" s="124" t="n"/>
      <c r="R868" s="124" t="n">
        <v>253719.86</v>
      </c>
      <c r="S868" s="124" t="n">
        <v>24000</v>
      </c>
      <c r="T868" s="124" t="n">
        <v>180986.83</v>
      </c>
      <c r="U868" s="128" t="n">
        <f aca="false" ca="false" dt2D="false" dtr="false" t="normal">COUNTIF(F868:Q868, "&gt;0")</f>
        <v>2</v>
      </c>
      <c r="V868" s="128" t="n">
        <f aca="false" ca="false" dt2D="false" dtr="false" t="normal">COUNTIF(R868:T868, "&gt;0")</f>
        <v>3</v>
      </c>
      <c r="W868" s="128" t="n">
        <f aca="false" ca="false" dt2D="false" dtr="false" t="normal">+U868+V868</f>
        <v>5</v>
      </c>
    </row>
    <row customHeight="true" ht="13.5" outlineLevel="0" r="869">
      <c r="A869" s="115" t="n">
        <f aca="false" ca="false" dt2D="false" dtr="false" t="normal">A868+1</f>
        <v>742</v>
      </c>
      <c r="B869" s="115" t="n">
        <f aca="false" ca="false" dt2D="false" dtr="false" t="normal">B868+1</f>
        <v>201</v>
      </c>
      <c r="C869" s="116" t="s">
        <v>455</v>
      </c>
      <c r="D869" s="116" t="s">
        <v>478</v>
      </c>
      <c r="E869" s="124" t="n">
        <f aca="false" ca="false" dt2D="false" dtr="false" t="normal">SUM(F869:T869)</f>
        <v>11043214.34</v>
      </c>
      <c r="F869" s="151" t="n"/>
      <c r="G869" s="151" t="n"/>
      <c r="H869" s="151" t="n">
        <v>5843173.29</v>
      </c>
      <c r="I869" s="151" t="n">
        <v>4608419.83</v>
      </c>
      <c r="J869" s="151" t="n"/>
      <c r="K869" s="151" t="n"/>
      <c r="L869" s="151" t="n">
        <v>0</v>
      </c>
      <c r="M869" s="151" t="n"/>
      <c r="N869" s="151" t="n"/>
      <c r="O869" s="151" t="n"/>
      <c r="P869" s="124" t="n"/>
      <c r="Q869" s="151" t="n"/>
      <c r="R869" s="124" t="n">
        <v>331296.43</v>
      </c>
      <c r="S869" s="124" t="n">
        <v>24000</v>
      </c>
      <c r="T869" s="124" t="n">
        <v>236324.79</v>
      </c>
    </row>
    <row customHeight="true" ht="12.75" outlineLevel="0" r="870">
      <c r="A870" s="115" t="n">
        <f aca="false" ca="false" dt2D="false" dtr="false" t="normal">A869+1</f>
        <v>743</v>
      </c>
      <c r="B870" s="115" t="s">
        <v>226</v>
      </c>
      <c r="C870" s="116" t="s">
        <v>455</v>
      </c>
      <c r="D870" s="115" t="s">
        <v>479</v>
      </c>
      <c r="E870" s="124" t="n">
        <f aca="false" ca="true" dt2D="false" dtr="false" t="normal">SUBTOTAL(9, F870:T870)</f>
        <v>2690562.21</v>
      </c>
      <c r="F870" s="124" t="n"/>
      <c r="G870" s="124" t="n"/>
      <c r="H870" s="124" t="n"/>
      <c r="I870" s="124" t="n">
        <v>2528267.31</v>
      </c>
      <c r="J870" s="124" t="n"/>
      <c r="K870" s="124" t="n"/>
      <c r="L870" s="124" t="n">
        <v>0</v>
      </c>
      <c r="M870" s="124" t="n"/>
      <c r="N870" s="124" t="n"/>
      <c r="O870" s="124" t="n"/>
      <c r="P870" s="124" t="n"/>
      <c r="Q870" s="124" t="n"/>
      <c r="R870" s="124" t="n">
        <v>80716.87</v>
      </c>
      <c r="S870" s="124" t="n">
        <v>24000</v>
      </c>
      <c r="T870" s="124" t="n">
        <v>57578.03</v>
      </c>
      <c r="U870" s="128" t="n">
        <f aca="false" ca="false" dt2D="false" dtr="false" t="normal">COUNTIF(F870:Q870, "&gt;0")</f>
        <v>1</v>
      </c>
      <c r="V870" s="128" t="n">
        <f aca="false" ca="false" dt2D="false" dtr="false" t="normal">COUNTIF(R870:T870, "&gt;0")</f>
        <v>3</v>
      </c>
      <c r="W870" s="128" t="n">
        <f aca="false" ca="false" dt2D="false" dtr="false" t="normal">+U870+V870</f>
        <v>4</v>
      </c>
    </row>
    <row customHeight="true" ht="12.75" outlineLevel="0" r="871">
      <c r="A871" s="115" t="n">
        <f aca="false" ca="false" dt2D="false" dtr="false" t="normal">A870+1</f>
        <v>744</v>
      </c>
      <c r="B871" s="115" t="s">
        <v>226</v>
      </c>
      <c r="C871" s="116" t="s">
        <v>455</v>
      </c>
      <c r="D871" s="203" t="s">
        <v>481</v>
      </c>
      <c r="E871" s="124" t="n">
        <f aca="false" ca="true" dt2D="false" dtr="false" t="normal">SUBTOTAL(9, F871:T871)</f>
        <v>2919743.74</v>
      </c>
      <c r="F871" s="124" t="n"/>
      <c r="G871" s="124" t="n"/>
      <c r="H871" s="124" t="n"/>
      <c r="I871" s="124" t="n">
        <v>2745668.91</v>
      </c>
      <c r="J871" s="124" t="n"/>
      <c r="K871" s="124" t="n"/>
      <c r="L871" s="124" t="n">
        <v>0</v>
      </c>
      <c r="M871" s="124" t="n"/>
      <c r="N871" s="124" t="n"/>
      <c r="O871" s="124" t="n"/>
      <c r="P871" s="124" t="n"/>
      <c r="Q871" s="124" t="n"/>
      <c r="R871" s="124" t="n">
        <v>87592.31</v>
      </c>
      <c r="S871" s="124" t="n">
        <v>24000</v>
      </c>
      <c r="T871" s="124" t="n">
        <v>62482.52</v>
      </c>
      <c r="U871" s="128" t="n">
        <f aca="false" ca="false" dt2D="false" dtr="false" t="normal">COUNTIF(F871:Q871, "&gt;0")</f>
        <v>1</v>
      </c>
      <c r="V871" s="128" t="n">
        <f aca="false" ca="false" dt2D="false" dtr="false" t="normal">COUNTIF(R871:T871, "&gt;0")</f>
        <v>3</v>
      </c>
      <c r="W871" s="128" t="n">
        <f aca="false" ca="false" dt2D="false" dtr="false" t="normal">+U871+V871</f>
        <v>4</v>
      </c>
    </row>
    <row customHeight="true" ht="13.5" outlineLevel="0" r="872">
      <c r="A872" s="115" t="n">
        <f aca="false" ca="false" dt2D="false" dtr="false" t="normal">A871+1</f>
        <v>745</v>
      </c>
      <c r="B872" s="115" t="n">
        <f aca="false" ca="false" dt2D="false" dtr="false" t="normal">B869+1</f>
        <v>202</v>
      </c>
      <c r="C872" s="116" t="s">
        <v>455</v>
      </c>
      <c r="D872" s="203" t="s">
        <v>482</v>
      </c>
      <c r="E872" s="124" t="n">
        <f aca="false" ca="false" dt2D="false" dtr="false" t="normal">SUM(F872:T872)</f>
        <v>6970186.649999999</v>
      </c>
      <c r="F872" s="151" t="n"/>
      <c r="G872" s="151" t="n"/>
      <c r="H872" s="151" t="n"/>
      <c r="I872" s="151" t="n"/>
      <c r="J872" s="151" t="n"/>
      <c r="K872" s="151" t="n"/>
      <c r="L872" s="151" t="n">
        <v>0</v>
      </c>
      <c r="M872" s="151" t="n"/>
      <c r="N872" s="151" t="n"/>
      <c r="O872" s="151" t="n"/>
      <c r="P872" s="151" t="n"/>
      <c r="Q872" s="151" t="n">
        <v>6587919.06</v>
      </c>
      <c r="R872" s="124" t="n">
        <v>209105.6</v>
      </c>
      <c r="S872" s="124" t="n">
        <v>24000</v>
      </c>
      <c r="T872" s="124" t="n">
        <v>149161.99</v>
      </c>
    </row>
    <row customHeight="true" ht="13.5" outlineLevel="0" r="873">
      <c r="A873" s="115" t="n">
        <f aca="false" ca="false" dt2D="false" dtr="false" t="normal">A872+1</f>
        <v>746</v>
      </c>
      <c r="B873" s="115" t="s">
        <v>226</v>
      </c>
      <c r="C873" s="116" t="s">
        <v>484</v>
      </c>
      <c r="D873" s="268" t="s">
        <v>1018</v>
      </c>
      <c r="E873" s="124" t="n">
        <f aca="false" ca="false" dt2D="false" dtr="false" t="normal">SUM(F873:T873)</f>
        <v>2218126.1199999996</v>
      </c>
      <c r="F873" s="151" t="n"/>
      <c r="G873" s="151" t="n"/>
      <c r="H873" s="151" t="n"/>
      <c r="I873" s="151" t="n">
        <v>2080114.44</v>
      </c>
      <c r="J873" s="151" t="n"/>
      <c r="K873" s="151" t="n"/>
      <c r="L873" s="151" t="n">
        <v>0</v>
      </c>
      <c r="M873" s="151" t="n"/>
      <c r="N873" s="151" t="n"/>
      <c r="O873" s="151" t="n"/>
      <c r="P873" s="151" t="n"/>
      <c r="Q873" s="151" t="n"/>
      <c r="R873" s="124" t="n">
        <v>66543.78</v>
      </c>
      <c r="S873" s="124" t="n">
        <v>24000</v>
      </c>
      <c r="T873" s="124" t="n">
        <v>47467.9</v>
      </c>
    </row>
    <row customHeight="true" ht="12.75" outlineLevel="0" r="874">
      <c r="A874" s="115" t="n">
        <f aca="false" ca="false" dt2D="false" dtr="false" t="normal">A873+1</f>
        <v>747</v>
      </c>
      <c r="B874" s="115" t="n">
        <f aca="false" ca="false" dt2D="false" dtr="false" t="normal">B872+1</f>
        <v>203</v>
      </c>
      <c r="C874" s="116" t="s">
        <v>486</v>
      </c>
      <c r="D874" s="203" t="s">
        <v>487</v>
      </c>
      <c r="E874" s="124" t="n">
        <f aca="false" ca="true" dt2D="false" dtr="false" t="normal">SUBTOTAL(9, F874:T874)</f>
        <v>3972026.43</v>
      </c>
      <c r="F874" s="124" t="n">
        <v>1994709.44</v>
      </c>
      <c r="G874" s="124" t="n">
        <v>1239132.44</v>
      </c>
      <c r="H874" s="124" t="n"/>
      <c r="I874" s="124" t="n">
        <v>510022.39</v>
      </c>
      <c r="J874" s="124" t="n"/>
      <c r="K874" s="124" t="n"/>
      <c r="L874" s="124" t="n">
        <v>0</v>
      </c>
      <c r="M874" s="124" t="n"/>
      <c r="N874" s="124" t="n"/>
      <c r="O874" s="124" t="n"/>
      <c r="P874" s="124" t="n"/>
      <c r="Q874" s="124" t="n"/>
      <c r="R874" s="124" t="n">
        <v>119160.79</v>
      </c>
      <c r="S874" s="124" t="n">
        <v>24000</v>
      </c>
      <c r="T874" s="124" t="n">
        <v>85001.37</v>
      </c>
      <c r="U874" s="128" t="n">
        <f aca="false" ca="false" dt2D="false" dtr="false" t="normal">COUNTIF(F874:Q874, "&gt;0")</f>
        <v>3</v>
      </c>
      <c r="V874" s="128" t="n">
        <f aca="false" ca="false" dt2D="false" dtr="false" t="normal">COUNTIF(R874:T874, "&gt;0")</f>
        <v>3</v>
      </c>
      <c r="W874" s="128" t="n">
        <f aca="false" ca="false" dt2D="false" dtr="false" t="normal">+U874+V874</f>
        <v>6</v>
      </c>
    </row>
    <row customHeight="true" ht="12.75" outlineLevel="0" r="875">
      <c r="A875" s="115" t="n">
        <f aca="false" ca="false" dt2D="false" dtr="false" t="normal">A874+1</f>
        <v>748</v>
      </c>
      <c r="B875" s="115" t="n">
        <f aca="false" ca="false" dt2D="false" dtr="false" t="normal">+B874+1</f>
        <v>204</v>
      </c>
      <c r="C875" s="116" t="s">
        <v>486</v>
      </c>
      <c r="D875" s="203" t="s">
        <v>489</v>
      </c>
      <c r="E875" s="124" t="n">
        <f aca="false" ca="true" dt2D="false" dtr="false" t="normal">SUBTOTAL(9, F875:T875)</f>
        <v>9426604.85</v>
      </c>
      <c r="F875" s="124" t="n">
        <v>3516600.44</v>
      </c>
      <c r="G875" s="124" t="n">
        <v>1868460.14</v>
      </c>
      <c r="H875" s="124" t="n">
        <v>1975438.36</v>
      </c>
      <c r="I875" s="124" t="n">
        <v>1557578.42</v>
      </c>
      <c r="J875" s="124" t="n"/>
      <c r="K875" s="124" t="n"/>
      <c r="L875" s="124" t="n">
        <v>0</v>
      </c>
      <c r="M875" s="124" t="n"/>
      <c r="N875" s="124" t="n"/>
      <c r="O875" s="124" t="n"/>
      <c r="P875" s="124" t="n"/>
      <c r="Q875" s="124" t="n"/>
      <c r="R875" s="124" t="n">
        <v>282798.15</v>
      </c>
      <c r="S875" s="124" t="n">
        <v>24000</v>
      </c>
      <c r="T875" s="124" t="n">
        <v>201729.34</v>
      </c>
      <c r="U875" s="128" t="n">
        <f aca="false" ca="false" dt2D="false" dtr="false" t="normal">COUNTIF(F875:Q875, "&gt;0")</f>
        <v>4</v>
      </c>
      <c r="V875" s="128" t="n">
        <f aca="false" ca="false" dt2D="false" dtr="false" t="normal">COUNTIF(R875:T875, "&gt;0")</f>
        <v>3</v>
      </c>
      <c r="W875" s="128" t="n">
        <f aca="false" ca="false" dt2D="false" dtr="false" t="normal">+U875+V875</f>
        <v>7</v>
      </c>
    </row>
    <row customHeight="true" ht="12.75" outlineLevel="0" r="876">
      <c r="A876" s="115" t="n">
        <f aca="false" ca="false" dt2D="false" dtr="false" t="normal">A875+1</f>
        <v>749</v>
      </c>
      <c r="B876" s="115" t="n">
        <f aca="false" ca="false" dt2D="false" dtr="false" t="normal">+B875+1</f>
        <v>205</v>
      </c>
      <c r="C876" s="116" t="s">
        <v>490</v>
      </c>
      <c r="D876" s="268" t="s">
        <v>952</v>
      </c>
      <c r="E876" s="124" t="n">
        <f aca="false" ca="true" dt2D="false" dtr="false" t="normal">SUBTOTAL(9, F876:T876)</f>
        <v>2315584.4599999995</v>
      </c>
      <c r="F876" s="124" t="n"/>
      <c r="G876" s="124" t="n"/>
      <c r="H876" s="124" t="n"/>
      <c r="I876" s="124" t="n">
        <v>2172563.42</v>
      </c>
      <c r="J876" s="124" t="n"/>
      <c r="K876" s="124" t="n"/>
      <c r="L876" s="124" t="n">
        <v>0</v>
      </c>
      <c r="M876" s="124" t="n"/>
      <c r="N876" s="124" t="n"/>
      <c r="O876" s="124" t="n"/>
      <c r="P876" s="124" t="n"/>
      <c r="Q876" s="124" t="n"/>
      <c r="R876" s="124" t="n">
        <v>69467.53</v>
      </c>
      <c r="S876" s="124" t="n">
        <v>24000</v>
      </c>
      <c r="T876" s="124" t="n">
        <v>49553.51</v>
      </c>
      <c r="U876" s="128" t="n">
        <f aca="false" ca="false" dt2D="false" dtr="false" t="normal">COUNTIF(F876:Q876, "&gt;0")</f>
        <v>1</v>
      </c>
      <c r="V876" s="128" t="n">
        <f aca="false" ca="false" dt2D="false" dtr="false" t="normal">COUNTIF(R876:T876, "&gt;0")</f>
        <v>3</v>
      </c>
      <c r="W876" s="128" t="n">
        <f aca="false" ca="false" dt2D="false" dtr="false" t="normal">+U876+V876</f>
        <v>4</v>
      </c>
    </row>
    <row customHeight="true" ht="12.75" outlineLevel="0" r="877">
      <c r="A877" s="115" t="n">
        <f aca="false" ca="false" dt2D="false" dtr="false" t="normal">A876+1</f>
        <v>750</v>
      </c>
      <c r="B877" s="115" t="n">
        <f aca="false" ca="false" dt2D="false" dtr="false" t="normal">+B876+1</f>
        <v>206</v>
      </c>
      <c r="C877" s="116" t="s">
        <v>493</v>
      </c>
      <c r="D877" s="268" t="s">
        <v>494</v>
      </c>
      <c r="E877" s="124" t="n">
        <f aca="false" ca="true" dt2D="false" dtr="false" t="normal">SUBTOTAL(9, F877:T877)</f>
        <v>2560084.5900000003</v>
      </c>
      <c r="F877" s="124" t="n"/>
      <c r="G877" s="124" t="n">
        <v>2404496.24</v>
      </c>
      <c r="H877" s="124" t="n"/>
      <c r="I877" s="124" t="n"/>
      <c r="J877" s="124" t="n"/>
      <c r="K877" s="124" t="n"/>
      <c r="L877" s="124" t="n">
        <v>0</v>
      </c>
      <c r="M877" s="124" t="n"/>
      <c r="N877" s="124" t="n"/>
      <c r="O877" s="124" t="n"/>
      <c r="P877" s="124" t="n"/>
      <c r="Q877" s="124" t="n"/>
      <c r="R877" s="124" t="n">
        <v>76802.54</v>
      </c>
      <c r="S877" s="124" t="n">
        <v>24000</v>
      </c>
      <c r="T877" s="124" t="n">
        <v>54785.81</v>
      </c>
      <c r="U877" s="128" t="n">
        <f aca="false" ca="false" dt2D="false" dtr="false" t="normal">COUNTIF(F877:Q877, "&gt;0")</f>
        <v>1</v>
      </c>
      <c r="V877" s="128" t="n">
        <f aca="false" ca="false" dt2D="false" dtr="false" t="normal">COUNTIF(R877:T877, "&gt;0")</f>
        <v>3</v>
      </c>
      <c r="W877" s="128" t="n">
        <f aca="false" ca="false" dt2D="false" dtr="false" t="normal">+U877+V877</f>
        <v>4</v>
      </c>
    </row>
    <row customHeight="true" ht="12.75" outlineLevel="0" r="878">
      <c r="A878" s="115" t="n">
        <f aca="false" ca="false" dt2D="false" dtr="false" t="normal">A877+1</f>
        <v>751</v>
      </c>
      <c r="B878" s="115" t="n">
        <f aca="false" ca="false" dt2D="false" dtr="false" t="normal">+B877+1</f>
        <v>207</v>
      </c>
      <c r="C878" s="116" t="s">
        <v>493</v>
      </c>
      <c r="D878" s="268" t="s">
        <v>496</v>
      </c>
      <c r="E878" s="124" t="n">
        <f aca="false" ca="true" dt2D="false" dtr="false" t="normal">SUBTOTAL(9, F878:T878)</f>
        <v>2535498.61</v>
      </c>
      <c r="F878" s="124" t="n"/>
      <c r="G878" s="124" t="n">
        <v>2381173.98</v>
      </c>
      <c r="H878" s="124" t="n"/>
      <c r="I878" s="124" t="n"/>
      <c r="J878" s="124" t="n"/>
      <c r="K878" s="124" t="n"/>
      <c r="L878" s="124" t="n">
        <v>0</v>
      </c>
      <c r="M878" s="124" t="n"/>
      <c r="N878" s="124" t="n"/>
      <c r="O878" s="124" t="n"/>
      <c r="P878" s="124" t="n"/>
      <c r="Q878" s="124" t="n"/>
      <c r="R878" s="124" t="n">
        <v>76064.96</v>
      </c>
      <c r="S878" s="124" t="n">
        <v>24000</v>
      </c>
      <c r="T878" s="124" t="n">
        <v>54259.67</v>
      </c>
      <c r="U878" s="128" t="n">
        <f aca="false" ca="false" dt2D="false" dtr="false" t="normal">COUNTIF(F878:Q878, "&gt;0")</f>
        <v>1</v>
      </c>
      <c r="V878" s="128" t="n">
        <f aca="false" ca="false" dt2D="false" dtr="false" t="normal">COUNTIF(R878:T878, "&gt;0")</f>
        <v>3</v>
      </c>
      <c r="W878" s="128" t="n">
        <f aca="false" ca="false" dt2D="false" dtr="false" t="normal">+U878+V878</f>
        <v>4</v>
      </c>
    </row>
    <row customHeight="true" ht="12.75" outlineLevel="0" r="879">
      <c r="A879" s="115" t="n">
        <f aca="false" ca="false" dt2D="false" dtr="false" t="normal">A878+1</f>
        <v>752</v>
      </c>
      <c r="B879" s="115" t="n">
        <f aca="false" ca="false" dt2D="false" dtr="false" t="normal">+B878+1</f>
        <v>208</v>
      </c>
      <c r="C879" s="116" t="s">
        <v>497</v>
      </c>
      <c r="D879" s="203" t="s">
        <v>498</v>
      </c>
      <c r="E879" s="124" t="n">
        <f aca="false" ca="true" dt2D="false" dtr="false" t="normal">SUBTOTAL(9, F879:T879)</f>
        <v>25140062.34</v>
      </c>
      <c r="F879" s="124" t="n"/>
      <c r="G879" s="124" t="n"/>
      <c r="H879" s="124" t="n">
        <v>5588754.53</v>
      </c>
      <c r="I879" s="124" t="n">
        <v>4408861.97</v>
      </c>
      <c r="J879" s="124" t="n">
        <v>2192267.28</v>
      </c>
      <c r="K879" s="124" t="n"/>
      <c r="L879" s="124" t="n">
        <v>0</v>
      </c>
      <c r="M879" s="124" t="n"/>
      <c r="N879" s="124" t="n"/>
      <c r="O879" s="124" t="n"/>
      <c r="P879" s="124" t="n"/>
      <c r="Q879" s="124" t="n">
        <v>11633979.36</v>
      </c>
      <c r="R879" s="124" t="n">
        <v>754201.87</v>
      </c>
      <c r="S879" s="124" t="n">
        <v>24000</v>
      </c>
      <c r="T879" s="124" t="n">
        <v>537997.33</v>
      </c>
      <c r="U879" s="128" t="n">
        <f aca="false" ca="false" dt2D="false" dtr="false" t="normal">COUNTIF(F879:Q879, "&gt;0")</f>
        <v>4</v>
      </c>
      <c r="V879" s="128" t="n">
        <f aca="false" ca="false" dt2D="false" dtr="false" t="normal">COUNTIF(R879:T879, "&gt;0")</f>
        <v>3</v>
      </c>
      <c r="W879" s="128" t="n">
        <f aca="false" ca="false" dt2D="false" dtr="false" t="normal">+U879+V879</f>
        <v>7</v>
      </c>
    </row>
    <row customHeight="true" ht="15" outlineLevel="0" r="880">
      <c r="A880" s="115" t="n">
        <f aca="false" ca="false" dt2D="false" dtr="false" t="normal">A879+1</f>
        <v>753</v>
      </c>
      <c r="B880" s="115" t="n">
        <f aca="false" ca="false" dt2D="false" dtr="false" t="normal">+B879+1</f>
        <v>209</v>
      </c>
      <c r="C880" s="116" t="s">
        <v>497</v>
      </c>
      <c r="D880" s="203" t="s">
        <v>500</v>
      </c>
      <c r="E880" s="124" t="n">
        <f aca="false" ca="true" dt2D="false" dtr="false" t="normal">SUBTOTAL(9, F880:T880)</f>
        <v>410425.92000000004</v>
      </c>
      <c r="F880" s="124" t="n"/>
      <c r="G880" s="124" t="n"/>
      <c r="H880" s="124" t="n"/>
      <c r="I880" s="124" t="n"/>
      <c r="J880" s="124" t="n">
        <v>365330.03</v>
      </c>
      <c r="K880" s="124" t="n"/>
      <c r="L880" s="124" t="n">
        <v>0</v>
      </c>
      <c r="M880" s="124" t="n"/>
      <c r="N880" s="124" t="n"/>
      <c r="O880" s="124" t="n"/>
      <c r="P880" s="124" t="n"/>
      <c r="Q880" s="124" t="n"/>
      <c r="R880" s="124" t="n">
        <v>12312.78</v>
      </c>
      <c r="S880" s="124" t="n">
        <v>24000</v>
      </c>
      <c r="T880" s="124" t="n">
        <v>8783.11</v>
      </c>
      <c r="U880" s="128" t="n">
        <f aca="false" ca="false" dt2D="false" dtr="false" t="normal">COUNTIF(F880:Q880, "&gt;0")</f>
        <v>1</v>
      </c>
      <c r="V880" s="128" t="n">
        <f aca="false" ca="false" dt2D="false" dtr="false" t="normal">COUNTIF(R880:T880, "&gt;0")</f>
        <v>3</v>
      </c>
      <c r="W880" s="128" t="n">
        <f aca="false" ca="false" dt2D="false" dtr="false" t="normal">+U880+V880</f>
        <v>4</v>
      </c>
    </row>
    <row customHeight="true" ht="12.75" outlineLevel="0" r="881">
      <c r="A881" s="115" t="n">
        <f aca="false" ca="false" dt2D="false" dtr="false" t="normal">A880+1</f>
        <v>754</v>
      </c>
      <c r="B881" s="115" t="n">
        <f aca="false" ca="false" dt2D="false" dtr="false" t="normal">+B880+1</f>
        <v>210</v>
      </c>
      <c r="C881" s="116" t="s">
        <v>497</v>
      </c>
      <c r="D881" s="268" t="s">
        <v>501</v>
      </c>
      <c r="E881" s="124" t="n">
        <f aca="false" ca="true" dt2D="false" dtr="false" t="normal">SUBTOTAL(9, F881:T881)</f>
        <v>23126336.939999998</v>
      </c>
      <c r="F881" s="124" t="n">
        <v>9577197.85</v>
      </c>
      <c r="G881" s="124" t="n">
        <v>4714889.25</v>
      </c>
      <c r="H881" s="124" t="n">
        <v>3494684.5</v>
      </c>
      <c r="I881" s="124" t="n">
        <v>2756668.97</v>
      </c>
      <c r="J881" s="124" t="n">
        <v>1370202.65</v>
      </c>
      <c r="K881" s="124" t="n"/>
      <c r="L881" s="124" t="n">
        <v>0</v>
      </c>
      <c r="M881" s="124" t="n"/>
      <c r="N881" s="124" t="n"/>
      <c r="O881" s="124" t="n"/>
      <c r="P881" s="124" t="n"/>
      <c r="Q881" s="124" t="n"/>
      <c r="R881" s="124" t="n">
        <v>693790.11</v>
      </c>
      <c r="S881" s="124" t="n">
        <v>24000</v>
      </c>
      <c r="T881" s="124" t="n">
        <v>494903.61</v>
      </c>
      <c r="U881" s="128" t="n">
        <f aca="false" ca="false" dt2D="false" dtr="false" t="normal">COUNTIF(F881:Q881, "&gt;0")</f>
        <v>5</v>
      </c>
      <c r="V881" s="128" t="n">
        <f aca="false" ca="false" dt2D="false" dtr="false" t="normal">COUNTIF(R881:T881, "&gt;0")</f>
        <v>3</v>
      </c>
      <c r="W881" s="128" t="n">
        <f aca="false" ca="false" dt2D="false" dtr="false" t="normal">+U881+V881</f>
        <v>8</v>
      </c>
    </row>
    <row customHeight="true" ht="12.75" outlineLevel="0" r="882">
      <c r="A882" s="115" t="n">
        <f aca="false" ca="false" dt2D="false" dtr="false" t="normal">A881+1</f>
        <v>755</v>
      </c>
      <c r="B882" s="115" t="n">
        <f aca="false" ca="false" dt2D="false" dtr="false" t="normal">+B881+1</f>
        <v>211</v>
      </c>
      <c r="C882" s="116" t="s">
        <v>497</v>
      </c>
      <c r="D882" s="203" t="s">
        <v>503</v>
      </c>
      <c r="E882" s="124" t="n">
        <f aca="false" ca="true" dt2D="false" dtr="false" t="normal">SUBTOTAL(9, F882:T882)</f>
        <v>2068085.86</v>
      </c>
      <c r="F882" s="124" t="n"/>
      <c r="G882" s="124" t="n"/>
      <c r="H882" s="124" t="n"/>
      <c r="I882" s="124" t="n"/>
      <c r="J882" s="124" t="n">
        <v>1937786.24</v>
      </c>
      <c r="K882" s="124" t="n"/>
      <c r="L882" s="124" t="n">
        <v>0</v>
      </c>
      <c r="M882" s="124" t="n"/>
      <c r="N882" s="124" t="n"/>
      <c r="O882" s="124" t="n"/>
      <c r="P882" s="124" t="n"/>
      <c r="Q882" s="124" t="n"/>
      <c r="R882" s="124" t="n">
        <v>62042.58</v>
      </c>
      <c r="S882" s="124" t="n">
        <v>24000</v>
      </c>
      <c r="T882" s="124" t="n">
        <v>44257.04</v>
      </c>
      <c r="U882" s="128" t="n">
        <f aca="false" ca="false" dt2D="false" dtr="false" t="normal">COUNTIF(F882:Q882, "&gt;0")</f>
        <v>1</v>
      </c>
      <c r="V882" s="128" t="n">
        <f aca="false" ca="false" dt2D="false" dtr="false" t="normal">COUNTIF(R882:T882, "&gt;0")</f>
        <v>3</v>
      </c>
      <c r="W882" s="128" t="n">
        <f aca="false" ca="false" dt2D="false" dtr="false" t="normal">+U882+V882</f>
        <v>4</v>
      </c>
    </row>
    <row customHeight="true" ht="12.75" outlineLevel="0" r="883">
      <c r="A883" s="115" t="n">
        <f aca="false" ca="false" dt2D="false" dtr="false" t="normal">A882+1</f>
        <v>756</v>
      </c>
      <c r="B883" s="115" t="n">
        <f aca="false" ca="false" dt2D="false" dtr="false" t="normal">+B882+1</f>
        <v>212</v>
      </c>
      <c r="C883" s="116" t="s">
        <v>497</v>
      </c>
      <c r="D883" s="203" t="s">
        <v>504</v>
      </c>
      <c r="E883" s="124" t="n">
        <f aca="false" ca="true" dt2D="false" dtr="false" t="normal">SUBTOTAL(9, F883:T883)</f>
        <v>6089126.930000001</v>
      </c>
      <c r="F883" s="124" t="n"/>
      <c r="G883" s="124" t="n"/>
      <c r="H883" s="124" t="n">
        <v>1543657</v>
      </c>
      <c r="I883" s="124" t="n">
        <v>1216423.95</v>
      </c>
      <c r="J883" s="124" t="n"/>
      <c r="K883" s="124" t="n"/>
      <c r="L883" s="124" t="n">
        <v>0</v>
      </c>
      <c r="M883" s="124" t="n"/>
      <c r="N883" s="124" t="n"/>
      <c r="O883" s="124" t="n"/>
      <c r="P883" s="124" t="n"/>
      <c r="Q883" s="124" t="n">
        <v>2992064.85</v>
      </c>
      <c r="R883" s="124" t="n">
        <v>182673.81</v>
      </c>
      <c r="S883" s="124" t="n">
        <v>24000</v>
      </c>
      <c r="T883" s="124" t="n">
        <v>130307.32</v>
      </c>
      <c r="U883" s="128" t="n">
        <f aca="false" ca="false" dt2D="false" dtr="false" t="normal">COUNTIF(F883:Q883, "&gt;0")</f>
        <v>3</v>
      </c>
      <c r="V883" s="128" t="n">
        <f aca="false" ca="false" dt2D="false" dtr="false" t="normal">COUNTIF(R883:T883, "&gt;0")</f>
        <v>3</v>
      </c>
      <c r="W883" s="128" t="n">
        <f aca="false" ca="false" dt2D="false" dtr="false" t="normal">+U883+V883</f>
        <v>6</v>
      </c>
    </row>
    <row customHeight="true" ht="12.75" outlineLevel="0" r="884">
      <c r="A884" s="115" t="n">
        <f aca="false" ca="false" dt2D="false" dtr="false" t="normal">A883+1</f>
        <v>757</v>
      </c>
      <c r="B884" s="115" t="n">
        <f aca="false" ca="false" dt2D="false" dtr="false" t="normal">+B883+1</f>
        <v>213</v>
      </c>
      <c r="C884" s="116" t="s">
        <v>497</v>
      </c>
      <c r="D884" s="203" t="s">
        <v>506</v>
      </c>
      <c r="E884" s="124" t="n">
        <f aca="false" ca="true" dt2D="false" dtr="false" t="normal">SUBTOTAL(9, F884:T884)</f>
        <v>1699454.76</v>
      </c>
      <c r="F884" s="124" t="n"/>
      <c r="G884" s="124" t="n"/>
      <c r="H884" s="124" t="n">
        <v>844822.99</v>
      </c>
      <c r="I884" s="124" t="n">
        <v>743279.8</v>
      </c>
      <c r="J884" s="124" t="n"/>
      <c r="K884" s="124" t="n"/>
      <c r="L884" s="124" t="n">
        <v>0</v>
      </c>
      <c r="M884" s="124" t="n"/>
      <c r="N884" s="124" t="n"/>
      <c r="O884" s="124" t="n"/>
      <c r="P884" s="124" t="n"/>
      <c r="Q884" s="124" t="n"/>
      <c r="R884" s="124" t="n">
        <v>50983.64</v>
      </c>
      <c r="S884" s="124" t="n">
        <v>24000</v>
      </c>
      <c r="T884" s="124" t="n">
        <v>36368.33</v>
      </c>
      <c r="U884" s="128" t="n">
        <f aca="false" ca="false" dt2D="false" dtr="false" t="normal">COUNTIF(F884:Q884, "&gt;0")</f>
        <v>2</v>
      </c>
      <c r="V884" s="128" t="n">
        <f aca="false" ca="false" dt2D="false" dtr="false" t="normal">COUNTIF(R884:T884, "&gt;0")</f>
        <v>3</v>
      </c>
      <c r="W884" s="128" t="n">
        <f aca="false" ca="false" dt2D="false" dtr="false" t="normal">+U884+V884</f>
        <v>5</v>
      </c>
    </row>
    <row customHeight="true" ht="12.75" outlineLevel="0" r="885">
      <c r="A885" s="115" t="n">
        <f aca="false" ca="false" dt2D="false" dtr="false" t="normal">A884+1</f>
        <v>758</v>
      </c>
      <c r="B885" s="115" t="n">
        <f aca="false" ca="false" dt2D="false" dtr="false" t="normal">+B884+1</f>
        <v>214</v>
      </c>
      <c r="C885" s="116" t="s">
        <v>507</v>
      </c>
      <c r="D885" s="203" t="s">
        <v>508</v>
      </c>
      <c r="E885" s="124" t="n">
        <f aca="false" ca="true" dt2D="false" dtr="false" t="normal">SUBTOTAL(9, F885:T885)</f>
        <v>441815.67</v>
      </c>
      <c r="F885" s="124" t="n">
        <v>0</v>
      </c>
      <c r="G885" s="124" t="n"/>
      <c r="H885" s="124" t="n"/>
      <c r="I885" s="124" t="n"/>
      <c r="J885" s="124" t="n">
        <v>441815.67</v>
      </c>
      <c r="K885" s="124" t="n"/>
      <c r="L885" s="124" t="n"/>
      <c r="M885" s="124" t="n"/>
      <c r="N885" s="124" t="n"/>
      <c r="O885" s="124" t="n"/>
      <c r="P885" s="124" t="n"/>
      <c r="Q885" s="124" t="n"/>
      <c r="R885" s="124" t="n"/>
      <c r="S885" s="124" t="n"/>
      <c r="T885" s="124" t="n"/>
      <c r="U885" s="128" t="n">
        <f aca="false" ca="false" dt2D="false" dtr="false" t="normal">COUNTIF(F885:Q885, "&gt;0")</f>
        <v>1</v>
      </c>
      <c r="V885" s="128" t="n">
        <f aca="false" ca="false" dt2D="false" dtr="false" t="normal">COUNTIF(R885:T885, "&gt;0")</f>
        <v>0</v>
      </c>
      <c r="W885" s="128" t="n">
        <f aca="false" ca="false" dt2D="false" dtr="false" t="normal">+U885+V885</f>
        <v>1</v>
      </c>
    </row>
    <row customHeight="true" ht="12.75" outlineLevel="0" r="886">
      <c r="A886" s="115" t="n">
        <f aca="false" ca="false" dt2D="false" dtr="false" t="normal">A885+1</f>
        <v>759</v>
      </c>
      <c r="B886" s="115" t="n">
        <f aca="false" ca="false" dt2D="false" dtr="false" t="normal">+B885+1</f>
        <v>215</v>
      </c>
      <c r="C886" s="116" t="s">
        <v>510</v>
      </c>
      <c r="D886" s="203" t="s">
        <v>511</v>
      </c>
      <c r="E886" s="124" t="n">
        <f aca="false" ca="true" dt2D="false" dtr="false" t="normal">SUBTOTAL(9, F886:T886)</f>
        <v>810271.2100000001</v>
      </c>
      <c r="F886" s="124" t="n"/>
      <c r="G886" s="124" t="n"/>
      <c r="H886" s="124" t="n"/>
      <c r="I886" s="124" t="n">
        <v>744623.27</v>
      </c>
      <c r="J886" s="124" t="n"/>
      <c r="K886" s="124" t="n"/>
      <c r="L886" s="124" t="n">
        <v>0</v>
      </c>
      <c r="M886" s="124" t="n"/>
      <c r="N886" s="124" t="n"/>
      <c r="O886" s="124" t="n"/>
      <c r="P886" s="124" t="n"/>
      <c r="Q886" s="124" t="n"/>
      <c r="R886" s="124" t="n">
        <v>24308.14</v>
      </c>
      <c r="S886" s="124" t="n">
        <v>24000</v>
      </c>
      <c r="T886" s="124" t="n">
        <v>17339.8</v>
      </c>
      <c r="U886" s="128" t="n">
        <f aca="false" ca="false" dt2D="false" dtr="false" t="normal">COUNTIF(F886:Q886, "&gt;0")</f>
        <v>1</v>
      </c>
      <c r="V886" s="128" t="n">
        <f aca="false" ca="false" dt2D="false" dtr="false" t="normal">COUNTIF(R886:T886, "&gt;0")</f>
        <v>3</v>
      </c>
      <c r="W886" s="128" t="n">
        <f aca="false" ca="false" dt2D="false" dtr="false" t="normal">+U886+V886</f>
        <v>4</v>
      </c>
    </row>
    <row customHeight="true" ht="12.75" outlineLevel="0" r="887">
      <c r="A887" s="115" t="n">
        <f aca="false" ca="false" dt2D="false" dtr="false" t="normal">A886+1</f>
        <v>760</v>
      </c>
      <c r="B887" s="115" t="s">
        <v>226</v>
      </c>
      <c r="C887" s="116" t="s">
        <v>510</v>
      </c>
      <c r="D887" s="268" t="s">
        <v>512</v>
      </c>
      <c r="E887" s="124" t="n">
        <f aca="false" ca="true" dt2D="false" dtr="false" t="normal">SUBTOTAL(9, F887:T887)</f>
        <v>3660395.48</v>
      </c>
      <c r="F887" s="124" t="n">
        <v>3448251.16</v>
      </c>
      <c r="G887" s="124" t="n"/>
      <c r="H887" s="124" t="n"/>
      <c r="I887" s="124" t="n"/>
      <c r="J887" s="124" t="n"/>
      <c r="K887" s="124" t="n"/>
      <c r="L887" s="124" t="n">
        <v>0</v>
      </c>
      <c r="M887" s="124" t="n"/>
      <c r="N887" s="124" t="n"/>
      <c r="O887" s="124" t="n"/>
      <c r="P887" s="124" t="n"/>
      <c r="Q887" s="124" t="n"/>
      <c r="R887" s="124" t="n">
        <v>109811.86</v>
      </c>
      <c r="S887" s="124" t="n">
        <v>24000</v>
      </c>
      <c r="T887" s="124" t="n">
        <v>78332.46</v>
      </c>
      <c r="U887" s="128" t="n">
        <f aca="false" ca="false" dt2D="false" dtr="false" t="normal">COUNTIF(F887:Q887, "&gt;0")</f>
        <v>1</v>
      </c>
      <c r="V887" s="128" t="n">
        <f aca="false" ca="false" dt2D="false" dtr="false" t="normal">COUNTIF(R887:T887, "&gt;0")</f>
        <v>3</v>
      </c>
      <c r="W887" s="128" t="n">
        <f aca="false" ca="false" dt2D="false" dtr="false" t="normal">+U887+V887</f>
        <v>4</v>
      </c>
    </row>
    <row customHeight="true" ht="12.75" outlineLevel="0" r="888">
      <c r="A888" s="115" t="n">
        <f aca="false" ca="false" dt2D="false" dtr="false" t="normal">A887+1</f>
        <v>761</v>
      </c>
      <c r="B888" s="115" t="s">
        <v>226</v>
      </c>
      <c r="C888" s="116" t="s">
        <v>510</v>
      </c>
      <c r="D888" s="203" t="s">
        <v>514</v>
      </c>
      <c r="E888" s="124" t="n">
        <f aca="false" ca="true" dt2D="false" dtr="false" t="normal">SUBTOTAL(9, F888:T888)</f>
        <v>7851476.38</v>
      </c>
      <c r="F888" s="124" t="n"/>
      <c r="G888" s="124" t="n">
        <v>5755612.82</v>
      </c>
      <c r="H888" s="124" t="n"/>
      <c r="I888" s="124" t="n"/>
      <c r="J888" s="124" t="n">
        <v>1668297.68</v>
      </c>
      <c r="K888" s="124" t="n"/>
      <c r="L888" s="124" t="n">
        <v>0</v>
      </c>
      <c r="M888" s="124" t="n"/>
      <c r="N888" s="124" t="n"/>
      <c r="O888" s="124" t="n"/>
      <c r="P888" s="124" t="n"/>
      <c r="Q888" s="124" t="n"/>
      <c r="R888" s="124" t="n">
        <v>235544.29</v>
      </c>
      <c r="S888" s="124" t="n">
        <v>24000</v>
      </c>
      <c r="T888" s="124" t="n">
        <v>168021.59</v>
      </c>
      <c r="U888" s="128" t="n">
        <f aca="false" ca="false" dt2D="false" dtr="false" t="normal">COUNTIF(F888:Q888, "&gt;0")</f>
        <v>2</v>
      </c>
      <c r="V888" s="128" t="n">
        <f aca="false" ca="false" dt2D="false" dtr="false" t="normal">COUNTIF(R888:T888, "&gt;0")</f>
        <v>3</v>
      </c>
      <c r="W888" s="128" t="n">
        <f aca="false" ca="false" dt2D="false" dtr="false" t="normal">+U888+V888</f>
        <v>5</v>
      </c>
    </row>
    <row customHeight="true" ht="12.75" outlineLevel="0" r="889">
      <c r="A889" s="115" t="n">
        <f aca="false" ca="false" dt2D="false" dtr="false" t="normal">A888+1</f>
        <v>762</v>
      </c>
      <c r="B889" s="115" t="n">
        <f aca="false" ca="false" dt2D="false" dtr="false" t="normal">B886+1</f>
        <v>216</v>
      </c>
      <c r="C889" s="116" t="s">
        <v>510</v>
      </c>
      <c r="D889" s="203" t="s">
        <v>516</v>
      </c>
      <c r="E889" s="124" t="n">
        <f aca="false" ca="true" dt2D="false" dtr="false" t="normal">SUBTOTAL(9, F889:T889)</f>
        <v>5954509.8</v>
      </c>
      <c r="F889" s="124" t="n">
        <v>5624448</v>
      </c>
      <c r="G889" s="124" t="n"/>
      <c r="H889" s="124" t="n"/>
      <c r="I889" s="124" t="n"/>
      <c r="J889" s="124" t="n"/>
      <c r="K889" s="124" t="n"/>
      <c r="L889" s="124" t="n">
        <v>0</v>
      </c>
      <c r="M889" s="124" t="n"/>
      <c r="N889" s="124" t="n"/>
      <c r="O889" s="124" t="n"/>
      <c r="P889" s="124" t="n"/>
      <c r="Q889" s="124" t="n"/>
      <c r="R889" s="124" t="n">
        <v>178635.29</v>
      </c>
      <c r="S889" s="124" t="n">
        <v>24000</v>
      </c>
      <c r="T889" s="124" t="n">
        <v>127426.51</v>
      </c>
      <c r="U889" s="128" t="n">
        <f aca="false" ca="false" dt2D="false" dtr="false" t="normal">COUNTIF(F889:Q889, "&gt;0")</f>
        <v>1</v>
      </c>
      <c r="V889" s="128" t="n">
        <f aca="false" ca="false" dt2D="false" dtr="false" t="normal">COUNTIF(R889:T889, "&gt;0")</f>
        <v>3</v>
      </c>
      <c r="W889" s="128" t="n">
        <f aca="false" ca="false" dt2D="false" dtr="false" t="normal">+U889+V889</f>
        <v>4</v>
      </c>
    </row>
    <row customHeight="true" ht="12.75" outlineLevel="0" r="890">
      <c r="A890" s="115" t="n">
        <f aca="false" ca="false" dt2D="false" dtr="false" t="normal">A889+1</f>
        <v>763</v>
      </c>
      <c r="B890" s="115" t="n">
        <f aca="false" ca="false" dt2D="false" dtr="false" t="normal">+B889+1</f>
        <v>217</v>
      </c>
      <c r="C890" s="116" t="s">
        <v>510</v>
      </c>
      <c r="D890" s="203" t="s">
        <v>517</v>
      </c>
      <c r="E890" s="124" t="n">
        <f aca="false" ca="true" dt2D="false" dtr="false" t="normal">SUBTOTAL(9, F890:T890)</f>
        <v>7206476.579999999</v>
      </c>
      <c r="F890" s="124" t="n"/>
      <c r="G890" s="124" t="n">
        <v>5281802.67</v>
      </c>
      <c r="H890" s="124" t="n"/>
      <c r="I890" s="124" t="n"/>
      <c r="J890" s="124" t="n">
        <v>1530261.01</v>
      </c>
      <c r="K890" s="124" t="n"/>
      <c r="L890" s="124" t="n">
        <v>0</v>
      </c>
      <c r="M890" s="124" t="n"/>
      <c r="N890" s="124" t="n"/>
      <c r="O890" s="124" t="n"/>
      <c r="P890" s="124" t="n"/>
      <c r="Q890" s="124" t="n"/>
      <c r="R890" s="124" t="n">
        <v>216194.3</v>
      </c>
      <c r="S890" s="124" t="n">
        <v>24000</v>
      </c>
      <c r="T890" s="124" t="n">
        <v>154218.6</v>
      </c>
      <c r="U890" s="128" t="n">
        <f aca="false" ca="false" dt2D="false" dtr="false" t="normal">COUNTIF(F890:Q890, "&gt;0")</f>
        <v>2</v>
      </c>
      <c r="V890" s="128" t="n">
        <f aca="false" ca="false" dt2D="false" dtr="false" t="normal">COUNTIF(R890:T890, "&gt;0")</f>
        <v>3</v>
      </c>
      <c r="W890" s="128" t="n">
        <f aca="false" ca="false" dt2D="false" dtr="false" t="normal">+U890+V890</f>
        <v>5</v>
      </c>
    </row>
    <row customHeight="true" ht="25.5" outlineLevel="0" r="891">
      <c r="A891" s="269" t="n"/>
      <c r="B891" s="163" t="n"/>
      <c r="C891" s="163" t="n"/>
      <c r="D891" s="270" t="s">
        <v>519</v>
      </c>
      <c r="E891" s="185" t="n"/>
      <c r="F891" s="185" t="n"/>
      <c r="G891" s="185" t="n"/>
      <c r="H891" s="185" t="n"/>
      <c r="I891" s="185" t="n"/>
      <c r="J891" s="185" t="n"/>
      <c r="K891" s="185" t="n"/>
      <c r="L891" s="185" t="n"/>
      <c r="M891" s="185" t="n"/>
      <c r="N891" s="185" t="n"/>
      <c r="O891" s="185" t="n"/>
      <c r="P891" s="185" t="n"/>
      <c r="Q891" s="185" t="n"/>
      <c r="R891" s="185" t="n"/>
      <c r="S891" s="185" t="n"/>
      <c r="T891" s="185" t="n"/>
    </row>
    <row customHeight="true" ht="17.25" outlineLevel="0" r="892">
      <c r="A892" s="138" t="n"/>
      <c r="B892" s="138" t="n"/>
      <c r="C892" s="138" t="n"/>
      <c r="D892" s="109" t="n">
        <v>2027</v>
      </c>
      <c r="E892" s="110" t="n">
        <f aca="false" ca="false" dt2D="false" dtr="false" t="normal">SUM(E893:E1330)</f>
        <v>11000134731.428251</v>
      </c>
      <c r="F892" s="110" t="n">
        <f aca="false" ca="false" dt2D="false" dtr="false" t="normal">SUM(F893:F1330)</f>
        <v>307218313.10800976</v>
      </c>
      <c r="G892" s="110" t="n">
        <f aca="false" ca="false" dt2D="false" dtr="false" t="normal">SUM(G893:G1330)</f>
        <v>375476052.27828366</v>
      </c>
      <c r="H892" s="110" t="n">
        <f aca="false" ca="false" dt2D="false" dtr="false" t="normal">SUM(H893:H1330)</f>
        <v>197977421.4737529</v>
      </c>
      <c r="I892" s="110" t="n">
        <f aca="false" ca="false" dt2D="false" dtr="false" t="normal">SUM(I893:I1330)</f>
        <v>264759774.26566732</v>
      </c>
      <c r="J892" s="110" t="n">
        <f aca="false" ca="false" dt2D="false" dtr="false" t="normal">SUM(J893:J1330)</f>
        <v>45677541.77730786</v>
      </c>
      <c r="K892" s="110" t="n">
        <f aca="false" ca="false" dt2D="false" dtr="false" t="normal">SUM(K893:K1330)</f>
        <v>0</v>
      </c>
      <c r="L892" s="110" t="n">
        <f aca="false" ca="false" dt2D="false" dtr="false" t="normal">SUM(L893:L1330)</f>
        <v>197633.885679492</v>
      </c>
      <c r="M892" s="110" t="n">
        <f aca="false" ca="false" dt2D="false" dtr="false" t="normal">SUM(M893:M1330)</f>
        <v>0</v>
      </c>
      <c r="N892" s="110" t="n">
        <f aca="false" ca="false" dt2D="false" dtr="false" t="normal">SUM(N893:N1330)</f>
        <v>2528524999.2818184</v>
      </c>
      <c r="O892" s="110" t="n">
        <f aca="false" ca="false" dt2D="false" dtr="false" t="normal">SUM(O893:O1330)</f>
        <v>162975251.39568695</v>
      </c>
      <c r="P892" s="110" t="n">
        <f aca="false" ca="false" dt2D="false" dtr="false" t="normal">SUM(P893:P1330)</f>
        <v>5023676175.824047</v>
      </c>
      <c r="Q892" s="110" t="n">
        <f aca="false" ca="false" dt2D="false" dtr="false" t="normal">SUM(Q893:Q1330)</f>
        <v>1621757104.3878682</v>
      </c>
      <c r="R892" s="110" t="n">
        <f aca="false" ca="false" dt2D="false" dtr="false" t="normal">SUM(R893:R1330)</f>
        <v>270381977.4806203</v>
      </c>
      <c r="S892" s="110" t="n">
        <f aca="false" ca="false" dt2D="false" dtr="false" t="normal">SUM(S893:S1330)</f>
        <v>8640009</v>
      </c>
      <c r="T892" s="110" t="n">
        <f aca="false" ca="false" dt2D="false" dtr="false" t="normal">SUM(T893:T1330)</f>
        <v>192872477.2695094</v>
      </c>
    </row>
    <row customHeight="true" ht="13.5" outlineLevel="0" r="893">
      <c r="A893" s="115" t="n">
        <v>1</v>
      </c>
      <c r="B893" s="115" t="s">
        <v>226</v>
      </c>
      <c r="C893" s="116" t="s">
        <v>522</v>
      </c>
      <c r="D893" s="115" t="s">
        <v>523</v>
      </c>
      <c r="E893" s="194" t="n">
        <f aca="false" ca="false" dt2D="false" dtr="false" t="normal">SUM(F893:T893)</f>
        <v>1062863.1122846594</v>
      </c>
      <c r="F893" s="151" t="n"/>
      <c r="G893" s="151" t="n"/>
      <c r="H893" s="151" t="n">
        <v>984231.948313228</v>
      </c>
      <c r="I893" s="151" t="n"/>
      <c r="J893" s="151" t="n"/>
      <c r="K893" s="151" t="n"/>
      <c r="L893" s="151" t="n">
        <v>0</v>
      </c>
      <c r="M893" s="151" t="n"/>
      <c r="N893" s="151" t="n"/>
      <c r="O893" s="151" t="n"/>
      <c r="P893" s="151" t="n"/>
      <c r="Q893" s="151" t="n"/>
      <c r="R893" s="151" t="n">
        <v>31885.8933685398</v>
      </c>
      <c r="S893" s="151" t="n">
        <v>24000</v>
      </c>
      <c r="T893" s="151" t="n">
        <v>22745.2706028917</v>
      </c>
    </row>
    <row customHeight="true" ht="13.5" outlineLevel="0" r="894">
      <c r="A894" s="115" t="n">
        <f aca="false" ca="false" dt2D="false" dtr="false" t="normal">A893+1</f>
        <v>2</v>
      </c>
      <c r="B894" s="115" t="s">
        <v>226</v>
      </c>
      <c r="C894" s="116" t="s">
        <v>522</v>
      </c>
      <c r="D894" s="115" t="s">
        <v>524</v>
      </c>
      <c r="E894" s="194" t="n">
        <f aca="false" ca="false" dt2D="false" dtr="false" t="normal">SUM(F894:T894)</f>
        <v>2476288.9625418056</v>
      </c>
      <c r="F894" s="151" t="n"/>
      <c r="G894" s="151" t="n">
        <v>1647397.71910705</v>
      </c>
      <c r="H894" s="151" t="n"/>
      <c r="I894" s="151" t="n">
        <v>677609.990760107</v>
      </c>
      <c r="J894" s="151" t="n"/>
      <c r="K894" s="151" t="n"/>
      <c r="L894" s="151" t="n">
        <v>0</v>
      </c>
      <c r="M894" s="151" t="n"/>
      <c r="N894" s="151" t="n"/>
      <c r="O894" s="151" t="n"/>
      <c r="P894" s="151" t="n"/>
      <c r="Q894" s="151" t="n"/>
      <c r="R894" s="151" t="n">
        <v>74288.6688762541</v>
      </c>
      <c r="S894" s="151" t="n">
        <v>24000</v>
      </c>
      <c r="T894" s="151" t="n">
        <v>52992.5837983946</v>
      </c>
    </row>
    <row customHeight="true" ht="13.5" outlineLevel="0" r="895">
      <c r="A895" s="115" t="n">
        <f aca="false" ca="false" dt2D="false" dtr="false" t="normal">A894+1</f>
        <v>3</v>
      </c>
      <c r="B895" s="115" t="s">
        <v>226</v>
      </c>
      <c r="C895" s="116" t="s">
        <v>522</v>
      </c>
      <c r="D895" s="115" t="s">
        <v>525</v>
      </c>
      <c r="E895" s="194" t="n">
        <f aca="false" ca="false" dt2D="false" dtr="false" t="normal">SUM(F895:T895)</f>
        <v>1771067.8754461627</v>
      </c>
      <c r="F895" s="151" t="n"/>
      <c r="G895" s="151" t="n">
        <v>1656034.98664823</v>
      </c>
      <c r="H895" s="151" t="n"/>
      <c r="I895" s="151" t="n"/>
      <c r="J895" s="151" t="n"/>
      <c r="K895" s="151" t="n"/>
      <c r="L895" s="151" t="n">
        <v>0</v>
      </c>
      <c r="M895" s="151" t="n"/>
      <c r="N895" s="151" t="n"/>
      <c r="O895" s="151" t="n"/>
      <c r="P895" s="151" t="n"/>
      <c r="Q895" s="151" t="n"/>
      <c r="R895" s="151" t="n">
        <v>53132.0362633847</v>
      </c>
      <c r="S895" s="151" t="n">
        <v>24000</v>
      </c>
      <c r="T895" s="151" t="n">
        <v>37900.8525345478</v>
      </c>
    </row>
    <row customHeight="true" ht="13.5" outlineLevel="0" r="896">
      <c r="A896" s="115" t="n">
        <f aca="false" ca="false" dt2D="false" dtr="false" t="normal">A895+1</f>
        <v>4</v>
      </c>
      <c r="B896" s="115" t="s">
        <v>226</v>
      </c>
      <c r="C896" s="116" t="s">
        <v>522</v>
      </c>
      <c r="D896" s="115" t="s">
        <v>527</v>
      </c>
      <c r="E896" s="194" t="n">
        <f aca="false" ca="false" dt2D="false" dtr="false" t="normal">SUM(F896:T896)</f>
        <v>4545894.19051732</v>
      </c>
      <c r="F896" s="151" t="n">
        <v>2284868.71792288</v>
      </c>
      <c r="G896" s="151" t="n">
        <v>1418530.94268431</v>
      </c>
      <c r="H896" s="151" t="n"/>
      <c r="I896" s="151" t="n">
        <v>584835.56851754</v>
      </c>
      <c r="J896" s="151" t="n"/>
      <c r="K896" s="151" t="n"/>
      <c r="L896" s="151" t="n">
        <v>0</v>
      </c>
      <c r="M896" s="151" t="n"/>
      <c r="N896" s="151" t="n"/>
      <c r="O896" s="151" t="n"/>
      <c r="P896" s="151" t="n"/>
      <c r="Q896" s="151" t="n"/>
      <c r="R896" s="151" t="n">
        <v>136376.82571552</v>
      </c>
      <c r="S896" s="151" t="n">
        <v>24000</v>
      </c>
      <c r="T896" s="151" t="n">
        <v>97282.1356770708</v>
      </c>
      <c r="X896" s="0" t="s">
        <v>1065</v>
      </c>
    </row>
    <row customHeight="true" ht="13.5" outlineLevel="0" r="897">
      <c r="A897" s="115" t="n">
        <f aca="false" ca="false" dt2D="false" dtr="false" t="normal">A896+1</f>
        <v>5</v>
      </c>
      <c r="B897" s="115" t="s">
        <v>226</v>
      </c>
      <c r="C897" s="116" t="s">
        <v>522</v>
      </c>
      <c r="D897" s="115" t="s">
        <v>528</v>
      </c>
      <c r="E897" s="194" t="n">
        <f aca="false" ca="false" dt2D="false" dtr="false" t="normal">SUM(F897:T897)</f>
        <v>2837208.6154775755</v>
      </c>
      <c r="F897" s="151" t="n"/>
      <c r="G897" s="151" t="n">
        <v>1418438.70908636</v>
      </c>
      <c r="H897" s="151" t="n">
        <v>664140.145337065</v>
      </c>
      <c r="I897" s="151" t="n">
        <v>584797.238218603</v>
      </c>
      <c r="J897" s="151" t="n"/>
      <c r="K897" s="151" t="n"/>
      <c r="L897" s="151" t="n">
        <v>0</v>
      </c>
      <c r="M897" s="151" t="n"/>
      <c r="N897" s="151" t="n"/>
      <c r="O897" s="151" t="n"/>
      <c r="P897" s="151" t="n"/>
      <c r="Q897" s="151" t="n"/>
      <c r="R897" s="151" t="n">
        <v>85116.2584643274</v>
      </c>
      <c r="S897" s="151" t="n">
        <v>24000</v>
      </c>
      <c r="T897" s="151" t="n">
        <v>60716.2643712202</v>
      </c>
    </row>
    <row customHeight="true" ht="13.5" outlineLevel="0" r="898">
      <c r="A898" s="115" t="n">
        <f aca="false" ca="false" dt2D="false" dtr="false" t="normal">A897+1</f>
        <v>6</v>
      </c>
      <c r="B898" s="115" t="s">
        <v>226</v>
      </c>
      <c r="C898" s="116" t="s">
        <v>522</v>
      </c>
      <c r="D898" s="115" t="s">
        <v>531</v>
      </c>
      <c r="E898" s="194" t="n">
        <f aca="false" ca="false" dt2D="false" dtr="false" t="normal">SUM(F898:T898)</f>
        <v>9983278.62082565</v>
      </c>
      <c r="F898" s="151" t="n"/>
      <c r="G898" s="151" t="n">
        <v>1431460.62404132</v>
      </c>
      <c r="H898" s="151" t="n">
        <v>671333.688860894</v>
      </c>
      <c r="I898" s="151" t="n">
        <v>591377.708941639</v>
      </c>
      <c r="J898" s="151" t="n"/>
      <c r="K898" s="151" t="n"/>
      <c r="L898" s="151" t="n">
        <v>0</v>
      </c>
      <c r="M898" s="151" t="n"/>
      <c r="N898" s="151" t="n">
        <v>6751966.07787136</v>
      </c>
      <c r="O898" s="151" t="n"/>
      <c r="P898" s="151" t="n"/>
      <c r="Q898" s="151" t="n"/>
      <c r="R898" s="151" t="n">
        <v>299498.358624769</v>
      </c>
      <c r="S898" s="151" t="n">
        <v>24000</v>
      </c>
      <c r="T898" s="151" t="n">
        <v>213642.162485669</v>
      </c>
    </row>
    <row customHeight="true" ht="13.5" outlineLevel="0" r="899">
      <c r="A899" s="115" t="n">
        <f aca="false" ca="false" dt2D="false" dtr="false" t="normal">A898+1</f>
        <v>7</v>
      </c>
      <c r="B899" s="115" t="s">
        <v>226</v>
      </c>
      <c r="C899" s="116" t="s">
        <v>522</v>
      </c>
      <c r="D899" s="115" t="s">
        <v>532</v>
      </c>
      <c r="E899" s="194" t="n">
        <f aca="false" ca="false" dt2D="false" dtr="false" t="normal">SUM(F899:T899)</f>
        <v>2149879.2203244558</v>
      </c>
      <c r="F899" s="151" t="n"/>
      <c r="G899" s="151" t="n">
        <v>1428665.74157006</v>
      </c>
      <c r="H899" s="151" t="n"/>
      <c r="I899" s="151" t="n">
        <v>586709.686829719</v>
      </c>
      <c r="J899" s="151" t="n"/>
      <c r="K899" s="151" t="n"/>
      <c r="L899" s="151" t="n">
        <v>0</v>
      </c>
      <c r="M899" s="151" t="n"/>
      <c r="N899" s="151" t="n"/>
      <c r="O899" s="151" t="n"/>
      <c r="P899" s="151" t="n"/>
      <c r="Q899" s="151" t="n"/>
      <c r="R899" s="151" t="n">
        <v>64496.3766097336</v>
      </c>
      <c r="S899" s="151" t="n">
        <v>24000</v>
      </c>
      <c r="T899" s="151" t="n">
        <v>46007.4153149433</v>
      </c>
    </row>
    <row customHeight="true" ht="13.5" outlineLevel="0" r="900">
      <c r="A900" s="115" t="n">
        <f aca="false" ca="false" dt2D="false" dtr="false" t="normal">A899+1</f>
        <v>8</v>
      </c>
      <c r="B900" s="115" t="s">
        <v>226</v>
      </c>
      <c r="C900" s="116" t="s">
        <v>522</v>
      </c>
      <c r="D900" s="115" t="s">
        <v>533</v>
      </c>
      <c r="E900" s="194" t="n">
        <f aca="false" ca="false" dt2D="false" dtr="false" t="normal">SUM(F900:T900)</f>
        <v>4907634.679637628</v>
      </c>
      <c r="F900" s="151" t="n">
        <v>2467324.2298088</v>
      </c>
      <c r="G900" s="151" t="n">
        <v>1532047.44336053</v>
      </c>
      <c r="H900" s="151" t="n"/>
      <c r="I900" s="151" t="n">
        <v>632010.583934924</v>
      </c>
      <c r="J900" s="151" t="n"/>
      <c r="K900" s="151" t="n"/>
      <c r="L900" s="151" t="n">
        <v>0</v>
      </c>
      <c r="M900" s="151" t="n"/>
      <c r="N900" s="151" t="n"/>
      <c r="O900" s="151" t="n"/>
      <c r="P900" s="151" t="n"/>
      <c r="Q900" s="151" t="n"/>
      <c r="R900" s="151" t="n">
        <v>147229.040389129</v>
      </c>
      <c r="S900" s="151" t="n">
        <v>24000</v>
      </c>
      <c r="T900" s="151" t="n">
        <v>105023.382144245</v>
      </c>
      <c r="X900" s="0" t="s">
        <v>1065</v>
      </c>
    </row>
    <row customHeight="true" ht="13.5" outlineLevel="0" r="901">
      <c r="A901" s="115" t="n">
        <f aca="false" ca="false" dt2D="false" dtr="false" t="normal">A900+1</f>
        <v>9</v>
      </c>
      <c r="B901" s="115" t="s">
        <v>226</v>
      </c>
      <c r="C901" s="116" t="s">
        <v>522</v>
      </c>
      <c r="D901" s="115" t="s">
        <v>535</v>
      </c>
      <c r="E901" s="194" t="n">
        <f aca="false" ca="false" dt2D="false" dtr="false" t="normal">SUM(F901:T901)</f>
        <v>10451855.349162761</v>
      </c>
      <c r="F901" s="151" t="n"/>
      <c r="G901" s="151" t="n">
        <v>1498929.5009413</v>
      </c>
      <c r="H901" s="151" t="n">
        <v>703125.12892517</v>
      </c>
      <c r="I901" s="151" t="n">
        <v>619416.322614454</v>
      </c>
      <c r="J901" s="151" t="n"/>
      <c r="K901" s="151" t="n"/>
      <c r="L901" s="151" t="n">
        <v>0</v>
      </c>
      <c r="M901" s="151" t="n"/>
      <c r="N901" s="151" t="n">
        <v>7069159.03173487</v>
      </c>
      <c r="O901" s="151" t="n"/>
      <c r="P901" s="151" t="n"/>
      <c r="Q901" s="151" t="n"/>
      <c r="R901" s="151" t="n">
        <v>313555.660474883</v>
      </c>
      <c r="S901" s="151" t="n">
        <v>24000</v>
      </c>
      <c r="T901" s="151" t="n">
        <v>223669.704472083</v>
      </c>
    </row>
    <row customHeight="true" ht="13.5" outlineLevel="0" r="902">
      <c r="A902" s="115" t="n">
        <f aca="false" ca="false" dt2D="false" dtr="false" t="normal">A901+1</f>
        <v>10</v>
      </c>
      <c r="B902" s="115" t="s">
        <v>226</v>
      </c>
      <c r="C902" s="116" t="s">
        <v>522</v>
      </c>
      <c r="D902" s="115" t="s">
        <v>536</v>
      </c>
      <c r="E902" s="194" t="n">
        <f aca="false" ca="false" dt2D="false" dtr="false" t="normal">SUM(F902:T902)</f>
        <v>5309642.036122951</v>
      </c>
      <c r="F902" s="151" t="n">
        <v>2670089.63820366</v>
      </c>
      <c r="G902" s="151" t="n">
        <v>1658199.94695582</v>
      </c>
      <c r="H902" s="151" t="n"/>
      <c r="I902" s="151" t="n">
        <v>684436.850306751</v>
      </c>
      <c r="J902" s="151" t="n"/>
      <c r="K902" s="151" t="n"/>
      <c r="L902" s="151" t="n">
        <v>0</v>
      </c>
      <c r="M902" s="151" t="n"/>
      <c r="N902" s="151" t="n"/>
      <c r="O902" s="151" t="n"/>
      <c r="P902" s="151" t="n"/>
      <c r="Q902" s="151" t="n"/>
      <c r="R902" s="151" t="n">
        <v>159289.261083688</v>
      </c>
      <c r="S902" s="151" t="n">
        <v>24000</v>
      </c>
      <c r="T902" s="151" t="n">
        <v>113626.339573031</v>
      </c>
      <c r="X902" s="0" t="s">
        <v>1066</v>
      </c>
    </row>
    <row customHeight="true" ht="13.5" outlineLevel="0" r="903">
      <c r="A903" s="115" t="n">
        <f aca="false" ca="false" dt2D="false" dtr="false" t="normal">A902+1</f>
        <v>11</v>
      </c>
      <c r="B903" s="115" t="s">
        <v>226</v>
      </c>
      <c r="C903" s="116" t="s">
        <v>522</v>
      </c>
      <c r="D903" s="115" t="s">
        <v>539</v>
      </c>
      <c r="E903" s="194" t="n">
        <f aca="false" ca="false" dt2D="false" dtr="false" t="normal">SUM(F903:T903)</f>
        <v>18122585.386051144</v>
      </c>
      <c r="F903" s="151" t="n">
        <v>2417599.90094975</v>
      </c>
      <c r="G903" s="151" t="n">
        <v>1502320.0488926</v>
      </c>
      <c r="H903" s="151" t="n"/>
      <c r="I903" s="151" t="n">
        <v>621526.66721422</v>
      </c>
      <c r="J903" s="151" t="n"/>
      <c r="K903" s="151" t="n"/>
      <c r="L903" s="151" t="n">
        <v>0</v>
      </c>
      <c r="M903" s="151" t="n"/>
      <c r="N903" s="151" t="n">
        <v>7080657.50426291</v>
      </c>
      <c r="O903" s="151" t="n"/>
      <c r="P903" s="151" t="n"/>
      <c r="Q903" s="151" t="n">
        <v>5508478.2897158</v>
      </c>
      <c r="R903" s="151" t="n">
        <v>564982.281137664</v>
      </c>
      <c r="S903" s="151" t="n">
        <v>24000</v>
      </c>
      <c r="T903" s="151" t="n">
        <v>403020.6938782</v>
      </c>
      <c r="X903" s="0" t="s">
        <v>1066</v>
      </c>
    </row>
    <row customHeight="true" ht="13.5" outlineLevel="0" r="904">
      <c r="A904" s="115" t="n">
        <f aca="false" ca="false" dt2D="false" dtr="false" t="normal">A903+1</f>
        <v>12</v>
      </c>
      <c r="B904" s="115" t="s">
        <v>226</v>
      </c>
      <c r="C904" s="116" t="s">
        <v>522</v>
      </c>
      <c r="D904" s="115" t="s">
        <v>540</v>
      </c>
      <c r="E904" s="194" t="n">
        <f aca="false" ca="false" dt2D="false" dtr="false" t="normal">SUM(F904:T904)</f>
        <v>4653027.571207439</v>
      </c>
      <c r="F904" s="151" t="n">
        <v>2338904.90243023</v>
      </c>
      <c r="G904" s="151" t="n">
        <v>1452150.08913687</v>
      </c>
      <c r="H904" s="151" t="n"/>
      <c r="I904" s="151" t="n">
        <v>598806.962480276</v>
      </c>
      <c r="J904" s="151" t="n"/>
      <c r="K904" s="151" t="n"/>
      <c r="L904" s="151" t="n">
        <v>0</v>
      </c>
      <c r="M904" s="151" t="n"/>
      <c r="N904" s="151" t="n"/>
      <c r="O904" s="151" t="n"/>
      <c r="P904" s="151" t="n"/>
      <c r="Q904" s="151" t="n"/>
      <c r="R904" s="151" t="n">
        <v>139590.827136223</v>
      </c>
      <c r="S904" s="151" t="n">
        <v>24000</v>
      </c>
      <c r="T904" s="151" t="n">
        <v>99574.7900238391</v>
      </c>
      <c r="X904" s="0" t="s">
        <v>1066</v>
      </c>
    </row>
    <row customHeight="true" ht="13.5" outlineLevel="0" r="905">
      <c r="A905" s="115" t="n">
        <f aca="false" ca="false" dt2D="false" dtr="false" t="normal">A904+1</f>
        <v>13</v>
      </c>
      <c r="B905" s="115" t="s">
        <v>226</v>
      </c>
      <c r="C905" s="116" t="s">
        <v>522</v>
      </c>
      <c r="D905" s="115" t="s">
        <v>541</v>
      </c>
      <c r="E905" s="194" t="n">
        <f aca="false" ca="false" dt2D="false" dtr="false" t="normal">SUM(F905:T905)</f>
        <v>2483618.2135530054</v>
      </c>
      <c r="F905" s="151" t="n"/>
      <c r="G905" s="151" t="n">
        <v>1652309.15819785</v>
      </c>
      <c r="H905" s="151" t="n"/>
      <c r="I905" s="151" t="n">
        <v>679651.079178531</v>
      </c>
      <c r="J905" s="151" t="n"/>
      <c r="K905" s="151" t="n"/>
      <c r="L905" s="151" t="n">
        <v>0</v>
      </c>
      <c r="M905" s="151" t="n"/>
      <c r="N905" s="151" t="n"/>
      <c r="O905" s="151" t="n"/>
      <c r="P905" s="151" t="n"/>
      <c r="Q905" s="151" t="n"/>
      <c r="R905" s="151" t="n">
        <v>74508.5464065903</v>
      </c>
      <c r="S905" s="151" t="n">
        <v>24000</v>
      </c>
      <c r="T905" s="151" t="n">
        <v>53149.4297700344</v>
      </c>
    </row>
    <row customHeight="true" ht="13.5" outlineLevel="0" r="906">
      <c r="A906" s="115" t="n">
        <f aca="false" ca="false" dt2D="false" dtr="false" t="normal">A905+1</f>
        <v>14</v>
      </c>
      <c r="B906" s="115" t="s">
        <v>226</v>
      </c>
      <c r="C906" s="116" t="s">
        <v>522</v>
      </c>
      <c r="D906" s="115" t="s">
        <v>543</v>
      </c>
      <c r="E906" s="194" t="n">
        <f aca="false" ca="false" dt2D="false" dtr="false" t="normal">SUM(F906:T906)</f>
        <v>3094961.556200215</v>
      </c>
      <c r="F906" s="151" t="n"/>
      <c r="G906" s="151" t="n">
        <v>1548026.91420526</v>
      </c>
      <c r="H906" s="151" t="n">
        <v>725202.309780411</v>
      </c>
      <c r="I906" s="151" t="n">
        <v>638651.308225853</v>
      </c>
      <c r="J906" s="151" t="n"/>
      <c r="K906" s="151" t="n"/>
      <c r="L906" s="151" t="n">
        <v>0</v>
      </c>
      <c r="M906" s="151" t="n"/>
      <c r="N906" s="151" t="n"/>
      <c r="O906" s="151" t="n"/>
      <c r="P906" s="151" t="n"/>
      <c r="Q906" s="151" t="n"/>
      <c r="R906" s="151" t="n">
        <v>92848.8466860066</v>
      </c>
      <c r="S906" s="151" t="n">
        <v>24000</v>
      </c>
      <c r="T906" s="151" t="n">
        <v>66232.1773026847</v>
      </c>
    </row>
    <row customHeight="true" ht="13.5" outlineLevel="0" r="907">
      <c r="A907" s="115" t="n">
        <f aca="false" ca="false" dt2D="false" dtr="false" t="normal">A906+1</f>
        <v>15</v>
      </c>
      <c r="B907" s="115" t="s">
        <v>226</v>
      </c>
      <c r="C907" s="116" t="s">
        <v>522</v>
      </c>
      <c r="D907" s="115" t="s">
        <v>544</v>
      </c>
      <c r="E907" s="194" t="n">
        <f aca="false" ca="false" dt2D="false" dtr="false" t="normal">SUM(F907:T907)</f>
        <v>7959018.9226</v>
      </c>
      <c r="F907" s="151" t="n"/>
      <c r="G907" s="151" t="n"/>
      <c r="H907" s="151" t="n">
        <v>7525925.34997836</v>
      </c>
      <c r="I907" s="151" t="n"/>
      <c r="J907" s="151" t="n"/>
      <c r="K907" s="151" t="n"/>
      <c r="L907" s="151" t="n">
        <v>0</v>
      </c>
      <c r="M907" s="151" t="n"/>
      <c r="N907" s="151" t="n"/>
      <c r="O907" s="151" t="n"/>
      <c r="P907" s="151" t="n"/>
      <c r="Q907" s="151" t="n"/>
      <c r="R907" s="151" t="n">
        <v>238770.567678</v>
      </c>
      <c r="S907" s="151" t="n">
        <v>24000</v>
      </c>
      <c r="T907" s="151" t="n">
        <v>170323.00494364</v>
      </c>
    </row>
    <row customHeight="true" ht="13.5" outlineLevel="0" r="908">
      <c r="A908" s="115" t="n">
        <f aca="false" ca="false" dt2D="false" dtr="false" t="normal">A907+1</f>
        <v>16</v>
      </c>
      <c r="B908" s="115" t="s">
        <v>226</v>
      </c>
      <c r="C908" s="116" t="s">
        <v>522</v>
      </c>
      <c r="D908" s="115" t="s">
        <v>545</v>
      </c>
      <c r="E908" s="194" t="n">
        <f aca="false" ca="false" dt2D="false" dtr="false" t="normal">SUM(F908:T908)</f>
        <v>11376197.412034208</v>
      </c>
      <c r="F908" s="151" t="n"/>
      <c r="G908" s="151" t="n">
        <v>1632022.58278228</v>
      </c>
      <c r="H908" s="151" t="n">
        <v>765838.796748479</v>
      </c>
      <c r="I908" s="151" t="n">
        <v>674726.943981331</v>
      </c>
      <c r="J908" s="151" t="n"/>
      <c r="K908" s="151" t="n"/>
      <c r="L908" s="151" t="n">
        <v>0</v>
      </c>
      <c r="M908" s="151" t="n"/>
      <c r="N908" s="151" t="n">
        <v>7694872.54154356</v>
      </c>
      <c r="O908" s="151" t="n"/>
      <c r="P908" s="151" t="n"/>
      <c r="Q908" s="151" t="n"/>
      <c r="R908" s="151" t="n">
        <v>341285.922361026</v>
      </c>
      <c r="S908" s="151" t="n">
        <v>24000</v>
      </c>
      <c r="T908" s="151" t="n">
        <v>243450.624617532</v>
      </c>
    </row>
    <row customHeight="true" ht="13.5" outlineLevel="0" r="909">
      <c r="A909" s="115" t="n">
        <f aca="false" ca="false" dt2D="false" dtr="false" t="normal">A908+1</f>
        <v>17</v>
      </c>
      <c r="B909" s="115" t="s">
        <v>226</v>
      </c>
      <c r="C909" s="116" t="s">
        <v>522</v>
      </c>
      <c r="D909" s="115" t="s">
        <v>546</v>
      </c>
      <c r="E909" s="194" t="n">
        <f aca="false" ca="false" dt2D="false" dtr="false" t="normal">SUM(F909:T909)</f>
        <v>2148365.1966413935</v>
      </c>
      <c r="F909" s="151" t="n"/>
      <c r="G909" s="151" t="n">
        <v>1427651.17199262</v>
      </c>
      <c r="H909" s="151" t="n"/>
      <c r="I909" s="151" t="n">
        <v>586288.053541406</v>
      </c>
      <c r="J909" s="151" t="n"/>
      <c r="K909" s="151" t="n"/>
      <c r="L909" s="151" t="n">
        <v>0</v>
      </c>
      <c r="M909" s="151" t="n"/>
      <c r="N909" s="151" t="n"/>
      <c r="O909" s="151" t="n"/>
      <c r="P909" s="151" t="n"/>
      <c r="Q909" s="151" t="n"/>
      <c r="R909" s="151" t="n">
        <v>64450.9558992417</v>
      </c>
      <c r="S909" s="151" t="n">
        <v>24000</v>
      </c>
      <c r="T909" s="151" t="n">
        <v>45975.0152081257</v>
      </c>
    </row>
    <row customHeight="true" ht="13.5" outlineLevel="0" r="910">
      <c r="A910" s="115" t="n">
        <f aca="false" ca="false" dt2D="false" dtr="false" t="normal">A909+1</f>
        <v>18</v>
      </c>
      <c r="B910" s="115" t="s">
        <v>226</v>
      </c>
      <c r="C910" s="116" t="s">
        <v>522</v>
      </c>
      <c r="D910" s="115" t="s">
        <v>547</v>
      </c>
      <c r="E910" s="194" t="n">
        <f aca="false" ca="false" dt2D="false" dtr="false" t="normal">SUM(F910:T910)</f>
        <v>1730888.9649239236</v>
      </c>
      <c r="F910" s="151" t="n"/>
      <c r="G910" s="151" t="n">
        <v>862223.996652539</v>
      </c>
      <c r="H910" s="151" t="n">
        <v>402050.904998558</v>
      </c>
      <c r="I910" s="151" t="n">
        <v>353646.370475737</v>
      </c>
      <c r="J910" s="151" t="n"/>
      <c r="K910" s="151" t="n"/>
      <c r="L910" s="151" t="n">
        <v>0</v>
      </c>
      <c r="M910" s="151" t="n"/>
      <c r="N910" s="151" t="n"/>
      <c r="O910" s="151" t="n"/>
      <c r="P910" s="151" t="n"/>
      <c r="Q910" s="151" t="n"/>
      <c r="R910" s="151" t="n">
        <v>51926.6689477177</v>
      </c>
      <c r="S910" s="151" t="n">
        <v>24000</v>
      </c>
      <c r="T910" s="151" t="n">
        <v>37041.023849372</v>
      </c>
    </row>
    <row customHeight="true" ht="13.5" outlineLevel="0" r="911">
      <c r="A911" s="115" t="n">
        <f aca="false" ca="false" dt2D="false" dtr="false" t="normal">A910+1</f>
        <v>19</v>
      </c>
      <c r="B911" s="115" t="s">
        <v>226</v>
      </c>
      <c r="C911" s="116" t="s">
        <v>522</v>
      </c>
      <c r="D911" s="115" t="s">
        <v>549</v>
      </c>
      <c r="E911" s="194" t="n">
        <f aca="false" ca="false" dt2D="false" dtr="false" t="normal">SUM(F911:T911)</f>
        <v>16977062.501039937</v>
      </c>
      <c r="F911" s="151" t="n"/>
      <c r="G911" s="151" t="n">
        <v>1702582.24844022</v>
      </c>
      <c r="H911" s="151" t="n">
        <v>799721.17942563</v>
      </c>
      <c r="I911" s="151" t="n">
        <v>704751.328782365</v>
      </c>
      <c r="J911" s="151" t="n"/>
      <c r="K911" s="151" t="n"/>
      <c r="L911" s="151" t="n">
        <v>0</v>
      </c>
      <c r="M911" s="151" t="n"/>
      <c r="N911" s="151" t="n"/>
      <c r="O911" s="151" t="n"/>
      <c r="P911" s="151" t="n">
        <v>6632318.33569537</v>
      </c>
      <c r="Q911" s="151" t="n">
        <v>6241068.3961429</v>
      </c>
      <c r="R911" s="151" t="n">
        <v>509311.875031198</v>
      </c>
      <c r="S911" s="151" t="n">
        <v>24000</v>
      </c>
      <c r="T911" s="151" t="n">
        <v>363309.137522255</v>
      </c>
    </row>
    <row customHeight="true" ht="13.5" outlineLevel="0" r="912">
      <c r="A912" s="115" t="n">
        <f aca="false" ca="false" dt2D="false" dtr="false" t="normal">A911+1</f>
        <v>20</v>
      </c>
      <c r="B912" s="115" t="s">
        <v>226</v>
      </c>
      <c r="C912" s="116" t="s">
        <v>522</v>
      </c>
      <c r="D912" s="115" t="s">
        <v>550</v>
      </c>
      <c r="E912" s="194" t="n">
        <f aca="false" ca="false" dt2D="false" dtr="false" t="normal">SUM(F912:T912)</f>
        <v>16064472.616193399</v>
      </c>
      <c r="F912" s="151" t="n"/>
      <c r="G912" s="151" t="n">
        <v>1491517.92983568</v>
      </c>
      <c r="H912" s="151" t="n">
        <v>1596355.11576942</v>
      </c>
      <c r="I912" s="151" t="n">
        <v>1243351.6978326</v>
      </c>
      <c r="J912" s="151" t="n"/>
      <c r="K912" s="151" t="n"/>
      <c r="L912" s="151" t="n">
        <v>0</v>
      </c>
      <c r="M912" s="151" t="n"/>
      <c r="N912" s="151" t="n">
        <v>6636801.7624348</v>
      </c>
      <c r="O912" s="151" t="n"/>
      <c r="P912" s="151" t="n">
        <v>4246732.21784856</v>
      </c>
      <c r="Q912" s="151" t="n"/>
      <c r="R912" s="151" t="n">
        <v>481934.178485802</v>
      </c>
      <c r="S912" s="151" t="n">
        <v>24000</v>
      </c>
      <c r="T912" s="151" t="n">
        <v>343779.713986539</v>
      </c>
    </row>
    <row customHeight="true" ht="13.5" outlineLevel="0" r="913">
      <c r="A913" s="115" t="n">
        <f aca="false" ca="false" dt2D="false" dtr="false" t="normal">A912+1</f>
        <v>21</v>
      </c>
      <c r="B913" s="115" t="s">
        <v>226</v>
      </c>
      <c r="C913" s="116" t="s">
        <v>522</v>
      </c>
      <c r="D913" s="115" t="s">
        <v>552</v>
      </c>
      <c r="E913" s="194" t="n">
        <f aca="false" ca="false" dt2D="false" dtr="false" t="normal">SUM(F913:T913)</f>
        <v>4700699.439628094</v>
      </c>
      <c r="F913" s="151" t="n"/>
      <c r="G913" s="151" t="n">
        <v>3138007.9539667</v>
      </c>
      <c r="H913" s="151" t="n"/>
      <c r="I913" s="151" t="n">
        <v>1297075.53446451</v>
      </c>
      <c r="J913" s="151" t="n"/>
      <c r="K913" s="151" t="n"/>
      <c r="L913" s="151" t="n">
        <v>0</v>
      </c>
      <c r="M913" s="151" t="n"/>
      <c r="N913" s="151" t="n"/>
      <c r="O913" s="151" t="n"/>
      <c r="P913" s="151" t="n"/>
      <c r="Q913" s="151" t="n"/>
      <c r="R913" s="151" t="n">
        <v>141020.983188843</v>
      </c>
      <c r="S913" s="151" t="n">
        <v>24000</v>
      </c>
      <c r="T913" s="151" t="n">
        <v>100594.968008041</v>
      </c>
    </row>
    <row customHeight="true" ht="13.5" outlineLevel="0" r="914">
      <c r="A914" s="115" t="n">
        <f aca="false" ca="false" dt2D="false" dtr="false" t="normal">A913+1</f>
        <v>22</v>
      </c>
      <c r="B914" s="115" t="s">
        <v>226</v>
      </c>
      <c r="C914" s="116" t="s">
        <v>522</v>
      </c>
      <c r="D914" s="115" t="s">
        <v>553</v>
      </c>
      <c r="E914" s="194" t="n">
        <f aca="false" ca="false" dt2D="false" dtr="false" t="normal">SUM(F914:T914)</f>
        <v>1680330.24</v>
      </c>
      <c r="F914" s="151" t="n"/>
      <c r="G914" s="151" t="n">
        <v>1198891.18</v>
      </c>
      <c r="H914" s="151" t="n"/>
      <c r="I914" s="151" t="n">
        <v>481439.06</v>
      </c>
      <c r="J914" s="151" t="n"/>
      <c r="K914" s="151" t="n"/>
      <c r="L914" s="151" t="n"/>
      <c r="M914" s="151" t="n"/>
      <c r="N914" s="151" t="n"/>
      <c r="O914" s="151" t="n"/>
      <c r="P914" s="151" t="n"/>
      <c r="Q914" s="151" t="n"/>
      <c r="R914" s="151" t="n"/>
      <c r="S914" s="151" t="n"/>
      <c r="T914" s="151" t="n"/>
    </row>
    <row customHeight="true" ht="13.5" outlineLevel="0" r="915">
      <c r="A915" s="115" t="n">
        <f aca="false" ca="false" dt2D="false" dtr="false" t="normal">A914+1</f>
        <v>23</v>
      </c>
      <c r="B915" s="115" t="s">
        <v>226</v>
      </c>
      <c r="C915" s="116" t="s">
        <v>522</v>
      </c>
      <c r="D915" s="115" t="s">
        <v>554</v>
      </c>
      <c r="E915" s="194" t="n">
        <f aca="false" ca="false" dt2D="false" dtr="false" t="normal">SUM(F915:T915)</f>
        <v>3271076.7301999996</v>
      </c>
      <c r="F915" s="151" t="n"/>
      <c r="G915" s="151" t="n">
        <v>1679762.14498032</v>
      </c>
      <c r="H915" s="151" t="n"/>
      <c r="I915" s="151" t="n">
        <v>1399181.2412874</v>
      </c>
      <c r="J915" s="151" t="n"/>
      <c r="K915" s="151" t="n"/>
      <c r="L915" s="151" t="n">
        <v>0</v>
      </c>
      <c r="M915" s="151" t="n"/>
      <c r="N915" s="151" t="n"/>
      <c r="O915" s="151" t="n"/>
      <c r="P915" s="151" t="n"/>
      <c r="Q915" s="151" t="n"/>
      <c r="R915" s="151" t="n">
        <v>98132.301906</v>
      </c>
      <c r="S915" s="151" t="n">
        <v>24000</v>
      </c>
      <c r="T915" s="151" t="n">
        <v>70001.04202628</v>
      </c>
    </row>
    <row customHeight="true" ht="13.5" outlineLevel="0" r="916">
      <c r="A916" s="115" t="n">
        <f aca="false" ca="false" dt2D="false" dtr="false" t="normal">A915+1</f>
        <v>24</v>
      </c>
      <c r="B916" s="115" t="s">
        <v>226</v>
      </c>
      <c r="C916" s="116" t="s">
        <v>522</v>
      </c>
      <c r="D916" s="115" t="s">
        <v>556</v>
      </c>
      <c r="E916" s="194" t="n">
        <f aca="false" ca="false" dt2D="false" dtr="false" t="normal">SUM(F916:T916)</f>
        <v>1479325.4016456564</v>
      </c>
      <c r="F916" s="151" t="n"/>
      <c r="G916" s="151" t="n">
        <v>1379288.07600107</v>
      </c>
      <c r="H916" s="151" t="n"/>
      <c r="I916" s="151" t="n"/>
      <c r="J916" s="151" t="n"/>
      <c r="K916" s="151" t="n"/>
      <c r="L916" s="151" t="n">
        <v>0</v>
      </c>
      <c r="M916" s="151" t="n"/>
      <c r="N916" s="151" t="n"/>
      <c r="O916" s="151" t="n"/>
      <c r="P916" s="151" t="n"/>
      <c r="Q916" s="151" t="n"/>
      <c r="R916" s="151" t="n">
        <v>44379.7620493696</v>
      </c>
      <c r="S916" s="151" t="n">
        <v>24000</v>
      </c>
      <c r="T916" s="151" t="n">
        <v>31657.563595217</v>
      </c>
      <c r="X916" s="0" t="s">
        <v>1065</v>
      </c>
    </row>
    <row customHeight="true" ht="13.5" outlineLevel="0" r="917">
      <c r="A917" s="115" t="n">
        <f aca="false" ca="false" dt2D="false" dtr="false" t="normal">A916+1</f>
        <v>25</v>
      </c>
      <c r="B917" s="115" t="s">
        <v>226</v>
      </c>
      <c r="C917" s="116" t="s">
        <v>522</v>
      </c>
      <c r="D917" s="115" t="s">
        <v>557</v>
      </c>
      <c r="E917" s="194" t="n">
        <f aca="false" ca="false" dt2D="false" dtr="false" t="normal">SUM(F917:T917)</f>
        <v>3339047.170172795</v>
      </c>
      <c r="F917" s="151" t="n"/>
      <c r="G917" s="151" t="n">
        <v>1670743.71627693</v>
      </c>
      <c r="H917" s="151" t="n">
        <v>783026.658386726</v>
      </c>
      <c r="I917" s="151" t="n">
        <v>689649.770962257</v>
      </c>
      <c r="J917" s="151" t="n"/>
      <c r="K917" s="151" t="n"/>
      <c r="L917" s="151" t="n">
        <v>0</v>
      </c>
      <c r="M917" s="151" t="n"/>
      <c r="N917" s="151" t="n"/>
      <c r="O917" s="151" t="n"/>
      <c r="P917" s="151" t="n"/>
      <c r="Q917" s="151" t="n"/>
      <c r="R917" s="151" t="n">
        <v>100171.415105184</v>
      </c>
      <c r="S917" s="151" t="n">
        <v>24000</v>
      </c>
      <c r="T917" s="151" t="n">
        <v>71455.6094416979</v>
      </c>
    </row>
    <row customHeight="true" ht="13.5" outlineLevel="0" r="918">
      <c r="A918" s="115" t="n">
        <f aca="false" ca="false" dt2D="false" dtr="false" t="normal">A917+1</f>
        <v>26</v>
      </c>
      <c r="B918" s="115" t="s">
        <v>226</v>
      </c>
      <c r="C918" s="116" t="s">
        <v>522</v>
      </c>
      <c r="D918" s="115" t="s">
        <v>558</v>
      </c>
      <c r="E918" s="194" t="n">
        <f aca="false" ca="false" dt2D="false" dtr="false" t="normal">SUM(F918:T918)</f>
        <v>9731632.296534184</v>
      </c>
      <c r="F918" s="151" t="n"/>
      <c r="G918" s="151" t="n">
        <v>1658839.50138606</v>
      </c>
      <c r="H918" s="151" t="n">
        <v>778474.970635954</v>
      </c>
      <c r="I918" s="151" t="n">
        <v>685871.478397422</v>
      </c>
      <c r="J918" s="151" t="n"/>
      <c r="K918" s="151" t="n"/>
      <c r="L918" s="151" t="n">
        <v>0</v>
      </c>
      <c r="M918" s="151" t="n"/>
      <c r="N918" s="151" t="n"/>
      <c r="O918" s="151" t="n"/>
      <c r="P918" s="151" t="n"/>
      <c r="Q918" s="151" t="n">
        <v>6084240.44607289</v>
      </c>
      <c r="R918" s="151" t="n">
        <v>291948.968896026</v>
      </c>
      <c r="S918" s="151" t="n">
        <v>24000</v>
      </c>
      <c r="T918" s="151" t="n">
        <v>208256.931145832</v>
      </c>
    </row>
    <row customHeight="true" ht="13.5" outlineLevel="0" r="919">
      <c r="A919" s="115" t="n">
        <f aca="false" ca="false" dt2D="false" dtr="false" t="normal">A918+1</f>
        <v>27</v>
      </c>
      <c r="B919" s="115" t="s">
        <v>226</v>
      </c>
      <c r="C919" s="116" t="s">
        <v>559</v>
      </c>
      <c r="D919" s="115" t="s">
        <v>560</v>
      </c>
      <c r="E919" s="194" t="n">
        <f aca="false" ca="false" dt2D="false" dtr="false" t="normal">SUM(F919:T919)</f>
        <v>2227349.9930689964</v>
      </c>
      <c r="F919" s="151" t="n"/>
      <c r="G919" s="151" t="n">
        <v>2088864.20342525</v>
      </c>
      <c r="H919" s="151" t="n"/>
      <c r="I919" s="151" t="n"/>
      <c r="J919" s="151" t="n"/>
      <c r="K919" s="151" t="n"/>
      <c r="L919" s="151" t="n">
        <v>0</v>
      </c>
      <c r="M919" s="151" t="n"/>
      <c r="N919" s="151" t="n"/>
      <c r="O919" s="151" t="n"/>
      <c r="P919" s="151" t="n"/>
      <c r="Q919" s="151" t="n"/>
      <c r="R919" s="151" t="n">
        <v>66820.4997920698</v>
      </c>
      <c r="S919" s="151" t="n">
        <v>24000</v>
      </c>
      <c r="T919" s="151" t="n">
        <v>47665.2898516765</v>
      </c>
    </row>
    <row customHeight="true" ht="13.5" outlineLevel="0" r="920">
      <c r="A920" s="115" t="n">
        <f aca="false" ca="false" dt2D="false" dtr="false" t="normal">A919+1</f>
        <v>28</v>
      </c>
      <c r="B920" s="115" t="s">
        <v>226</v>
      </c>
      <c r="C920" s="116" t="s">
        <v>559</v>
      </c>
      <c r="D920" s="115" t="s">
        <v>562</v>
      </c>
      <c r="E920" s="194" t="n">
        <f aca="false" ca="false" dt2D="false" dtr="false" t="normal">SUM(F920:T920)</f>
        <v>2745252.4382275986</v>
      </c>
      <c r="F920" s="151" t="n"/>
      <c r="G920" s="151" t="n">
        <v>2580146.4629027</v>
      </c>
      <c r="H920" s="151" t="n"/>
      <c r="I920" s="151" t="n"/>
      <c r="J920" s="151" t="n"/>
      <c r="K920" s="151" t="n"/>
      <c r="L920" s="151" t="n">
        <v>0</v>
      </c>
      <c r="M920" s="151" t="n"/>
      <c r="N920" s="151" t="n"/>
      <c r="O920" s="151" t="n"/>
      <c r="P920" s="151" t="n"/>
      <c r="Q920" s="151" t="n"/>
      <c r="R920" s="151" t="n">
        <v>82357.5731468279</v>
      </c>
      <c r="S920" s="151" t="n">
        <v>24000</v>
      </c>
      <c r="T920" s="151" t="n">
        <v>58748.4021780706</v>
      </c>
    </row>
    <row customHeight="true" ht="13.5" outlineLevel="0" r="921">
      <c r="A921" s="115" t="n">
        <f aca="false" ca="false" dt2D="false" dtr="false" t="normal">A920+1</f>
        <v>29</v>
      </c>
      <c r="B921" s="115" t="s">
        <v>226</v>
      </c>
      <c r="C921" s="116" t="s">
        <v>559</v>
      </c>
      <c r="D921" s="115" t="s">
        <v>563</v>
      </c>
      <c r="E921" s="194" t="n">
        <f aca="false" ca="false" dt2D="false" dtr="false" t="normal">SUM(F921:T921)</f>
        <v>8347617.256266128</v>
      </c>
      <c r="F921" s="151" t="n"/>
      <c r="G921" s="151" t="n"/>
      <c r="H921" s="151" t="n"/>
      <c r="I921" s="151" t="n"/>
      <c r="J921" s="151" t="n"/>
      <c r="K921" s="151" t="n"/>
      <c r="L921" s="151" t="n">
        <v>0</v>
      </c>
      <c r="M921" s="151" t="n"/>
      <c r="N921" s="151" t="n">
        <v>7894549.72929405</v>
      </c>
      <c r="O921" s="151" t="n"/>
      <c r="P921" s="151" t="n"/>
      <c r="Q921" s="151" t="n"/>
      <c r="R921" s="151" t="n">
        <v>250428.517687984</v>
      </c>
      <c r="S921" s="151" t="n">
        <v>24000</v>
      </c>
      <c r="T921" s="151" t="n">
        <v>178639.009284095</v>
      </c>
    </row>
    <row customHeight="true" ht="13.5" outlineLevel="0" r="922">
      <c r="A922" s="115" t="n">
        <f aca="false" ca="false" dt2D="false" dtr="false" t="normal">A921+1</f>
        <v>30</v>
      </c>
      <c r="B922" s="115" t="s">
        <v>226</v>
      </c>
      <c r="C922" s="116" t="s">
        <v>559</v>
      </c>
      <c r="D922" s="115" t="s">
        <v>564</v>
      </c>
      <c r="E922" s="194" t="n">
        <f aca="false" ca="false" dt2D="false" dtr="false" t="normal">SUM(F922:T922)</f>
        <v>8317561.9029490715</v>
      </c>
      <c r="F922" s="151" t="n"/>
      <c r="G922" s="151" t="n"/>
      <c r="H922" s="151" t="n"/>
      <c r="I922" s="151" t="n"/>
      <c r="J922" s="151" t="n"/>
      <c r="K922" s="151" t="n"/>
      <c r="L922" s="151" t="n">
        <v>0</v>
      </c>
      <c r="M922" s="151" t="n"/>
      <c r="N922" s="151" t="n">
        <v>7866039.22113749</v>
      </c>
      <c r="O922" s="151" t="n"/>
      <c r="P922" s="151" t="n"/>
      <c r="Q922" s="151" t="n"/>
      <c r="R922" s="151" t="n">
        <v>249526.857088472</v>
      </c>
      <c r="S922" s="151" t="n">
        <v>24000</v>
      </c>
      <c r="T922" s="151" t="n">
        <v>177995.82472311</v>
      </c>
    </row>
    <row customHeight="true" ht="13.5" outlineLevel="0" r="923">
      <c r="A923" s="115" t="n">
        <f aca="false" ca="false" dt2D="false" dtr="false" t="normal">A922+1</f>
        <v>31</v>
      </c>
      <c r="B923" s="115" t="s">
        <v>226</v>
      </c>
      <c r="C923" s="116" t="s">
        <v>559</v>
      </c>
      <c r="D923" s="115" t="s">
        <v>566</v>
      </c>
      <c r="E923" s="194" t="n">
        <f aca="false" ca="false" dt2D="false" dtr="false" t="normal">SUM(F923:T923)</f>
        <v>2748985.2736394764</v>
      </c>
      <c r="F923" s="151" t="n"/>
      <c r="G923" s="151" t="n">
        <v>1830135.53504429</v>
      </c>
      <c r="H923" s="151" t="n"/>
      <c r="I923" s="151" t="n">
        <v>753551.895530118</v>
      </c>
      <c r="J923" s="151" t="n"/>
      <c r="K923" s="151" t="n"/>
      <c r="L923" s="151" t="n">
        <v>0</v>
      </c>
      <c r="M923" s="151" t="n"/>
      <c r="N923" s="151" t="n"/>
      <c r="O923" s="151" t="n"/>
      <c r="P923" s="151" t="n"/>
      <c r="Q923" s="151" t="n"/>
      <c r="R923" s="151" t="n">
        <v>82469.5582091842</v>
      </c>
      <c r="S923" s="151" t="n">
        <v>24000</v>
      </c>
      <c r="T923" s="151" t="n">
        <v>58828.2848558847</v>
      </c>
    </row>
    <row customHeight="true" ht="13.5" outlineLevel="0" r="924">
      <c r="A924" s="115" t="n">
        <f aca="false" ca="false" dt2D="false" dtr="false" t="normal">A923+1</f>
        <v>32</v>
      </c>
      <c r="B924" s="115" t="s">
        <v>226</v>
      </c>
      <c r="C924" s="116" t="s">
        <v>567</v>
      </c>
      <c r="D924" s="115" t="s">
        <v>568</v>
      </c>
      <c r="E924" s="194" t="n">
        <f aca="false" ca="false" dt2D="false" dtr="false" t="normal">SUM(F924:T924)</f>
        <v>3263133.952556998</v>
      </c>
      <c r="F924" s="151" t="n"/>
      <c r="G924" s="151" t="n">
        <v>2174674.14018425</v>
      </c>
      <c r="H924" s="151" t="n"/>
      <c r="I924" s="151" t="n">
        <v>896734.727211318</v>
      </c>
      <c r="J924" s="151" t="n"/>
      <c r="K924" s="151" t="n"/>
      <c r="L924" s="151" t="n">
        <v>0</v>
      </c>
      <c r="M924" s="151" t="n"/>
      <c r="N924" s="151" t="n"/>
      <c r="O924" s="151" t="n"/>
      <c r="P924" s="151" t="n"/>
      <c r="Q924" s="151" t="n"/>
      <c r="R924" s="151" t="n">
        <v>97894.0185767099</v>
      </c>
      <c r="S924" s="151" t="n">
        <v>24000</v>
      </c>
      <c r="T924" s="151" t="n">
        <v>69831.0665847198</v>
      </c>
    </row>
    <row customHeight="true" ht="13.5" outlineLevel="0" r="925">
      <c r="A925" s="115" t="n">
        <f aca="false" ca="false" dt2D="false" dtr="false" t="normal">A924+1</f>
        <v>33</v>
      </c>
      <c r="B925" s="115" t="s">
        <v>226</v>
      </c>
      <c r="C925" s="116" t="s">
        <v>567</v>
      </c>
      <c r="D925" s="115" t="s">
        <v>569</v>
      </c>
      <c r="E925" s="194" t="n">
        <f aca="false" ca="false" dt2D="false" dtr="false" t="normal">SUM(F925:T925)</f>
        <v>2151251.1231828094</v>
      </c>
      <c r="F925" s="151" t="n"/>
      <c r="G925" s="151" t="n">
        <v>1288320.16077926</v>
      </c>
      <c r="H925" s="151" t="n"/>
      <c r="I925" s="151" t="n">
        <v>530722.768992461</v>
      </c>
      <c r="J925" s="151" t="n"/>
      <c r="K925" s="151" t="n"/>
      <c r="L925" s="151" t="n">
        <v>197633.885679492</v>
      </c>
      <c r="M925" s="151" t="n"/>
      <c r="N925" s="151" t="n"/>
      <c r="O925" s="151" t="n"/>
      <c r="P925" s="151" t="n"/>
      <c r="Q925" s="151" t="n"/>
      <c r="R925" s="151" t="n">
        <v>64537.5336954842</v>
      </c>
      <c r="S925" s="151" t="n">
        <v>24000</v>
      </c>
      <c r="T925" s="151" t="n">
        <v>46036.774036112</v>
      </c>
    </row>
    <row customHeight="true" ht="13.5" outlineLevel="0" r="926">
      <c r="A926" s="115" t="n">
        <f aca="false" ca="false" dt2D="false" dtr="false" t="normal">A925+1</f>
        <v>34</v>
      </c>
      <c r="B926" s="115" t="s">
        <v>226</v>
      </c>
      <c r="C926" s="116" t="s">
        <v>567</v>
      </c>
      <c r="D926" s="115" t="s">
        <v>570</v>
      </c>
      <c r="E926" s="194" t="n">
        <f aca="false" ca="false" dt2D="false" dtr="false" t="normal">SUM(F926:T926)</f>
        <v>2403443.777608835</v>
      </c>
      <c r="F926" s="151" t="n"/>
      <c r="G926" s="151" t="n">
        <v>1598583.08739233</v>
      </c>
      <c r="H926" s="151" t="n"/>
      <c r="I926" s="151" t="n">
        <v>657323.680047411</v>
      </c>
      <c r="J926" s="151" t="n"/>
      <c r="K926" s="151" t="n"/>
      <c r="L926" s="151" t="n">
        <v>0</v>
      </c>
      <c r="M926" s="151" t="n"/>
      <c r="N926" s="151" t="n"/>
      <c r="O926" s="151" t="n"/>
      <c r="P926" s="151" t="n"/>
      <c r="Q926" s="151" t="n"/>
      <c r="R926" s="151" t="n">
        <v>72103.3133282651</v>
      </c>
      <c r="S926" s="151" t="n">
        <v>24000</v>
      </c>
      <c r="T926" s="151" t="n">
        <v>51433.6968408291</v>
      </c>
    </row>
    <row customHeight="true" ht="13.5" outlineLevel="0" r="927">
      <c r="A927" s="115" t="n">
        <f aca="false" ca="false" dt2D="false" dtr="false" t="normal">A926+1</f>
        <v>35</v>
      </c>
      <c r="B927" s="115" t="s">
        <v>226</v>
      </c>
      <c r="C927" s="116" t="s">
        <v>572</v>
      </c>
      <c r="D927" s="115" t="s">
        <v>573</v>
      </c>
      <c r="E927" s="194" t="n">
        <f aca="false" ca="false" dt2D="false" dtr="false" t="normal">SUM(F927:T927)</f>
        <v>4510827.818890115</v>
      </c>
      <c r="F927" s="151" t="n">
        <v>3296919.47119375</v>
      </c>
      <c r="G927" s="151" t="n"/>
      <c r="H927" s="151" t="n">
        <v>958051.797805413</v>
      </c>
      <c r="I927" s="151" t="n"/>
      <c r="J927" s="151" t="n"/>
      <c r="K927" s="151" t="n"/>
      <c r="L927" s="151" t="n">
        <v>0</v>
      </c>
      <c r="M927" s="151" t="n"/>
      <c r="N927" s="151" t="n"/>
      <c r="O927" s="151" t="n"/>
      <c r="P927" s="151" t="n"/>
      <c r="Q927" s="151" t="n"/>
      <c r="R927" s="151" t="n">
        <v>135324.834566704</v>
      </c>
      <c r="S927" s="151" t="n">
        <v>24000</v>
      </c>
      <c r="T927" s="151" t="n">
        <v>96531.7153242485</v>
      </c>
    </row>
    <row customHeight="true" ht="13.5" outlineLevel="0" r="928">
      <c r="A928" s="115" t="n">
        <f aca="false" ca="false" dt2D="false" dtr="false" t="normal">A927+1</f>
        <v>36</v>
      </c>
      <c r="B928" s="115" t="n">
        <v>1</v>
      </c>
      <c r="C928" s="116" t="s">
        <v>572</v>
      </c>
      <c r="D928" s="115" t="s">
        <v>575</v>
      </c>
      <c r="E928" s="194" t="n">
        <f aca="false" ca="false" dt2D="false" dtr="false" t="normal">SUM(F928:T928)</f>
        <v>14770777.668960785</v>
      </c>
      <c r="F928" s="151" t="n"/>
      <c r="G928" s="151" t="n"/>
      <c r="H928" s="151" t="n"/>
      <c r="I928" s="151" t="n"/>
      <c r="J928" s="151" t="n"/>
      <c r="K928" s="151" t="n"/>
      <c r="L928" s="151" t="n">
        <v>0</v>
      </c>
      <c r="M928" s="151" t="n"/>
      <c r="N928" s="151" t="n">
        <v>13987559.6967762</v>
      </c>
      <c r="O928" s="151" t="n"/>
      <c r="P928" s="151" t="n"/>
      <c r="Q928" s="151" t="n"/>
      <c r="R928" s="151" t="n">
        <v>443123.330068824</v>
      </c>
      <c r="S928" s="151" t="n">
        <v>24000</v>
      </c>
      <c r="T928" s="151" t="n">
        <v>316094.642115761</v>
      </c>
    </row>
    <row customHeight="true" ht="13.5" outlineLevel="0" r="929">
      <c r="A929" s="115" t="n">
        <f aca="false" ca="false" dt2D="false" dtr="false" t="normal">A928+1</f>
        <v>37</v>
      </c>
      <c r="B929" s="115" t="n">
        <f aca="false" ca="false" dt2D="false" dtr="false" t="normal">B928+1</f>
        <v>2</v>
      </c>
      <c r="C929" s="116" t="s">
        <v>572</v>
      </c>
      <c r="D929" s="115" t="s">
        <v>576</v>
      </c>
      <c r="E929" s="194" t="n">
        <f aca="false" ca="false" dt2D="false" dtr="false" t="normal">SUM(F929:T929)</f>
        <v>9504576.940608032</v>
      </c>
      <c r="F929" s="151" t="n"/>
      <c r="G929" s="151" t="n"/>
      <c r="H929" s="151" t="n"/>
      <c r="I929" s="151" t="n"/>
      <c r="J929" s="151" t="n"/>
      <c r="K929" s="151" t="n"/>
      <c r="L929" s="151" t="n">
        <v>0</v>
      </c>
      <c r="M929" s="151" t="n"/>
      <c r="N929" s="151" t="n">
        <v>8992041.68586078</v>
      </c>
      <c r="O929" s="151" t="n"/>
      <c r="P929" s="151" t="n"/>
      <c r="Q929" s="151" t="n"/>
      <c r="R929" s="151" t="n">
        <v>285137.308218241</v>
      </c>
      <c r="S929" s="151" t="n">
        <v>24000</v>
      </c>
      <c r="T929" s="151" t="n">
        <v>203397.946529012</v>
      </c>
    </row>
    <row customHeight="true" ht="13.5" outlineLevel="0" r="930">
      <c r="A930" s="115" t="n">
        <f aca="false" ca="false" dt2D="false" dtr="false" t="normal">A929+1</f>
        <v>38</v>
      </c>
      <c r="B930" s="115" t="n">
        <f aca="false" ca="false" dt2D="false" dtr="false" t="normal">+B929+1</f>
        <v>3</v>
      </c>
      <c r="C930" s="116" t="s">
        <v>572</v>
      </c>
      <c r="D930" s="115" t="s">
        <v>578</v>
      </c>
      <c r="E930" s="194" t="n">
        <f aca="false" ca="false" dt2D="false" dtr="false" t="normal">SUM(F930:T930)</f>
        <v>10894551.322339656</v>
      </c>
      <c r="F930" s="151" t="n"/>
      <c r="G930" s="151" t="n"/>
      <c r="H930" s="151" t="n"/>
      <c r="I930" s="151" t="n"/>
      <c r="J930" s="151" t="n"/>
      <c r="K930" s="151" t="n"/>
      <c r="L930" s="151" t="n">
        <v>0</v>
      </c>
      <c r="M930" s="151" t="n"/>
      <c r="N930" s="151" t="n">
        <v>10310571.3843714</v>
      </c>
      <c r="O930" s="151" t="n"/>
      <c r="P930" s="151" t="n"/>
      <c r="Q930" s="151" t="n"/>
      <c r="R930" s="151" t="n">
        <v>326836.539670188</v>
      </c>
      <c r="S930" s="151" t="n">
        <v>24000</v>
      </c>
      <c r="T930" s="151" t="n">
        <v>233143.398298068</v>
      </c>
    </row>
    <row customHeight="true" ht="13.5" outlineLevel="0" r="931">
      <c r="A931" s="115" t="n">
        <f aca="false" ca="false" dt2D="false" dtr="false" t="normal">A930+1</f>
        <v>39</v>
      </c>
      <c r="B931" s="115" t="s">
        <v>226</v>
      </c>
      <c r="C931" s="116" t="s">
        <v>572</v>
      </c>
      <c r="D931" s="115" t="s">
        <v>580</v>
      </c>
      <c r="E931" s="194" t="n">
        <f aca="false" ca="false" dt2D="false" dtr="false" t="normal">SUM(F931:T931)</f>
        <v>22876048.09419845</v>
      </c>
      <c r="F931" s="151" t="n"/>
      <c r="G931" s="151" t="n">
        <v>2113067.876114</v>
      </c>
      <c r="H931" s="151" t="n">
        <v>993142.64764991</v>
      </c>
      <c r="I931" s="151" t="n">
        <v>875340.324203909</v>
      </c>
      <c r="J931" s="151" t="n"/>
      <c r="K931" s="151" t="n"/>
      <c r="L931" s="151" t="n">
        <v>0</v>
      </c>
      <c r="M931" s="151" t="n"/>
      <c r="N931" s="151" t="n">
        <v>9951980.05005339</v>
      </c>
      <c r="O931" s="151" t="n"/>
      <c r="P931" s="151" t="n"/>
      <c r="Q931" s="151" t="n">
        <v>7742688.32413544</v>
      </c>
      <c r="R931" s="151" t="n">
        <v>686281.442825954</v>
      </c>
      <c r="S931" s="151" t="n">
        <v>24000</v>
      </c>
      <c r="T931" s="151" t="n">
        <v>489547.429215847</v>
      </c>
    </row>
    <row customHeight="true" ht="13.5" outlineLevel="0" r="932">
      <c r="A932" s="115" t="n">
        <f aca="false" ca="false" dt2D="false" dtr="false" t="normal">A931+1</f>
        <v>40</v>
      </c>
      <c r="B932" s="115" t="s">
        <v>226</v>
      </c>
      <c r="C932" s="116" t="s">
        <v>572</v>
      </c>
      <c r="D932" s="115" t="s">
        <v>582</v>
      </c>
      <c r="E932" s="194" t="n">
        <f aca="false" ca="false" dt2D="false" dtr="false" t="normal">SUM(F932:T932)</f>
        <v>21699761.617063362</v>
      </c>
      <c r="F932" s="151" t="n"/>
      <c r="G932" s="151" t="n">
        <v>2099808.33318212</v>
      </c>
      <c r="H932" s="151" t="n"/>
      <c r="I932" s="151" t="n">
        <v>869128.637617825</v>
      </c>
      <c r="J932" s="151" t="n"/>
      <c r="K932" s="151" t="n"/>
      <c r="L932" s="151" t="n">
        <v>0</v>
      </c>
      <c r="M932" s="151" t="n"/>
      <c r="N932" s="151" t="n">
        <v>9894084.2486622</v>
      </c>
      <c r="O932" s="151" t="n"/>
      <c r="P932" s="151" t="n"/>
      <c r="Q932" s="151" t="n">
        <v>7697372.65048416</v>
      </c>
      <c r="R932" s="151" t="n">
        <v>650992.848511901</v>
      </c>
      <c r="S932" s="151" t="n">
        <v>24000</v>
      </c>
      <c r="T932" s="151" t="n">
        <v>464374.898605156</v>
      </c>
    </row>
    <row customHeight="true" ht="13.5" outlineLevel="0" r="933">
      <c r="A933" s="115" t="n">
        <f aca="false" ca="false" dt2D="false" dtr="false" t="normal">A932+1</f>
        <v>41</v>
      </c>
      <c r="B933" s="115" t="n">
        <f aca="false" ca="false" dt2D="false" dtr="false" t="normal">+B930+1</f>
        <v>4</v>
      </c>
      <c r="C933" s="116" t="s">
        <v>572</v>
      </c>
      <c r="D933" s="115" t="s">
        <v>583</v>
      </c>
      <c r="E933" s="194" t="n">
        <f aca="false" ca="false" dt2D="false" dtr="false" t="normal">SUM(F933:T933)</f>
        <v>13126301.191665292</v>
      </c>
      <c r="F933" s="151" t="n"/>
      <c r="G933" s="151" t="n"/>
      <c r="H933" s="151" t="n"/>
      <c r="I933" s="151" t="n"/>
      <c r="J933" s="151" t="n"/>
      <c r="K933" s="151" t="n"/>
      <c r="L933" s="151" t="n">
        <v>0</v>
      </c>
      <c r="M933" s="151" t="n"/>
      <c r="N933" s="151" t="n">
        <v>12427609.3104137</v>
      </c>
      <c r="O933" s="151" t="n"/>
      <c r="P933" s="151" t="n"/>
      <c r="Q933" s="151" t="n"/>
      <c r="R933" s="151" t="n">
        <v>393789.035749957</v>
      </c>
      <c r="S933" s="151" t="n">
        <v>24000</v>
      </c>
      <c r="T933" s="151" t="n">
        <v>280902.845501636</v>
      </c>
    </row>
    <row customHeight="true" ht="13.5" outlineLevel="0" r="934">
      <c r="A934" s="115" t="n">
        <f aca="false" ca="false" dt2D="false" dtr="false" t="normal">A933+1</f>
        <v>42</v>
      </c>
      <c r="B934" s="115" t="s">
        <v>226</v>
      </c>
      <c r="C934" s="116" t="s">
        <v>572</v>
      </c>
      <c r="D934" s="115" t="s">
        <v>584</v>
      </c>
      <c r="E934" s="194" t="n">
        <f aca="false" ca="false" dt2D="false" dtr="false" t="normal">SUM(F934:T934)</f>
        <v>31419184.747993317</v>
      </c>
      <c r="F934" s="151" t="n"/>
      <c r="G934" s="151" t="n">
        <v>3058028.91984048</v>
      </c>
      <c r="H934" s="151" t="n"/>
      <c r="I934" s="151" t="n">
        <v>2550054.8475186</v>
      </c>
      <c r="J934" s="151" t="n">
        <v>2888118.28956088</v>
      </c>
      <c r="K934" s="151" t="n"/>
      <c r="L934" s="151" t="n">
        <v>0</v>
      </c>
      <c r="M934" s="151" t="n"/>
      <c r="N934" s="151" t="n">
        <v>13589964.5526661</v>
      </c>
      <c r="O934" s="151" t="n"/>
      <c r="P934" s="151" t="n"/>
      <c r="Q934" s="151" t="n">
        <v>7694072.0423604</v>
      </c>
      <c r="R934" s="151" t="n">
        <v>942575.542439799</v>
      </c>
      <c r="S934" s="151" t="n">
        <v>24000</v>
      </c>
      <c r="T934" s="151" t="n">
        <v>672370.553607057</v>
      </c>
    </row>
    <row customHeight="true" ht="13.5" outlineLevel="0" r="935">
      <c r="A935" s="115" t="n">
        <f aca="false" ca="false" dt2D="false" dtr="false" t="normal">A934+1</f>
        <v>43</v>
      </c>
      <c r="B935" s="115" t="s">
        <v>226</v>
      </c>
      <c r="C935" s="116" t="s">
        <v>572</v>
      </c>
      <c r="D935" s="115" t="s">
        <v>586</v>
      </c>
      <c r="E935" s="194" t="n">
        <f aca="false" ca="false" dt2D="false" dtr="false" t="normal">SUM(F935:T935)</f>
        <v>17084888.47996256</v>
      </c>
      <c r="F935" s="151" t="n">
        <v>4532818.46765447</v>
      </c>
      <c r="G935" s="151" t="n"/>
      <c r="H935" s="151" t="n">
        <v>1323198.64548022</v>
      </c>
      <c r="I935" s="151" t="n"/>
      <c r="J935" s="151" t="n"/>
      <c r="K935" s="151" t="n"/>
      <c r="L935" s="151" t="n">
        <v>0</v>
      </c>
      <c r="M935" s="151" t="n"/>
      <c r="N935" s="151" t="n"/>
      <c r="O935" s="151" t="n"/>
      <c r="P935" s="151" t="n"/>
      <c r="Q935" s="151" t="n">
        <v>10326708.0989578</v>
      </c>
      <c r="R935" s="151" t="n">
        <v>512546.654398876</v>
      </c>
      <c r="S935" s="151" t="n">
        <v>24000</v>
      </c>
      <c r="T935" s="151" t="n">
        <v>365616.613471198</v>
      </c>
    </row>
    <row customHeight="true" ht="13.5" outlineLevel="0" r="936">
      <c r="A936" s="115" t="n">
        <f aca="false" ca="false" dt2D="false" dtr="false" t="normal">A935+1</f>
        <v>44</v>
      </c>
      <c r="B936" s="115" t="s">
        <v>226</v>
      </c>
      <c r="C936" s="116" t="s">
        <v>572</v>
      </c>
      <c r="D936" s="115" t="s">
        <v>587</v>
      </c>
      <c r="E936" s="194" t="n">
        <f aca="false" ca="false" dt2D="false" dtr="false" t="normal">SUM(F936:T936)</f>
        <v>9336786.008049862</v>
      </c>
      <c r="F936" s="151" t="n"/>
      <c r="G936" s="151" t="n"/>
      <c r="H936" s="151" t="n"/>
      <c r="I936" s="151" t="n"/>
      <c r="J936" s="151" t="n"/>
      <c r="K936" s="151" t="n"/>
      <c r="L936" s="151" t="n">
        <v>0</v>
      </c>
      <c r="M936" s="151" t="n"/>
      <c r="N936" s="151" t="n"/>
      <c r="O936" s="151" t="n"/>
      <c r="P936" s="151" t="n"/>
      <c r="Q936" s="151" t="n">
        <v>8832875.2072361</v>
      </c>
      <c r="R936" s="151" t="n">
        <v>280103.580241496</v>
      </c>
      <c r="S936" s="151" t="n">
        <v>24000</v>
      </c>
      <c r="T936" s="151" t="n">
        <v>199807.220572267</v>
      </c>
    </row>
    <row customHeight="true" ht="13.5" outlineLevel="0" r="937">
      <c r="A937" s="115" t="n">
        <f aca="false" ca="false" dt2D="false" dtr="false" t="normal">A936+1</f>
        <v>45</v>
      </c>
      <c r="B937" s="115" t="n">
        <f aca="false" ca="false" dt2D="false" dtr="false" t="normal">+B933+1</f>
        <v>5</v>
      </c>
      <c r="C937" s="116" t="s">
        <v>572</v>
      </c>
      <c r="D937" s="115" t="s">
        <v>589</v>
      </c>
      <c r="E937" s="194" t="n">
        <f aca="false" ca="false" dt2D="false" dtr="false" t="normal">SUM(F937:T937)</f>
        <v>12492140.143850831</v>
      </c>
      <c r="F937" s="151" t="n"/>
      <c r="G937" s="151" t="n"/>
      <c r="H937" s="151" t="n"/>
      <c r="I937" s="151" t="n"/>
      <c r="J937" s="151" t="n"/>
      <c r="K937" s="151" t="n"/>
      <c r="L937" s="151" t="n">
        <v>0</v>
      </c>
      <c r="M937" s="151" t="n"/>
      <c r="N937" s="151" t="n">
        <v>11826044.1404569</v>
      </c>
      <c r="O937" s="151" t="n"/>
      <c r="P937" s="151" t="n"/>
      <c r="Q937" s="151" t="n"/>
      <c r="R937" s="151" t="n">
        <v>374764.204315524</v>
      </c>
      <c r="S937" s="151" t="n">
        <v>24000</v>
      </c>
      <c r="T937" s="151" t="n">
        <v>267331.799078407</v>
      </c>
    </row>
    <row customHeight="true" ht="13.5" outlineLevel="0" r="938">
      <c r="A938" s="115" t="n">
        <f aca="false" ca="false" dt2D="false" dtr="false" t="normal">A937+1</f>
        <v>46</v>
      </c>
      <c r="B938" s="115" t="s">
        <v>226</v>
      </c>
      <c r="C938" s="116" t="s">
        <v>572</v>
      </c>
      <c r="D938" s="115" t="s">
        <v>590</v>
      </c>
      <c r="E938" s="194" t="n">
        <f aca="false" ca="false" dt2D="false" dtr="false" t="normal">SUM(F938:T938)</f>
        <v>6168770.054632796</v>
      </c>
      <c r="F938" s="151" t="n"/>
      <c r="G938" s="151" t="n"/>
      <c r="H938" s="151" t="n"/>
      <c r="I938" s="151" t="n"/>
      <c r="J938" s="151" t="n"/>
      <c r="K938" s="151" t="n"/>
      <c r="L938" s="151" t="n">
        <v>0</v>
      </c>
      <c r="M938" s="151" t="n"/>
      <c r="N938" s="151" t="n"/>
      <c r="O938" s="151" t="n"/>
      <c r="P938" s="151" t="n"/>
      <c r="Q938" s="151" t="n">
        <v>5827695.27382467</v>
      </c>
      <c r="R938" s="151" t="n">
        <v>185063.101638984</v>
      </c>
      <c r="S938" s="151" t="n">
        <v>24000</v>
      </c>
      <c r="T938" s="151" t="n">
        <v>132011.679169142</v>
      </c>
    </row>
    <row customHeight="true" ht="13.5" outlineLevel="0" r="939">
      <c r="A939" s="115" t="n">
        <f aca="false" ca="false" dt2D="false" dtr="false" t="normal">A938+1</f>
        <v>47</v>
      </c>
      <c r="B939" s="115" t="s">
        <v>226</v>
      </c>
      <c r="C939" s="116" t="s">
        <v>572</v>
      </c>
      <c r="D939" s="115" t="s">
        <v>592</v>
      </c>
      <c r="E939" s="194" t="n">
        <f aca="false" ca="false" dt2D="false" dtr="false" t="normal">SUM(F939:T939)</f>
        <v>6182641.850987613</v>
      </c>
      <c r="F939" s="151" t="n"/>
      <c r="G939" s="151" t="n"/>
      <c r="H939" s="151" t="n"/>
      <c r="I939" s="151" t="n"/>
      <c r="J939" s="151" t="n"/>
      <c r="K939" s="151" t="n"/>
      <c r="L939" s="151" t="n">
        <v>0</v>
      </c>
      <c r="M939" s="151" t="n"/>
      <c r="N939" s="151" t="n"/>
      <c r="O939" s="151" t="n"/>
      <c r="P939" s="151" t="n"/>
      <c r="Q939" s="151" t="n">
        <v>5840854.05984685</v>
      </c>
      <c r="R939" s="151" t="n">
        <v>185479.255529628</v>
      </c>
      <c r="S939" s="151" t="n">
        <v>24000</v>
      </c>
      <c r="T939" s="151" t="n">
        <v>132308.535611135</v>
      </c>
    </row>
    <row customHeight="true" ht="13.5" outlineLevel="0" r="940">
      <c r="A940" s="115" t="n">
        <f aca="false" ca="false" dt2D="false" dtr="false" t="normal">A939+1</f>
        <v>48</v>
      </c>
      <c r="B940" s="115" t="s">
        <v>226</v>
      </c>
      <c r="C940" s="116" t="s">
        <v>572</v>
      </c>
      <c r="D940" s="115" t="s">
        <v>593</v>
      </c>
      <c r="E940" s="194" t="n">
        <f aca="false" ca="false" dt2D="false" dtr="false" t="normal">SUM(F940:T940)</f>
        <v>29130469.833572384</v>
      </c>
      <c r="F940" s="151" t="n"/>
      <c r="G940" s="151" t="n">
        <v>3138983.2909992</v>
      </c>
      <c r="H940" s="151" t="n"/>
      <c r="I940" s="151" t="n">
        <v>2617383.811719</v>
      </c>
      <c r="J940" s="151" t="n"/>
      <c r="K940" s="151" t="n"/>
      <c r="L940" s="151" t="n"/>
      <c r="M940" s="151" t="n"/>
      <c r="N940" s="151" t="n">
        <v>13953417.4151359</v>
      </c>
      <c r="O940" s="151" t="n"/>
      <c r="P940" s="151" t="n"/>
      <c r="Q940" s="151" t="n">
        <v>7899379.16627266</v>
      </c>
      <c r="R940" s="151" t="n">
        <v>873914.095007172</v>
      </c>
      <c r="S940" s="151" t="n">
        <v>24000</v>
      </c>
      <c r="T940" s="151" t="n">
        <v>623392.054438449</v>
      </c>
    </row>
    <row customHeight="true" ht="13.5" outlineLevel="0" r="941">
      <c r="A941" s="115" t="n">
        <f aca="false" ca="false" dt2D="false" dtr="false" t="normal">A940+1</f>
        <v>49</v>
      </c>
      <c r="B941" s="115" t="s">
        <v>226</v>
      </c>
      <c r="C941" s="116" t="s">
        <v>572</v>
      </c>
      <c r="D941" s="115" t="s">
        <v>594</v>
      </c>
      <c r="E941" s="194" t="n">
        <f aca="false" ca="false" dt2D="false" dtr="false" t="normal">SUM(F941:T941)</f>
        <v>10151410.451919354</v>
      </c>
      <c r="F941" s="151" t="n"/>
      <c r="G941" s="151" t="n">
        <v>4940175.09238368</v>
      </c>
      <c r="H941" s="151" t="n"/>
      <c r="I941" s="151" t="n"/>
      <c r="J941" s="151" t="n">
        <v>4665452.86230702</v>
      </c>
      <c r="K941" s="151" t="n"/>
      <c r="L941" s="151" t="n">
        <v>0</v>
      </c>
      <c r="M941" s="151" t="n"/>
      <c r="N941" s="151" t="n"/>
      <c r="O941" s="151" t="n"/>
      <c r="P941" s="151" t="n"/>
      <c r="Q941" s="151" t="n"/>
      <c r="R941" s="151" t="n">
        <v>304542.313557581</v>
      </c>
      <c r="S941" s="151" t="n">
        <v>24000</v>
      </c>
      <c r="T941" s="151" t="n">
        <v>217240.183671074</v>
      </c>
    </row>
    <row customHeight="true" ht="13.5" outlineLevel="0" r="942">
      <c r="A942" s="115" t="n">
        <f aca="false" ca="false" dt2D="false" dtr="false" t="normal">A941+1</f>
        <v>50</v>
      </c>
      <c r="B942" s="115" t="s">
        <v>226</v>
      </c>
      <c r="C942" s="116" t="s">
        <v>572</v>
      </c>
      <c r="D942" s="115" t="s">
        <v>595</v>
      </c>
      <c r="E942" s="194" t="n">
        <f aca="false" ca="false" dt2D="false" dtr="false" t="normal">SUM(F942:T942)</f>
        <v>55831656.90093595</v>
      </c>
      <c r="F942" s="151" t="n"/>
      <c r="G942" s="151" t="n">
        <v>4302516.74872496</v>
      </c>
      <c r="H942" s="151" t="n"/>
      <c r="I942" s="151" t="n">
        <v>3588275.4679922</v>
      </c>
      <c r="J942" s="151" t="n"/>
      <c r="K942" s="151" t="n"/>
      <c r="L942" s="151" t="n"/>
      <c r="M942" s="151" t="n"/>
      <c r="N942" s="151" t="n">
        <v>19111034.7516237</v>
      </c>
      <c r="O942" s="151" t="n">
        <v>2883543.97624427</v>
      </c>
      <c r="P942" s="151" t="n">
        <v>12232232.9146983</v>
      </c>
      <c r="Q942" s="151" t="n">
        <v>10820264.7569444</v>
      </c>
      <c r="R942" s="151" t="n">
        <v>1674973.70702808</v>
      </c>
      <c r="S942" s="151" t="n">
        <v>24000</v>
      </c>
      <c r="T942" s="151" t="n">
        <v>1194814.57768003</v>
      </c>
    </row>
    <row customHeight="true" ht="13.5" outlineLevel="0" r="943">
      <c r="A943" s="115" t="n">
        <f aca="false" ca="false" dt2D="false" dtr="false" t="normal">A942+1</f>
        <v>51</v>
      </c>
      <c r="B943" s="115" t="s">
        <v>226</v>
      </c>
      <c r="C943" s="116" t="s">
        <v>572</v>
      </c>
      <c r="D943" s="115" t="s">
        <v>596</v>
      </c>
      <c r="E943" s="194" t="n">
        <f aca="false" ca="false" dt2D="false" dtr="false" t="normal">SUM(F943:T943)</f>
        <v>4532186.1367999995</v>
      </c>
      <c r="F943" s="151" t="n"/>
      <c r="G943" s="151" t="n">
        <v>4275231.76936848</v>
      </c>
      <c r="H943" s="151" t="n"/>
      <c r="I943" s="151" t="n"/>
      <c r="J943" s="151" t="n"/>
      <c r="K943" s="151" t="n"/>
      <c r="L943" s="151" t="n">
        <v>0</v>
      </c>
      <c r="M943" s="151" t="n"/>
      <c r="N943" s="151" t="n"/>
      <c r="O943" s="151" t="n"/>
      <c r="P943" s="151" t="n"/>
      <c r="Q943" s="151" t="n"/>
      <c r="R943" s="151" t="n">
        <v>135965.584104</v>
      </c>
      <c r="S943" s="151" t="n">
        <v>24000</v>
      </c>
      <c r="T943" s="151" t="n">
        <v>96988.78332752</v>
      </c>
    </row>
    <row customHeight="true" ht="13.5" outlineLevel="0" r="944">
      <c r="A944" s="115" t="n">
        <f aca="false" ca="false" dt2D="false" dtr="false" t="normal">A943+1</f>
        <v>52</v>
      </c>
      <c r="B944" s="115" t="n">
        <f aca="false" ca="false" dt2D="false" dtr="false" t="normal">+B937+1</f>
        <v>6</v>
      </c>
      <c r="C944" s="116" t="s">
        <v>572</v>
      </c>
      <c r="D944" s="115" t="s">
        <v>598</v>
      </c>
      <c r="E944" s="194" t="n">
        <f aca="false" ca="false" dt2D="false" dtr="false" t="normal">SUM(F944:T944)</f>
        <v>20057560.349580348</v>
      </c>
      <c r="F944" s="151" t="n"/>
      <c r="G944" s="151" t="n"/>
      <c r="H944" s="151" t="n"/>
      <c r="I944" s="151" t="n"/>
      <c r="J944" s="151" t="n"/>
      <c r="K944" s="151" t="n"/>
      <c r="L944" s="151" t="n">
        <v>0</v>
      </c>
      <c r="M944" s="151" t="n"/>
      <c r="N944" s="151" t="n">
        <v>8615181.12350318</v>
      </c>
      <c r="O944" s="151" t="n"/>
      <c r="P944" s="151" t="n">
        <v>5512013.64705088</v>
      </c>
      <c r="Q944" s="151" t="n">
        <v>4875406.97705786</v>
      </c>
      <c r="R944" s="151" t="n">
        <v>601726.81048741</v>
      </c>
      <c r="S944" s="151" t="n">
        <v>24000</v>
      </c>
      <c r="T944" s="151" t="n">
        <v>429231.791481019</v>
      </c>
    </row>
    <row customHeight="true" ht="13.5" outlineLevel="0" r="945">
      <c r="A945" s="115" t="n">
        <f aca="false" ca="false" dt2D="false" dtr="false" t="normal">A944+1</f>
        <v>53</v>
      </c>
      <c r="B945" s="115" t="n">
        <f aca="false" ca="false" dt2D="false" dtr="false" t="normal">+B944+1</f>
        <v>7</v>
      </c>
      <c r="C945" s="116" t="s">
        <v>572</v>
      </c>
      <c r="D945" s="115" t="s">
        <v>600</v>
      </c>
      <c r="E945" s="194" t="n">
        <f aca="false" ca="false" dt2D="false" dtr="false" t="normal">SUM(F945:T945)</f>
        <v>9098304.165503806</v>
      </c>
      <c r="F945" s="151" t="n"/>
      <c r="G945" s="151" t="n"/>
      <c r="H945" s="151" t="n"/>
      <c r="I945" s="151" t="n"/>
      <c r="J945" s="151" t="n"/>
      <c r="K945" s="151" t="n"/>
      <c r="L945" s="151" t="n">
        <v>0</v>
      </c>
      <c r="M945" s="151" t="n"/>
      <c r="N945" s="151" t="n">
        <v>8606651.33139691</v>
      </c>
      <c r="O945" s="151" t="n"/>
      <c r="P945" s="151" t="n"/>
      <c r="Q945" s="151" t="n"/>
      <c r="R945" s="151" t="n">
        <v>272949.124965114</v>
      </c>
      <c r="S945" s="151" t="n">
        <v>24000</v>
      </c>
      <c r="T945" s="151" t="n">
        <v>194703.709141781</v>
      </c>
    </row>
    <row customHeight="true" ht="13.5" outlineLevel="0" r="946">
      <c r="A946" s="115" t="n">
        <f aca="false" ca="false" dt2D="false" dtr="false" t="normal">A945+1</f>
        <v>54</v>
      </c>
      <c r="B946" s="115" t="n">
        <f aca="false" ca="false" dt2D="false" dtr="false" t="normal">+B945+1</f>
        <v>8</v>
      </c>
      <c r="C946" s="116" t="s">
        <v>572</v>
      </c>
      <c r="D946" s="115" t="s">
        <v>603</v>
      </c>
      <c r="E946" s="194" t="n">
        <f aca="false" ca="false" dt2D="false" dtr="false" t="normal">SUM(F946:T946)</f>
        <v>9082610.451441346</v>
      </c>
      <c r="F946" s="151" t="n"/>
      <c r="G946" s="151" t="n"/>
      <c r="H946" s="151" t="n"/>
      <c r="I946" s="151" t="n"/>
      <c r="J946" s="151" t="n"/>
      <c r="K946" s="151" t="n"/>
      <c r="L946" s="151" t="n">
        <v>0</v>
      </c>
      <c r="M946" s="151" t="n"/>
      <c r="N946" s="151" t="n">
        <v>8591764.27423726</v>
      </c>
      <c r="O946" s="151" t="n"/>
      <c r="P946" s="151" t="n"/>
      <c r="Q946" s="151" t="n"/>
      <c r="R946" s="151" t="n">
        <v>272478.31354324</v>
      </c>
      <c r="S946" s="151" t="n">
        <v>24000</v>
      </c>
      <c r="T946" s="151" t="n">
        <v>194367.863660845</v>
      </c>
    </row>
    <row customHeight="true" ht="13.5" outlineLevel="0" r="947">
      <c r="A947" s="115" t="n">
        <f aca="false" ca="false" dt2D="false" dtr="false" t="normal">A946+1</f>
        <v>55</v>
      </c>
      <c r="B947" s="115" t="s">
        <v>226</v>
      </c>
      <c r="C947" s="116" t="s">
        <v>572</v>
      </c>
      <c r="D947" s="115" t="s">
        <v>604</v>
      </c>
      <c r="E947" s="194" t="n">
        <f aca="false" ca="false" dt2D="false" dtr="false" t="normal">SUM(F947:T947)</f>
        <v>21591196.538687456</v>
      </c>
      <c r="F947" s="151" t="n"/>
      <c r="G947" s="151" t="n">
        <v>3257125.34329072</v>
      </c>
      <c r="H947" s="151" t="n"/>
      <c r="I947" s="151" t="n">
        <v>2715600.1518154</v>
      </c>
      <c r="J947" s="151" t="n"/>
      <c r="K947" s="151" t="n"/>
      <c r="L947" s="151" t="n">
        <v>0</v>
      </c>
      <c r="M947" s="151" t="n"/>
      <c r="N947" s="151" t="n">
        <v>14484683.5414928</v>
      </c>
      <c r="O947" s="151" t="n"/>
      <c r="P947" s="151" t="n"/>
      <c r="Q947" s="151" t="n"/>
      <c r="R947" s="151" t="n">
        <v>647735.896160625</v>
      </c>
      <c r="S947" s="151" t="n">
        <v>24000</v>
      </c>
      <c r="T947" s="151" t="n">
        <v>462051.605927912</v>
      </c>
    </row>
    <row customHeight="true" ht="13.5" outlineLevel="0" r="948">
      <c r="A948" s="115" t="n">
        <f aca="false" ca="false" dt2D="false" dtr="false" t="normal">A947+1</f>
        <v>56</v>
      </c>
      <c r="B948" s="115" t="n">
        <f aca="false" ca="false" dt2D="false" dtr="false" t="normal">B946+1</f>
        <v>9</v>
      </c>
      <c r="C948" s="116" t="s">
        <v>572</v>
      </c>
      <c r="D948" s="115" t="s">
        <v>606</v>
      </c>
      <c r="E948" s="194" t="n">
        <f aca="false" ca="false" dt2D="false" dtr="false" t="normal">SUM(F948:T948)</f>
        <v>10401666.38372181</v>
      </c>
      <c r="F948" s="151" t="n"/>
      <c r="G948" s="151" t="n"/>
      <c r="H948" s="151" t="n"/>
      <c r="I948" s="151" t="n"/>
      <c r="J948" s="151" t="n"/>
      <c r="K948" s="151" t="n"/>
      <c r="L948" s="151" t="n">
        <v>0</v>
      </c>
      <c r="M948" s="151" t="n"/>
      <c r="N948" s="151" t="n">
        <v>9843020.73159851</v>
      </c>
      <c r="O948" s="151" t="n"/>
      <c r="P948" s="151" t="n"/>
      <c r="Q948" s="151" t="n"/>
      <c r="R948" s="151" t="n">
        <v>312049.991511654</v>
      </c>
      <c r="S948" s="151" t="n">
        <v>24000</v>
      </c>
      <c r="T948" s="151" t="n">
        <v>222595.660611647</v>
      </c>
    </row>
    <row customHeight="true" ht="13.5" outlineLevel="0" r="949">
      <c r="A949" s="115" t="n">
        <f aca="false" ca="false" dt2D="false" dtr="false" t="normal">A948+1</f>
        <v>57</v>
      </c>
      <c r="B949" s="115" t="s">
        <v>226</v>
      </c>
      <c r="C949" s="116" t="s">
        <v>572</v>
      </c>
      <c r="D949" s="115" t="s">
        <v>608</v>
      </c>
      <c r="E949" s="194" t="n">
        <f aca="false" ca="false" dt2D="false" dtr="false" t="normal">SUM(F949:T949)</f>
        <v>12111167.016142704</v>
      </c>
      <c r="F949" s="151" t="n"/>
      <c r="G949" s="151" t="n"/>
      <c r="H949" s="151" t="n"/>
      <c r="I949" s="151" t="n"/>
      <c r="J949" s="151" t="n"/>
      <c r="K949" s="151" t="n"/>
      <c r="L949" s="151" t="n">
        <v>0</v>
      </c>
      <c r="M949" s="151" t="n"/>
      <c r="N949" s="151" t="n">
        <v>6449153.25911596</v>
      </c>
      <c r="O949" s="151" t="n"/>
      <c r="P949" s="151" t="n"/>
      <c r="Q949" s="151" t="n">
        <v>5015499.77239701</v>
      </c>
      <c r="R949" s="151" t="n">
        <v>363335.010484281</v>
      </c>
      <c r="S949" s="151" t="n">
        <v>24000</v>
      </c>
      <c r="T949" s="151" t="n">
        <v>259178.974145454</v>
      </c>
    </row>
    <row customHeight="true" ht="13.5" outlineLevel="0" r="950">
      <c r="A950" s="115" t="n">
        <f aca="false" ca="false" dt2D="false" dtr="false" t="normal">A949+1</f>
        <v>58</v>
      </c>
      <c r="B950" s="115" t="s">
        <v>226</v>
      </c>
      <c r="C950" s="116" t="s">
        <v>572</v>
      </c>
      <c r="D950" s="115" t="s">
        <v>610</v>
      </c>
      <c r="E950" s="194" t="n">
        <f aca="false" ca="false" dt2D="false" dtr="false" t="normal">SUM(F950:T950)</f>
        <v>13009163.081373602</v>
      </c>
      <c r="F950" s="151" t="n"/>
      <c r="G950" s="151" t="n"/>
      <c r="H950" s="151" t="n"/>
      <c r="I950" s="151" t="n"/>
      <c r="J950" s="151" t="n"/>
      <c r="K950" s="151" t="n"/>
      <c r="L950" s="151" t="n">
        <v>0</v>
      </c>
      <c r="M950" s="151" t="n"/>
      <c r="N950" s="151" t="n">
        <v>7069532.65451155</v>
      </c>
      <c r="O950" s="151" t="n"/>
      <c r="P950" s="151" t="n"/>
      <c r="Q950" s="151" t="n">
        <v>5246959.44447945</v>
      </c>
      <c r="R950" s="151" t="n">
        <v>390274.892441208</v>
      </c>
      <c r="S950" s="151" t="n">
        <v>24000</v>
      </c>
      <c r="T950" s="151" t="n">
        <v>278396.089941395</v>
      </c>
    </row>
    <row customHeight="true" ht="13.5" outlineLevel="0" r="951">
      <c r="A951" s="115" t="n">
        <f aca="false" ca="false" dt2D="false" dtr="false" t="normal">A950+1</f>
        <v>59</v>
      </c>
      <c r="B951" s="115" t="s">
        <v>226</v>
      </c>
      <c r="C951" s="116" t="s">
        <v>572</v>
      </c>
      <c r="D951" s="115" t="s">
        <v>612</v>
      </c>
      <c r="E951" s="194" t="n">
        <f aca="false" ca="false" dt2D="false" dtr="false" t="normal">SUM(F951:T951)</f>
        <v>7099234.443963589</v>
      </c>
      <c r="F951" s="151" t="n"/>
      <c r="G951" s="151" t="n"/>
      <c r="H951" s="151" t="n"/>
      <c r="I951" s="151" t="n"/>
      <c r="J951" s="151" t="n"/>
      <c r="K951" s="151" t="n"/>
      <c r="L951" s="151" t="n">
        <v>0</v>
      </c>
      <c r="M951" s="151" t="n"/>
      <c r="N951" s="151" t="n">
        <v>6710333.79354386</v>
      </c>
      <c r="O951" s="151" t="n"/>
      <c r="P951" s="151" t="n"/>
      <c r="Q951" s="151" t="n"/>
      <c r="R951" s="151" t="n">
        <v>212977.033318908</v>
      </c>
      <c r="S951" s="151" t="n">
        <v>24000</v>
      </c>
      <c r="T951" s="151" t="n">
        <v>151923.617100821</v>
      </c>
    </row>
    <row customHeight="true" ht="13.5" outlineLevel="0" r="952">
      <c r="A952" s="115" t="n">
        <f aca="false" ca="false" dt2D="false" dtr="false" t="normal">A951+1</f>
        <v>60</v>
      </c>
      <c r="B952" s="115" t="s">
        <v>226</v>
      </c>
      <c r="C952" s="116" t="s">
        <v>572</v>
      </c>
      <c r="D952" s="115" t="s">
        <v>614</v>
      </c>
      <c r="E952" s="194" t="n">
        <f aca="false" ca="false" dt2D="false" dtr="false" t="normal">SUM(F952:T952)</f>
        <v>16266815.348539004</v>
      </c>
      <c r="F952" s="151" t="n"/>
      <c r="G952" s="151" t="n"/>
      <c r="H952" s="151" t="n"/>
      <c r="I952" s="151" t="n"/>
      <c r="J952" s="151" t="n"/>
      <c r="K952" s="151" t="n"/>
      <c r="L952" s="151" t="n">
        <v>0</v>
      </c>
      <c r="M952" s="151" t="n"/>
      <c r="N952" s="151" t="n"/>
      <c r="O952" s="151" t="n"/>
      <c r="P952" s="151" t="n"/>
      <c r="Q952" s="151" t="n">
        <v>15406701.0396241</v>
      </c>
      <c r="R952" s="151" t="n">
        <v>488004.46045617</v>
      </c>
      <c r="S952" s="151" t="n">
        <v>24000</v>
      </c>
      <c r="T952" s="151" t="n">
        <v>348109.848458734</v>
      </c>
    </row>
    <row customHeight="true" ht="13.5" outlineLevel="0" r="953">
      <c r="A953" s="115" t="n">
        <f aca="false" ca="false" dt2D="false" dtr="false" t="normal">A952+1</f>
        <v>61</v>
      </c>
      <c r="B953" s="115" t="n">
        <f aca="false" ca="false" dt2D="false" dtr="false" t="normal">B948+1</f>
        <v>10</v>
      </c>
      <c r="C953" s="116" t="s">
        <v>572</v>
      </c>
      <c r="D953" s="115" t="s">
        <v>616</v>
      </c>
      <c r="E953" s="194" t="n">
        <f aca="false" ca="false" dt2D="false" dtr="false" t="normal">SUM(F953:T953)</f>
        <v>13784602.925519977</v>
      </c>
      <c r="F953" s="151" t="n">
        <v>5935305.01081625</v>
      </c>
      <c r="G953" s="151" t="n">
        <v>2450696.9988288</v>
      </c>
      <c r="H953" s="151" t="n">
        <v>2622821.6488872</v>
      </c>
      <c r="I953" s="151" t="n">
        <v>2043250.676616</v>
      </c>
      <c r="J953" s="151" t="n"/>
      <c r="K953" s="151" t="n"/>
      <c r="L953" s="151" t="n">
        <v>0</v>
      </c>
      <c r="M953" s="151" t="n"/>
      <c r="N953" s="151" t="n"/>
      <c r="O953" s="151" t="n"/>
      <c r="P953" s="151" t="n"/>
      <c r="Q953" s="151" t="n"/>
      <c r="R953" s="151" t="n">
        <v>413538.087765599</v>
      </c>
      <c r="S953" s="151" t="n">
        <v>24000</v>
      </c>
      <c r="T953" s="151" t="n">
        <v>294990.502606128</v>
      </c>
    </row>
    <row customHeight="true" ht="13.5" outlineLevel="0" r="954">
      <c r="A954" s="115" t="n">
        <f aca="false" ca="false" dt2D="false" dtr="false" t="normal">A953+1</f>
        <v>62</v>
      </c>
      <c r="B954" s="115" t="s">
        <v>226</v>
      </c>
      <c r="C954" s="116" t="s">
        <v>618</v>
      </c>
      <c r="D954" s="115" t="s">
        <v>619</v>
      </c>
      <c r="E954" s="194" t="n">
        <f aca="false" ca="false" dt2D="false" dtr="false" t="normal">SUM(F954:T954)</f>
        <v>17259590.649791386</v>
      </c>
      <c r="F954" s="151" t="n"/>
      <c r="G954" s="151" t="n"/>
      <c r="H954" s="151" t="n"/>
      <c r="I954" s="151" t="n"/>
      <c r="J954" s="151" t="n"/>
      <c r="K954" s="151" t="n"/>
      <c r="L954" s="151" t="n">
        <v>0</v>
      </c>
      <c r="M954" s="151" t="n"/>
      <c r="N954" s="151" t="n">
        <v>3777544.42885471</v>
      </c>
      <c r="O954" s="151" t="n"/>
      <c r="P954" s="151" t="n">
        <v>6524805.0874631</v>
      </c>
      <c r="Q954" s="151" t="n">
        <v>6046098.1740743</v>
      </c>
      <c r="R954" s="151" t="n">
        <v>517787.719493741</v>
      </c>
      <c r="S954" s="151" t="n">
        <v>24000</v>
      </c>
      <c r="T954" s="151" t="n">
        <v>369355.239905536</v>
      </c>
    </row>
    <row customHeight="true" ht="13.5" outlineLevel="0" r="955">
      <c r="A955" s="115" t="n">
        <f aca="false" ca="false" dt2D="false" dtr="false" t="normal">A954+1</f>
        <v>63</v>
      </c>
      <c r="B955" s="115" t="s">
        <v>226</v>
      </c>
      <c r="C955" s="116" t="s">
        <v>618</v>
      </c>
      <c r="D955" s="115" t="s">
        <v>621</v>
      </c>
      <c r="E955" s="194" t="n">
        <f aca="false" ca="false" dt2D="false" dtr="false" t="normal">SUM(F955:T955)</f>
        <v>6850204.273310749</v>
      </c>
      <c r="F955" s="151" t="n"/>
      <c r="G955" s="151" t="n">
        <v>367037.457555057</v>
      </c>
      <c r="H955" s="151" t="n">
        <v>139093.698488404</v>
      </c>
      <c r="I955" s="151" t="n">
        <v>569335.398047465</v>
      </c>
      <c r="J955" s="151" t="n"/>
      <c r="K955" s="151" t="n"/>
      <c r="L955" s="151" t="n">
        <v>0</v>
      </c>
      <c r="M955" s="151" t="n"/>
      <c r="N955" s="151" t="n">
        <v>1247016.8284198</v>
      </c>
      <c r="O955" s="151" t="n"/>
      <c r="P955" s="151" t="n">
        <v>2154909.83577107</v>
      </c>
      <c r="Q955" s="151" t="n">
        <v>1996710.55538078</v>
      </c>
      <c r="R955" s="151" t="n">
        <v>205506.128199322</v>
      </c>
      <c r="S955" s="151" t="n">
        <v>24000</v>
      </c>
      <c r="T955" s="151" t="n">
        <v>146594.37144885</v>
      </c>
    </row>
    <row customHeight="true" ht="13.5" outlineLevel="0" r="956">
      <c r="A956" s="115" t="n">
        <f aca="false" ca="false" dt2D="false" dtr="false" t="normal">A955+1</f>
        <v>64</v>
      </c>
      <c r="B956" s="115" t="s">
        <v>226</v>
      </c>
      <c r="C956" s="116" t="s">
        <v>618</v>
      </c>
      <c r="D956" s="115" t="s">
        <v>623</v>
      </c>
      <c r="E956" s="194" t="n">
        <f aca="false" ca="false" dt2D="false" dtr="false" t="normal">SUM(F956:T956)</f>
        <v>6951877.064009225</v>
      </c>
      <c r="F956" s="151" t="n"/>
      <c r="G956" s="151" t="n">
        <v>372544.507017841</v>
      </c>
      <c r="H956" s="151" t="n">
        <v>141217.538169123</v>
      </c>
      <c r="I956" s="151" t="n">
        <v>577845.014345016</v>
      </c>
      <c r="J956" s="151" t="n"/>
      <c r="K956" s="151" t="n"/>
      <c r="L956" s="151" t="n">
        <v>0</v>
      </c>
      <c r="M956" s="151" t="n"/>
      <c r="N956" s="151" t="n">
        <v>1265584.79618855</v>
      </c>
      <c r="O956" s="151" t="n"/>
      <c r="P956" s="151" t="n">
        <v>2186953.02442815</v>
      </c>
      <c r="Q956" s="151" t="n">
        <v>2026405.70277047</v>
      </c>
      <c r="R956" s="151" t="n">
        <v>208556.311920277</v>
      </c>
      <c r="S956" s="151" t="n">
        <v>24000</v>
      </c>
      <c r="T956" s="151" t="n">
        <v>148770.169169798</v>
      </c>
    </row>
    <row customHeight="true" ht="13.5" outlineLevel="0" r="957">
      <c r="A957" s="115" t="n">
        <f aca="false" ca="false" dt2D="false" dtr="false" t="normal">A956+1</f>
        <v>65</v>
      </c>
      <c r="B957" s="115" t="s">
        <v>226</v>
      </c>
      <c r="C957" s="116" t="s">
        <v>204</v>
      </c>
      <c r="D957" s="115" t="s">
        <v>624</v>
      </c>
      <c r="E957" s="194" t="n">
        <f aca="false" ca="false" dt2D="false" dtr="false" t="normal">SUM(F957:T957)</f>
        <v>4714877.87</v>
      </c>
      <c r="F957" s="151" t="n"/>
      <c r="G957" s="151" t="n">
        <v>2847535.85</v>
      </c>
      <c r="H957" s="151" t="n"/>
      <c r="I957" s="151" t="n">
        <v>1867342.02</v>
      </c>
      <c r="J957" s="151" t="n"/>
      <c r="K957" s="151" t="n"/>
      <c r="L957" s="151" t="n"/>
      <c r="M957" s="151" t="n"/>
      <c r="N957" s="151" t="n"/>
      <c r="O957" s="151" t="n"/>
      <c r="P957" s="151" t="n"/>
      <c r="Q957" s="151" t="n"/>
      <c r="R957" s="151" t="n"/>
      <c r="S957" s="151" t="n"/>
      <c r="T957" s="151" t="n"/>
    </row>
    <row customHeight="true" ht="13.5" outlineLevel="0" r="958">
      <c r="A958" s="115" t="n">
        <f aca="false" ca="false" dt2D="false" dtr="false" t="normal">A957+1</f>
        <v>66</v>
      </c>
      <c r="B958" s="115" t="n">
        <f aca="false" ca="false" dt2D="false" dtr="false" t="normal">B953+1</f>
        <v>11</v>
      </c>
      <c r="C958" s="116" t="s">
        <v>204</v>
      </c>
      <c r="D958" s="115" t="s">
        <v>208</v>
      </c>
      <c r="E958" s="194" t="n">
        <f aca="false" ca="false" dt2D="false" dtr="false" t="normal">SUM(F958:T958)</f>
        <v>9195209.2950284</v>
      </c>
      <c r="F958" s="151" t="n"/>
      <c r="G958" s="151" t="n">
        <v>3282904.27510275</v>
      </c>
      <c r="H958" s="151" t="n"/>
      <c r="I958" s="151" t="n"/>
      <c r="J958" s="151" t="n"/>
      <c r="K958" s="151" t="n"/>
      <c r="L958" s="151" t="n">
        <v>0</v>
      </c>
      <c r="M958" s="151" t="n"/>
      <c r="N958" s="151" t="n"/>
      <c r="O958" s="151" t="n"/>
      <c r="P958" s="151" t="n"/>
      <c r="Q958" s="151" t="n">
        <v>5415671.26216119</v>
      </c>
      <c r="R958" s="151" t="n">
        <v>275856.278850852</v>
      </c>
      <c r="S958" s="151" t="n">
        <v>24000</v>
      </c>
      <c r="T958" s="151" t="n">
        <v>196777.478913608</v>
      </c>
    </row>
    <row customHeight="true" ht="13.5" outlineLevel="0" r="959">
      <c r="A959" s="115" t="n">
        <f aca="false" ca="false" dt2D="false" dtr="false" t="normal">A958+1</f>
        <v>67</v>
      </c>
      <c r="B959" s="115" t="n">
        <f aca="false" ca="false" dt2D="false" dtr="false" t="normal">B958+1</f>
        <v>12</v>
      </c>
      <c r="C959" s="116" t="s">
        <v>204</v>
      </c>
      <c r="D959" s="115" t="s">
        <v>627</v>
      </c>
      <c r="E959" s="194" t="n">
        <f aca="false" ca="false" dt2D="false" dtr="false" t="normal">SUM(F959:T959)</f>
        <v>30679890.794</v>
      </c>
      <c r="F959" s="151" t="n"/>
      <c r="G959" s="151" t="n"/>
      <c r="H959" s="151" t="n"/>
      <c r="I959" s="151" t="n"/>
      <c r="J959" s="151" t="n"/>
      <c r="K959" s="151" t="n"/>
      <c r="L959" s="151" t="n"/>
      <c r="M959" s="151" t="n"/>
      <c r="N959" s="151" t="n">
        <v>29078944.4071884</v>
      </c>
      <c r="O959" s="151" t="n"/>
      <c r="P959" s="151" t="n"/>
      <c r="Q959" s="151" t="n"/>
      <c r="R959" s="151" t="n">
        <v>920396.72382</v>
      </c>
      <c r="S959" s="151" t="n">
        <v>24000</v>
      </c>
      <c r="T959" s="151" t="n">
        <v>656549.6629916</v>
      </c>
    </row>
    <row customHeight="true" ht="13.5" outlineLevel="0" r="960">
      <c r="A960" s="115" t="n">
        <f aca="false" ca="false" dt2D="false" dtr="false" t="normal">A959+1</f>
        <v>68</v>
      </c>
      <c r="B960" s="115" t="n">
        <f aca="false" ca="false" dt2D="false" dtr="false" t="normal">B959+1</f>
        <v>13</v>
      </c>
      <c r="C960" s="116" t="s">
        <v>204</v>
      </c>
      <c r="D960" s="115" t="s">
        <v>628</v>
      </c>
      <c r="E960" s="194" t="n">
        <f aca="false" ca="false" dt2D="false" dtr="false" t="normal">SUM(F960:T960)</f>
        <v>22112382.16</v>
      </c>
      <c r="F960" s="151" t="n">
        <v>14174847.72582</v>
      </c>
      <c r="G960" s="151" t="n"/>
      <c r="H960" s="151" t="n">
        <v>6776957.991156</v>
      </c>
      <c r="I960" s="151" t="n"/>
      <c r="J960" s="151" t="n"/>
      <c r="K960" s="151" t="n"/>
      <c r="L960" s="151" t="n">
        <v>0</v>
      </c>
      <c r="M960" s="151" t="n"/>
      <c r="N960" s="151" t="n"/>
      <c r="O960" s="151" t="n"/>
      <c r="P960" s="151" t="n"/>
      <c r="Q960" s="151" t="n"/>
      <c r="R960" s="151" t="n">
        <v>663371.4648</v>
      </c>
      <c r="S960" s="151" t="n">
        <v>24000</v>
      </c>
      <c r="T960" s="151" t="n">
        <v>473204.978224</v>
      </c>
    </row>
    <row customHeight="true" ht="13.5" outlineLevel="0" r="961">
      <c r="A961" s="115" t="n">
        <f aca="false" ca="false" dt2D="false" dtr="false" t="normal">A960+1</f>
        <v>69</v>
      </c>
      <c r="B961" s="115" t="n">
        <f aca="false" ca="false" dt2D="false" dtr="false" t="normal">+B960+1</f>
        <v>14</v>
      </c>
      <c r="C961" s="116" t="s">
        <v>204</v>
      </c>
      <c r="D961" s="115" t="s">
        <v>629</v>
      </c>
      <c r="E961" s="194" t="n">
        <f aca="false" ca="false" dt2D="false" dtr="false" t="normal">SUM(F961:T961)</f>
        <v>40971309.348000005</v>
      </c>
      <c r="F961" s="151" t="n">
        <v>6552637.996748</v>
      </c>
      <c r="G961" s="151" t="n">
        <v>3093208.9397132</v>
      </c>
      <c r="H961" s="151" t="n">
        <v>3133606.0970984</v>
      </c>
      <c r="I961" s="151" t="n">
        <v>2093528.7553712</v>
      </c>
      <c r="J961" s="151" t="n"/>
      <c r="K961" s="151" t="n"/>
      <c r="L961" s="151" t="n">
        <v>0</v>
      </c>
      <c r="M961" s="151" t="n"/>
      <c r="N961" s="151" t="n">
        <v>15573929.6252552</v>
      </c>
      <c r="O961" s="151" t="n"/>
      <c r="P961" s="151" t="n"/>
      <c r="Q961" s="151" t="n">
        <v>8394472.6333268</v>
      </c>
      <c r="R961" s="151" t="n">
        <v>1229139.28044</v>
      </c>
      <c r="S961" s="151" t="n">
        <v>24000</v>
      </c>
      <c r="T961" s="151" t="n">
        <v>876786.0200472</v>
      </c>
    </row>
    <row customHeight="true" ht="13.5" outlineLevel="0" r="962">
      <c r="A962" s="115" t="n">
        <f aca="false" ca="false" dt2D="false" dtr="false" t="normal">A961+1</f>
        <v>70</v>
      </c>
      <c r="B962" s="115" t="s">
        <v>226</v>
      </c>
      <c r="C962" s="116" t="s">
        <v>204</v>
      </c>
      <c r="D962" s="115" t="s">
        <v>631</v>
      </c>
      <c r="E962" s="194" t="n">
        <f aca="false" ca="false" dt2D="false" dtr="false" t="normal">SUM(F962:T962)</f>
        <v>7547263.430000001</v>
      </c>
      <c r="F962" s="151" t="n">
        <v>1199440.69</v>
      </c>
      <c r="G962" s="151" t="n"/>
      <c r="H962" s="151" t="n">
        <v>559645.6</v>
      </c>
      <c r="I962" s="151" t="n"/>
      <c r="J962" s="151" t="n"/>
      <c r="K962" s="151" t="n"/>
      <c r="L962" s="151" t="n"/>
      <c r="M962" s="151" t="n"/>
      <c r="N962" s="151" t="n">
        <v>2834765.1</v>
      </c>
      <c r="O962" s="151" t="n"/>
      <c r="P962" s="151" t="n">
        <v>1456428.71</v>
      </c>
      <c r="Q962" s="151" t="n">
        <v>1496983.33</v>
      </c>
      <c r="R962" s="151" t="n"/>
      <c r="S962" s="151" t="n"/>
      <c r="T962" s="151" t="n"/>
    </row>
    <row customHeight="true" ht="13.5" outlineLevel="0" r="963">
      <c r="A963" s="115" t="n">
        <f aca="false" ca="false" dt2D="false" dtr="false" t="normal">A962+1</f>
        <v>71</v>
      </c>
      <c r="B963" s="115" t="n">
        <f aca="false" ca="false" dt2D="false" dtr="false" t="normal">B961+1</f>
        <v>15</v>
      </c>
      <c r="C963" s="116" t="s">
        <v>204</v>
      </c>
      <c r="D963" s="115" t="s">
        <v>633</v>
      </c>
      <c r="E963" s="194" t="n">
        <f aca="false" ca="false" dt2D="false" dtr="false" t="normal">SUM(F963:T963)</f>
        <v>8031353.586943454</v>
      </c>
      <c r="F963" s="151" t="n"/>
      <c r="G963" s="151" t="n"/>
      <c r="H963" s="151" t="n"/>
      <c r="I963" s="151" t="n"/>
      <c r="J963" s="151" t="n"/>
      <c r="K963" s="151" t="n"/>
      <c r="L963" s="151" t="n"/>
      <c r="M963" s="151" t="n"/>
      <c r="N963" s="151" t="n">
        <v>7594541.06397456</v>
      </c>
      <c r="O963" s="151" t="n"/>
      <c r="P963" s="151" t="n"/>
      <c r="Q963" s="151" t="n"/>
      <c r="R963" s="151" t="n">
        <v>240940.577608304</v>
      </c>
      <c r="S963" s="151" t="n">
        <v>24001</v>
      </c>
      <c r="T963" s="151" t="n">
        <v>171870.94536059</v>
      </c>
    </row>
    <row customHeight="true" ht="13.5" outlineLevel="0" r="964">
      <c r="A964" s="115" t="n">
        <f aca="false" ca="false" dt2D="false" dtr="false" t="normal">A963+1</f>
        <v>72</v>
      </c>
      <c r="B964" s="115" t="n">
        <f aca="false" ca="false" dt2D="false" dtr="false" t="normal">B963+1</f>
        <v>16</v>
      </c>
      <c r="C964" s="116" t="s">
        <v>537</v>
      </c>
      <c r="D964" s="115" t="s">
        <v>635</v>
      </c>
      <c r="E964" s="194" t="n">
        <f aca="false" ca="false" dt2D="false" dtr="false" t="normal">SUM(F964:T964)</f>
        <v>21006225.196</v>
      </c>
      <c r="F964" s="151" t="n"/>
      <c r="G964" s="151" t="n"/>
      <c r="H964" s="151" t="n"/>
      <c r="I964" s="151" t="n"/>
      <c r="J964" s="151" t="n"/>
      <c r="K964" s="151" t="n"/>
      <c r="L964" s="151" t="n">
        <v>0</v>
      </c>
      <c r="M964" s="151" t="n"/>
      <c r="N964" s="151" t="n"/>
      <c r="O964" s="151" t="n"/>
      <c r="P964" s="151" t="n">
        <v>19902505.2209256</v>
      </c>
      <c r="Q964" s="151" t="n"/>
      <c r="R964" s="151" t="n">
        <v>630186.75588</v>
      </c>
      <c r="S964" s="151" t="n">
        <v>24000</v>
      </c>
      <c r="T964" s="151" t="n">
        <v>449533.2191944</v>
      </c>
    </row>
    <row customHeight="true" ht="13.5" outlineLevel="0" r="965">
      <c r="A965" s="115" t="n">
        <f aca="false" ca="false" dt2D="false" dtr="false" t="normal">A964+1</f>
        <v>73</v>
      </c>
      <c r="B965" s="115" t="s">
        <v>226</v>
      </c>
      <c r="C965" s="116" t="s">
        <v>537</v>
      </c>
      <c r="D965" s="115" t="s">
        <v>636</v>
      </c>
      <c r="E965" s="194" t="n">
        <f aca="false" ca="false" dt2D="false" dtr="false" t="normal">SUM(F965:T965)</f>
        <v>19400921.47</v>
      </c>
      <c r="F965" s="151" t="n"/>
      <c r="G965" s="151" t="n"/>
      <c r="H965" s="151" t="n"/>
      <c r="I965" s="151" t="n"/>
      <c r="J965" s="151" t="n"/>
      <c r="K965" s="151" t="n"/>
      <c r="L965" s="151" t="n"/>
      <c r="M965" s="151" t="n"/>
      <c r="N965" s="151" t="n"/>
      <c r="O965" s="151" t="n"/>
      <c r="P965" s="151" t="n">
        <v>19400921.47</v>
      </c>
      <c r="Q965" s="151" t="n"/>
      <c r="R965" s="151" t="n"/>
      <c r="S965" s="151" t="n"/>
      <c r="T965" s="151" t="n"/>
    </row>
    <row customHeight="true" ht="13.5" outlineLevel="0" r="966">
      <c r="A966" s="115" t="n">
        <f aca="false" ca="false" dt2D="false" dtr="false" t="normal">A965+1</f>
        <v>74</v>
      </c>
      <c r="B966" s="115" t="s">
        <v>226</v>
      </c>
      <c r="C966" s="116" t="s">
        <v>537</v>
      </c>
      <c r="D966" s="115" t="s">
        <v>542</v>
      </c>
      <c r="E966" s="194" t="n">
        <f aca="false" ca="false" dt2D="false" dtr="false" t="normal">SUM(F966:T966)</f>
        <v>7725459.007970841</v>
      </c>
      <c r="F966" s="151" t="n"/>
      <c r="G966" s="151" t="n"/>
      <c r="H966" s="151" t="n"/>
      <c r="I966" s="151" t="n"/>
      <c r="J966" s="151" t="n"/>
      <c r="K966" s="151" t="n"/>
      <c r="L966" s="151" t="n">
        <v>0</v>
      </c>
      <c r="M966" s="151" t="n"/>
      <c r="N966" s="151" t="n"/>
      <c r="O966" s="151" t="n"/>
      <c r="P966" s="151" t="n">
        <v>7304370.41496114</v>
      </c>
      <c r="Q966" s="151" t="n"/>
      <c r="R966" s="151" t="n">
        <v>231763.770239125</v>
      </c>
      <c r="S966" s="151" t="n">
        <v>24000</v>
      </c>
      <c r="T966" s="151" t="n">
        <v>165324.822770576</v>
      </c>
    </row>
    <row customHeight="true" ht="13.5" outlineLevel="0" r="967">
      <c r="A967" s="115" t="n">
        <f aca="false" ca="false" dt2D="false" dtr="false" t="normal">A966+1</f>
        <v>75</v>
      </c>
      <c r="B967" s="115" t="n">
        <f aca="false" ca="false" dt2D="false" dtr="false" t="normal">B964+1</f>
        <v>17</v>
      </c>
      <c r="C967" s="116" t="s">
        <v>641</v>
      </c>
      <c r="D967" s="115" t="s">
        <v>642</v>
      </c>
      <c r="E967" s="194" t="n">
        <f aca="false" ca="false" dt2D="false" dtr="false" t="normal">SUM(F967:T967)</f>
        <v>11014361.430655703</v>
      </c>
      <c r="F967" s="151" t="n"/>
      <c r="G967" s="151" t="n"/>
      <c r="H967" s="151" t="n"/>
      <c r="I967" s="151" t="n"/>
      <c r="J967" s="151" t="n"/>
      <c r="K967" s="151" t="n"/>
      <c r="L967" s="151" t="n">
        <v>0</v>
      </c>
      <c r="M967" s="151" t="n"/>
      <c r="N967" s="151" t="n">
        <v>10424223.25312</v>
      </c>
      <c r="O967" s="151" t="n"/>
      <c r="P967" s="151" t="n"/>
      <c r="Q967" s="151" t="n"/>
      <c r="R967" s="151" t="n">
        <v>330430.842919672</v>
      </c>
      <c r="S967" s="151" t="n">
        <v>24000</v>
      </c>
      <c r="T967" s="151" t="n">
        <v>235707.334616032</v>
      </c>
    </row>
    <row customHeight="true" ht="13.5" outlineLevel="0" r="968">
      <c r="A968" s="115" t="n">
        <f aca="false" ca="false" dt2D="false" dtr="false" t="normal">A967+1</f>
        <v>76</v>
      </c>
      <c r="B968" s="115" t="s">
        <v>226</v>
      </c>
      <c r="C968" s="116" t="s">
        <v>66</v>
      </c>
      <c r="D968" s="115" t="s">
        <v>644</v>
      </c>
      <c r="E968" s="194" t="n">
        <f aca="false" ca="false" dt2D="false" dtr="false" t="normal">SUM(F968:T968)</f>
        <v>34698146.660000004</v>
      </c>
      <c r="F968" s="151" t="n"/>
      <c r="G968" s="151" t="n"/>
      <c r="H968" s="151" t="n"/>
      <c r="I968" s="151" t="n"/>
      <c r="J968" s="151" t="n"/>
      <c r="K968" s="151" t="n"/>
      <c r="L968" s="151" t="n"/>
      <c r="M968" s="151" t="n"/>
      <c r="N968" s="151" t="n"/>
      <c r="O968" s="151" t="n">
        <v>7394296.97</v>
      </c>
      <c r="P968" s="151" t="n">
        <v>27303849.69</v>
      </c>
      <c r="Q968" s="151" t="n"/>
      <c r="R968" s="151" t="n"/>
      <c r="S968" s="151" t="n"/>
      <c r="T968" s="151" t="n"/>
    </row>
    <row customHeight="true" ht="13.5" outlineLevel="0" r="969">
      <c r="A969" s="115" t="n">
        <f aca="false" ca="false" dt2D="false" dtr="false" t="normal">A968+1</f>
        <v>77</v>
      </c>
      <c r="B969" s="115" t="s">
        <v>226</v>
      </c>
      <c r="C969" s="116" t="s">
        <v>66</v>
      </c>
      <c r="D969" s="115" t="s">
        <v>645</v>
      </c>
      <c r="E969" s="194" t="n">
        <f aca="false" ca="false" dt2D="false" dtr="false" t="normal">SUM(F969:T969)</f>
        <v>17431081.486</v>
      </c>
      <c r="F969" s="151" t="n"/>
      <c r="G969" s="151" t="n"/>
      <c r="H969" s="151" t="n"/>
      <c r="I969" s="151" t="n"/>
      <c r="J969" s="151" t="n"/>
      <c r="K969" s="151" t="n"/>
      <c r="L969" s="151" t="n">
        <v>0</v>
      </c>
      <c r="M969" s="151" t="n"/>
      <c r="N969" s="151" t="n"/>
      <c r="O969" s="151" t="n"/>
      <c r="P969" s="151" t="n">
        <v>16511123.8976196</v>
      </c>
      <c r="Q969" s="151" t="n"/>
      <c r="R969" s="151" t="n">
        <v>522932.44458</v>
      </c>
      <c r="S969" s="151" t="n">
        <v>24000</v>
      </c>
      <c r="T969" s="151" t="n">
        <v>373025.1438004</v>
      </c>
    </row>
    <row customHeight="true" ht="13.5" outlineLevel="0" r="970">
      <c r="A970" s="115" t="n">
        <f aca="false" ca="false" dt2D="false" dtr="false" t="normal">A969+1</f>
        <v>78</v>
      </c>
      <c r="B970" s="115" t="s">
        <v>226</v>
      </c>
      <c r="C970" s="116" t="s">
        <v>66</v>
      </c>
      <c r="D970" s="115" t="s">
        <v>646</v>
      </c>
      <c r="E970" s="194" t="n">
        <f aca="false" ca="false" dt2D="false" dtr="false" t="normal">SUM(F970:T970)</f>
        <v>41209658.34</v>
      </c>
      <c r="F970" s="151" t="n"/>
      <c r="G970" s="151" t="n"/>
      <c r="H970" s="151" t="n"/>
      <c r="I970" s="151" t="n"/>
      <c r="J970" s="151" t="n"/>
      <c r="K970" s="151" t="n"/>
      <c r="L970" s="151" t="n"/>
      <c r="M970" s="151" t="n"/>
      <c r="N970" s="151" t="n"/>
      <c r="O970" s="151" t="n"/>
      <c r="P970" s="151" t="n">
        <v>41209658.34</v>
      </c>
      <c r="Q970" s="151" t="n"/>
      <c r="R970" s="151" t="n"/>
      <c r="S970" s="151" t="n"/>
      <c r="T970" s="151" t="n"/>
    </row>
    <row customHeight="true" ht="13.5" outlineLevel="0" r="971">
      <c r="A971" s="115" t="n">
        <f aca="false" ca="false" dt2D="false" dtr="false" t="normal">A970+1</f>
        <v>79</v>
      </c>
      <c r="B971" s="115" t="s">
        <v>226</v>
      </c>
      <c r="C971" s="116" t="s">
        <v>66</v>
      </c>
      <c r="D971" s="115" t="s">
        <v>647</v>
      </c>
      <c r="E971" s="194" t="n">
        <f aca="false" ca="false" dt2D="false" dtr="false" t="normal">SUM(F971:T971)</f>
        <v>22472574.69</v>
      </c>
      <c r="F971" s="151" t="n"/>
      <c r="G971" s="151" t="n"/>
      <c r="H971" s="151" t="n"/>
      <c r="I971" s="151" t="n"/>
      <c r="J971" s="151" t="n"/>
      <c r="K971" s="151" t="n"/>
      <c r="L971" s="151" t="n"/>
      <c r="M971" s="151" t="n"/>
      <c r="N971" s="151" t="n">
        <v>22472574.69</v>
      </c>
      <c r="O971" s="151" t="n"/>
      <c r="P971" s="151" t="n"/>
      <c r="Q971" s="151" t="n"/>
      <c r="R971" s="151" t="n"/>
      <c r="S971" s="151" t="n"/>
      <c r="T971" s="151" t="n"/>
    </row>
    <row customHeight="true" ht="13.5" outlineLevel="0" r="972">
      <c r="A972" s="115" t="n">
        <f aca="false" ca="false" dt2D="false" dtr="false" t="normal">A971+1</f>
        <v>80</v>
      </c>
      <c r="B972" s="115" t="n">
        <f aca="false" ca="false" dt2D="false" dtr="false" t="normal">B967+1</f>
        <v>18</v>
      </c>
      <c r="C972" s="116" t="s">
        <v>66</v>
      </c>
      <c r="D972" s="115" t="s">
        <v>648</v>
      </c>
      <c r="E972" s="194" t="n">
        <f aca="false" ca="false" dt2D="false" dtr="false" t="normal">SUM(F972:T972)</f>
        <v>19689530.49</v>
      </c>
      <c r="F972" s="151" t="n"/>
      <c r="G972" s="151" t="n"/>
      <c r="H972" s="151" t="n"/>
      <c r="I972" s="151" t="n"/>
      <c r="J972" s="151" t="n"/>
      <c r="K972" s="151" t="n"/>
      <c r="L972" s="151" t="n"/>
      <c r="M972" s="151" t="n"/>
      <c r="N972" s="151" t="n"/>
      <c r="O972" s="151" t="n"/>
      <c r="P972" s="151" t="n">
        <v>19689530.49</v>
      </c>
      <c r="Q972" s="151" t="n"/>
      <c r="R972" s="151" t="n"/>
      <c r="S972" s="151" t="n"/>
      <c r="T972" s="151" t="n"/>
    </row>
    <row customHeight="true" ht="13.5" outlineLevel="0" r="973">
      <c r="A973" s="115" t="n">
        <f aca="false" ca="false" dt2D="false" dtr="false" t="normal">A972+1</f>
        <v>81</v>
      </c>
      <c r="B973" s="115" t="s">
        <v>226</v>
      </c>
      <c r="C973" s="116" t="s">
        <v>66</v>
      </c>
      <c r="D973" s="115" t="s">
        <v>650</v>
      </c>
      <c r="E973" s="194" t="n">
        <f aca="false" ca="false" dt2D="false" dtr="false" t="normal">SUM(F973:T973)</f>
        <v>10404357.403</v>
      </c>
      <c r="F973" s="151" t="n"/>
      <c r="G973" s="151" t="n"/>
      <c r="H973" s="151" t="n"/>
      <c r="I973" s="151" t="n"/>
      <c r="J973" s="151" t="n"/>
      <c r="K973" s="151" t="n"/>
      <c r="L973" s="151" t="n">
        <v>0</v>
      </c>
      <c r="M973" s="151" t="n"/>
      <c r="N973" s="151" t="n"/>
      <c r="O973" s="151" t="n"/>
      <c r="P973" s="151" t="n">
        <v>9845573.4324858</v>
      </c>
      <c r="Q973" s="151" t="n"/>
      <c r="R973" s="151" t="n">
        <v>312130.72209</v>
      </c>
      <c r="S973" s="151" t="n">
        <v>24000</v>
      </c>
      <c r="T973" s="151" t="n">
        <v>222653.2484242</v>
      </c>
    </row>
    <row customHeight="true" ht="12.75" outlineLevel="0" r="974">
      <c r="A974" s="115" t="n">
        <f aca="false" ca="false" dt2D="false" dtr="false" t="normal">A973+1</f>
        <v>82</v>
      </c>
      <c r="B974" s="115" t="n">
        <f aca="false" ca="false" dt2D="false" dtr="false" t="normal">B972+1</f>
        <v>19</v>
      </c>
      <c r="C974" s="116" t="s">
        <v>66</v>
      </c>
      <c r="D974" s="115" t="s">
        <v>651</v>
      </c>
      <c r="E974" s="194" t="n">
        <f aca="false" ca="false" dt2D="false" dtr="false" t="normal">SUM(F974:T974)</f>
        <v>3029931.4824371072</v>
      </c>
      <c r="F974" s="124" t="n"/>
      <c r="G974" s="124" t="n"/>
      <c r="H974" s="124" t="n">
        <v>2850193.00423984</v>
      </c>
      <c r="I974" s="124" t="n"/>
      <c r="J974" s="124" t="n"/>
      <c r="K974" s="124" t="n"/>
      <c r="L974" s="124" t="n">
        <v>0</v>
      </c>
      <c r="M974" s="124" t="n"/>
      <c r="N974" s="124" t="n"/>
      <c r="O974" s="124" t="n"/>
      <c r="P974" s="124" t="n"/>
      <c r="Q974" s="124" t="n"/>
      <c r="R974" s="124" t="n">
        <v>90897.9444731132</v>
      </c>
      <c r="S974" s="124" t="n">
        <v>24000</v>
      </c>
      <c r="T974" s="124" t="n">
        <v>64840.5337241541</v>
      </c>
      <c r="U974" s="128" t="n">
        <f aca="false" ca="false" dt2D="false" dtr="false" t="normal">COUNTIF(F974:Q974, "&gt;0")</f>
        <v>1</v>
      </c>
      <c r="V974" s="128" t="n">
        <f aca="false" ca="false" dt2D="false" dtr="false" t="normal">COUNTIF(R974:T974, "&gt;0")</f>
        <v>3</v>
      </c>
      <c r="W974" s="128" t="n">
        <f aca="false" ca="false" dt2D="false" dtr="false" t="normal">+U974+V974</f>
        <v>4</v>
      </c>
    </row>
    <row customHeight="true" ht="13.5" outlineLevel="0" r="975">
      <c r="A975" s="115" t="n">
        <f aca="false" ca="false" dt2D="false" dtr="false" t="normal">A974+1</f>
        <v>83</v>
      </c>
      <c r="B975" s="115" t="n">
        <f aca="false" ca="false" dt2D="false" dtr="false" t="normal">+B974+1</f>
        <v>20</v>
      </c>
      <c r="C975" s="116" t="s">
        <v>66</v>
      </c>
      <c r="D975" s="115" t="s">
        <v>653</v>
      </c>
      <c r="E975" s="194" t="n">
        <f aca="false" ca="false" dt2D="false" dtr="false" t="normal">SUM(F975:T975)</f>
        <v>22679110.795271453</v>
      </c>
      <c r="F975" s="151" t="n"/>
      <c r="G975" s="151" t="n"/>
      <c r="H975" s="151" t="n"/>
      <c r="I975" s="151" t="n"/>
      <c r="J975" s="151" t="n"/>
      <c r="K975" s="151" t="n"/>
      <c r="L975" s="151" t="n">
        <v>0</v>
      </c>
      <c r="M975" s="151" t="n"/>
      <c r="N975" s="151" t="n"/>
      <c r="O975" s="151" t="n"/>
      <c r="P975" s="151" t="n">
        <v>21489404.5003945</v>
      </c>
      <c r="Q975" s="151" t="n"/>
      <c r="R975" s="151" t="n">
        <v>680373.323858142</v>
      </c>
      <c r="S975" s="151" t="n">
        <v>24000</v>
      </c>
      <c r="T975" s="151" t="n">
        <v>485332.971018808</v>
      </c>
    </row>
    <row customHeight="true" ht="13.5" outlineLevel="0" r="976">
      <c r="A976" s="115" t="n">
        <f aca="false" ca="false" dt2D="false" dtr="false" t="normal">A975+1</f>
        <v>84</v>
      </c>
      <c r="B976" s="115" t="n">
        <f aca="false" ca="false" dt2D="false" dtr="false" t="normal">+B975+1</f>
        <v>21</v>
      </c>
      <c r="C976" s="116" t="s">
        <v>66</v>
      </c>
      <c r="D976" s="115" t="s">
        <v>655</v>
      </c>
      <c r="E976" s="194" t="n">
        <f aca="false" ca="false" dt2D="false" dtr="false" t="normal">SUM(F976:T976)</f>
        <v>56527613.272</v>
      </c>
      <c r="F976" s="151" t="n">
        <v>10561724.4391952</v>
      </c>
      <c r="G976" s="151" t="n">
        <v>4987040.3605616</v>
      </c>
      <c r="H976" s="151" t="n">
        <v>5052068.013704</v>
      </c>
      <c r="I976" s="151" t="n">
        <v>4214286.3722144</v>
      </c>
      <c r="J976" s="151" t="n"/>
      <c r="K976" s="151" t="n"/>
      <c r="L976" s="151" t="n">
        <v>0</v>
      </c>
      <c r="M976" s="151" t="n"/>
      <c r="N976" s="151" t="n"/>
      <c r="O976" s="151" t="n">
        <v>7631821.7756816</v>
      </c>
      <c r="P976" s="151" t="n">
        <v>21151152.9884624</v>
      </c>
      <c r="Q976" s="151" t="n"/>
      <c r="R976" s="151" t="n">
        <v>1695828.39816</v>
      </c>
      <c r="S976" s="151" t="n">
        <v>24000</v>
      </c>
      <c r="T976" s="151" t="n">
        <v>1209690.9240208</v>
      </c>
      <c r="X976" s="0" t="s">
        <v>1072</v>
      </c>
    </row>
    <row customHeight="true" ht="13.5" outlineLevel="0" r="977">
      <c r="A977" s="115" t="n">
        <f aca="false" ca="false" dt2D="false" dtr="false" t="normal">A976+1</f>
        <v>85</v>
      </c>
      <c r="B977" s="115" t="s">
        <v>226</v>
      </c>
      <c r="C977" s="116" t="s">
        <v>66</v>
      </c>
      <c r="D977" s="115" t="s">
        <v>385</v>
      </c>
      <c r="E977" s="194" t="n">
        <f aca="false" ca="false" dt2D="false" dtr="false" t="normal">SUM(F977:T977)</f>
        <v>21385213.36</v>
      </c>
      <c r="F977" s="151" t="n"/>
      <c r="G977" s="151" t="n"/>
      <c r="H977" s="151" t="n"/>
      <c r="I977" s="151" t="n">
        <v>3454771.48</v>
      </c>
      <c r="J977" s="151" t="n"/>
      <c r="K977" s="151" t="n"/>
      <c r="L977" s="151" t="n"/>
      <c r="M977" s="151" t="n"/>
      <c r="N977" s="151" t="n"/>
      <c r="O977" s="151" t="n"/>
      <c r="P977" s="151" t="n">
        <v>17930441.88</v>
      </c>
      <c r="Q977" s="151" t="n"/>
      <c r="R977" s="151" t="n"/>
      <c r="S977" s="151" t="n"/>
      <c r="T977" s="151" t="n"/>
    </row>
    <row customHeight="true" ht="13.5" outlineLevel="0" r="978">
      <c r="A978" s="115" t="n">
        <f aca="false" ca="false" dt2D="false" dtr="false" t="normal">A977+1</f>
        <v>86</v>
      </c>
      <c r="B978" s="115" t="n">
        <f aca="false" ca="false" dt2D="false" dtr="false" t="normal">B976+1</f>
        <v>22</v>
      </c>
      <c r="C978" s="116" t="s">
        <v>66</v>
      </c>
      <c r="D978" s="115" t="s">
        <v>657</v>
      </c>
      <c r="E978" s="194" t="n">
        <f aca="false" ca="false" dt2D="false" dtr="false" t="normal">SUM(F978:T978)</f>
        <v>19221525.422999997</v>
      </c>
      <c r="F978" s="151" t="n"/>
      <c r="G978" s="151" t="n"/>
      <c r="H978" s="151" t="n"/>
      <c r="I978" s="151" t="n"/>
      <c r="J978" s="151" t="n"/>
      <c r="K978" s="151" t="n"/>
      <c r="L978" s="151" t="n"/>
      <c r="M978" s="151" t="n"/>
      <c r="N978" s="151" t="n">
        <v>18209538.0676578</v>
      </c>
      <c r="O978" s="151" t="n"/>
      <c r="P978" s="151" t="n"/>
      <c r="Q978" s="151" t="n"/>
      <c r="R978" s="151" t="n">
        <v>576645.73269</v>
      </c>
      <c r="S978" s="151" t="n">
        <v>24001</v>
      </c>
      <c r="T978" s="151" t="n">
        <v>411340.6226522</v>
      </c>
    </row>
    <row customHeight="true" ht="13.5" outlineLevel="0" r="979">
      <c r="A979" s="115" t="n">
        <f aca="false" ca="false" dt2D="false" dtr="false" t="normal">A978+1</f>
        <v>87</v>
      </c>
      <c r="B979" s="115" t="s">
        <v>226</v>
      </c>
      <c r="C979" s="116" t="s">
        <v>66</v>
      </c>
      <c r="D979" s="115" t="s">
        <v>387</v>
      </c>
      <c r="E979" s="194" t="n">
        <f aca="false" ca="false" dt2D="false" dtr="false" t="normal">SUM(F979:T979)</f>
        <v>28426937.99</v>
      </c>
      <c r="F979" s="151" t="n"/>
      <c r="G979" s="151" t="n"/>
      <c r="H979" s="151" t="n"/>
      <c r="I979" s="151" t="n"/>
      <c r="J979" s="151" t="n"/>
      <c r="K979" s="151" t="n"/>
      <c r="L979" s="151" t="n"/>
      <c r="M979" s="151" t="n"/>
      <c r="N979" s="151" t="n"/>
      <c r="O979" s="151" t="n"/>
      <c r="P979" s="151" t="n">
        <v>28426937.99</v>
      </c>
      <c r="Q979" s="151" t="n"/>
      <c r="R979" s="151" t="n"/>
      <c r="S979" s="151" t="n"/>
      <c r="T979" s="151" t="n"/>
    </row>
    <row customHeight="true" ht="13.5" outlineLevel="0" r="980">
      <c r="A980" s="115" t="n">
        <f aca="false" ca="false" dt2D="false" dtr="false" t="normal">A979+1</f>
        <v>88</v>
      </c>
      <c r="B980" s="115" t="n">
        <f aca="false" ca="false" dt2D="false" dtr="false" t="normal">B978+1</f>
        <v>23</v>
      </c>
      <c r="C980" s="116" t="s">
        <v>66</v>
      </c>
      <c r="D980" s="115" t="s">
        <v>659</v>
      </c>
      <c r="E980" s="194" t="n">
        <f aca="false" ca="false" dt2D="false" dtr="false" t="normal">SUM(F980:T980)</f>
        <v>32590983.531997997</v>
      </c>
      <c r="F980" s="151" t="n"/>
      <c r="G980" s="151" t="n"/>
      <c r="H980" s="151" t="n"/>
      <c r="I980" s="151" t="n"/>
      <c r="J980" s="151" t="n"/>
      <c r="K980" s="151" t="n"/>
      <c r="L980" s="151" t="n">
        <v>0</v>
      </c>
      <c r="M980" s="151" t="n"/>
      <c r="N980" s="151" t="n"/>
      <c r="O980" s="151" t="n"/>
      <c r="P980" s="151" t="n">
        <v>30891806.9784533</v>
      </c>
      <c r="Q980" s="151" t="n"/>
      <c r="R980" s="151" t="n">
        <v>977729.505959939</v>
      </c>
      <c r="S980" s="151" t="n">
        <v>24000</v>
      </c>
      <c r="T980" s="151" t="n">
        <v>697447.047584757</v>
      </c>
    </row>
    <row customHeight="true" ht="13.5" outlineLevel="0" r="981">
      <c r="A981" s="115" t="n">
        <f aca="false" ca="false" dt2D="false" dtr="false" t="normal">A980+1</f>
        <v>89</v>
      </c>
      <c r="B981" s="115" t="n">
        <f aca="false" ca="false" dt2D="false" dtr="false" t="normal">+B980+1</f>
        <v>24</v>
      </c>
      <c r="C981" s="116" t="s">
        <v>66</v>
      </c>
      <c r="D981" s="115" t="s">
        <v>660</v>
      </c>
      <c r="E981" s="194" t="n">
        <f aca="false" ca="false" dt2D="false" dtr="false" t="normal">SUM(F981:T981)</f>
        <v>52456880.405</v>
      </c>
      <c r="F981" s="151" t="n"/>
      <c r="G981" s="151" t="n"/>
      <c r="H981" s="151" t="n"/>
      <c r="I981" s="151" t="n"/>
      <c r="J981" s="151" t="n"/>
      <c r="K981" s="151" t="n"/>
      <c r="L981" s="151" t="n">
        <v>0</v>
      </c>
      <c r="M981" s="151" t="n"/>
      <c r="N981" s="151" t="n">
        <v>49736596.752183</v>
      </c>
      <c r="O981" s="151" t="n"/>
      <c r="P981" s="151" t="n"/>
      <c r="Q981" s="151" t="n"/>
      <c r="R981" s="151" t="n">
        <v>1573706.41215</v>
      </c>
      <c r="S981" s="151" t="n">
        <v>24000</v>
      </c>
      <c r="T981" s="151" t="n">
        <v>1122577.240667</v>
      </c>
    </row>
    <row customHeight="true" ht="13.5" outlineLevel="0" r="982">
      <c r="A982" s="115" t="n">
        <f aca="false" ca="false" dt2D="false" dtr="false" t="normal">A981+1</f>
        <v>90</v>
      </c>
      <c r="B982" s="115" t="n">
        <f aca="false" ca="false" dt2D="false" dtr="false" t="normal">B981+1</f>
        <v>25</v>
      </c>
      <c r="C982" s="116" t="s">
        <v>66</v>
      </c>
      <c r="D982" s="115" t="s">
        <v>661</v>
      </c>
      <c r="E982" s="194" t="n">
        <f aca="false" ca="false" dt2D="false" dtr="false" t="normal">SUM(F982:T982)</f>
        <v>46992600.239999995</v>
      </c>
      <c r="F982" s="151" t="n"/>
      <c r="G982" s="151" t="n"/>
      <c r="H982" s="151" t="n"/>
      <c r="I982" s="151" t="n"/>
      <c r="J982" s="151" t="n"/>
      <c r="K982" s="151" t="n"/>
      <c r="L982" s="151" t="n"/>
      <c r="M982" s="151" t="n"/>
      <c r="N982" s="151" t="n">
        <v>23237368.4</v>
      </c>
      <c r="O982" s="151" t="n"/>
      <c r="P982" s="151" t="n">
        <v>23755231.84</v>
      </c>
      <c r="Q982" s="151" t="n"/>
      <c r="R982" s="151" t="n"/>
      <c r="S982" s="151" t="n"/>
      <c r="T982" s="151" t="n"/>
    </row>
    <row customHeight="true" ht="13.5" outlineLevel="0" r="983">
      <c r="A983" s="115" t="n">
        <f aca="false" ca="false" dt2D="false" dtr="false" t="normal">A982+1</f>
        <v>91</v>
      </c>
      <c r="B983" s="115" t="n">
        <f aca="false" ca="false" dt2D="false" dtr="false" t="normal">B982+1</f>
        <v>26</v>
      </c>
      <c r="C983" s="116" t="s">
        <v>66</v>
      </c>
      <c r="D983" s="115" t="s">
        <v>663</v>
      </c>
      <c r="E983" s="194" t="n">
        <f aca="false" ca="false" dt2D="false" dtr="false" t="normal">SUM(F983:T983)</f>
        <v>33041010.972999997</v>
      </c>
      <c r="F983" s="151" t="n"/>
      <c r="G983" s="151" t="n"/>
      <c r="H983" s="151" t="n"/>
      <c r="I983" s="151" t="n"/>
      <c r="J983" s="151" t="n"/>
      <c r="K983" s="151" t="n"/>
      <c r="L983" s="151" t="n"/>
      <c r="M983" s="151" t="n"/>
      <c r="N983" s="151" t="n">
        <v>31318701.1117878</v>
      </c>
      <c r="O983" s="151" t="n"/>
      <c r="P983" s="151" t="n"/>
      <c r="Q983" s="151" t="n"/>
      <c r="R983" s="151" t="n">
        <v>991230.26919</v>
      </c>
      <c r="S983" s="151" t="n">
        <v>24002</v>
      </c>
      <c r="T983" s="151" t="n">
        <v>707077.5920222</v>
      </c>
    </row>
    <row customHeight="true" ht="13.5" outlineLevel="0" r="984">
      <c r="A984" s="115" t="n">
        <f aca="false" ca="false" dt2D="false" dtr="false" t="normal">A983+1</f>
        <v>92</v>
      </c>
      <c r="B984" s="115" t="n">
        <f aca="false" ca="false" dt2D="false" dtr="false" t="normal">B983+1</f>
        <v>27</v>
      </c>
      <c r="C984" s="116" t="s">
        <v>66</v>
      </c>
      <c r="D984" s="115" t="s">
        <v>664</v>
      </c>
      <c r="E984" s="194" t="n">
        <f aca="false" ca="false" dt2D="false" dtr="false" t="normal">SUM(F984:T984)</f>
        <v>14885519.49</v>
      </c>
      <c r="F984" s="151" t="n"/>
      <c r="G984" s="151" t="n"/>
      <c r="H984" s="151" t="n"/>
      <c r="I984" s="151" t="n"/>
      <c r="J984" s="151" t="n"/>
      <c r="K984" s="151" t="n"/>
      <c r="L984" s="151" t="n"/>
      <c r="M984" s="151" t="n"/>
      <c r="N984" s="151" t="n"/>
      <c r="O984" s="151" t="n"/>
      <c r="P984" s="151" t="n">
        <v>14885519.49</v>
      </c>
      <c r="Q984" s="151" t="n"/>
      <c r="R984" s="151" t="n"/>
      <c r="S984" s="151" t="n"/>
      <c r="T984" s="151" t="n"/>
    </row>
    <row customHeight="true" ht="13.5" outlineLevel="0" r="985">
      <c r="A985" s="115" t="n">
        <f aca="false" ca="false" dt2D="false" dtr="false" t="normal">A984+1</f>
        <v>93</v>
      </c>
      <c r="B985" s="115" t="s">
        <v>226</v>
      </c>
      <c r="C985" s="116" t="s">
        <v>66</v>
      </c>
      <c r="D985" s="115" t="s">
        <v>665</v>
      </c>
      <c r="E985" s="194" t="n">
        <f aca="false" ca="false" dt2D="false" dtr="false" t="normal">SUM(F985:T985)</f>
        <v>3824100.682</v>
      </c>
      <c r="F985" s="151" t="n"/>
      <c r="G985" s="151" t="n"/>
      <c r="H985" s="151" t="n"/>
      <c r="I985" s="151" t="n">
        <v>3603541.9069452</v>
      </c>
      <c r="J985" s="151" t="n"/>
      <c r="K985" s="151" t="n"/>
      <c r="L985" s="151" t="n">
        <v>0</v>
      </c>
      <c r="M985" s="151" t="n"/>
      <c r="N985" s="151" t="n"/>
      <c r="O985" s="151" t="n"/>
      <c r="P985" s="151" t="n"/>
      <c r="Q985" s="151" t="n"/>
      <c r="R985" s="151" t="n">
        <v>114723.02046</v>
      </c>
      <c r="S985" s="151" t="n">
        <v>24000</v>
      </c>
      <c r="T985" s="151" t="n">
        <v>81835.7545948</v>
      </c>
    </row>
    <row customHeight="true" ht="13.5" outlineLevel="0" r="986">
      <c r="A986" s="115" t="n">
        <f aca="false" ca="false" dt2D="false" dtr="false" t="normal">A985+1</f>
        <v>94</v>
      </c>
      <c r="B986" s="115" t="s">
        <v>226</v>
      </c>
      <c r="C986" s="116" t="s">
        <v>66</v>
      </c>
      <c r="D986" s="115" t="s">
        <v>392</v>
      </c>
      <c r="E986" s="194" t="n">
        <f aca="false" ca="false" dt2D="false" dtr="false" t="normal">SUM(F986:T986)</f>
        <v>42972725.41</v>
      </c>
      <c r="F986" s="151" t="n"/>
      <c r="G986" s="151" t="n"/>
      <c r="H986" s="151" t="n"/>
      <c r="I986" s="151" t="n"/>
      <c r="J986" s="151" t="n"/>
      <c r="K986" s="151" t="n"/>
      <c r="L986" s="151" t="n"/>
      <c r="M986" s="151" t="n"/>
      <c r="N986" s="151" t="n">
        <v>21249580.71</v>
      </c>
      <c r="O986" s="151" t="n"/>
      <c r="P986" s="151" t="n">
        <v>21723144.7</v>
      </c>
      <c r="Q986" s="151" t="n"/>
      <c r="R986" s="151" t="n"/>
      <c r="S986" s="151" t="n"/>
      <c r="T986" s="151" t="n"/>
    </row>
    <row customHeight="true" ht="13.5" outlineLevel="0" r="987">
      <c r="A987" s="115" t="n">
        <f aca="false" ca="false" dt2D="false" dtr="false" t="normal">A986+1</f>
        <v>95</v>
      </c>
      <c r="B987" s="115" t="s">
        <v>226</v>
      </c>
      <c r="C987" s="116" t="s">
        <v>66</v>
      </c>
      <c r="D987" s="115" t="s">
        <v>396</v>
      </c>
      <c r="E987" s="194" t="n">
        <f aca="false" ca="false" dt2D="false" dtr="false" t="normal">SUM(F987:T987)</f>
        <v>21166381.45</v>
      </c>
      <c r="F987" s="151" t="n"/>
      <c r="G987" s="151" t="n"/>
      <c r="H987" s="151" t="n"/>
      <c r="I987" s="151" t="n"/>
      <c r="J987" s="151" t="n"/>
      <c r="K987" s="151" t="n"/>
      <c r="L987" s="151" t="n"/>
      <c r="M987" s="151" t="n"/>
      <c r="N987" s="151" t="n"/>
      <c r="O987" s="151" t="n"/>
      <c r="P987" s="151" t="n">
        <v>21166381.45</v>
      </c>
      <c r="Q987" s="151" t="n"/>
      <c r="R987" s="151" t="n"/>
      <c r="S987" s="151" t="n"/>
      <c r="T987" s="151" t="n"/>
    </row>
    <row customHeight="true" ht="13.5" outlineLevel="0" r="988">
      <c r="A988" s="115" t="n">
        <f aca="false" ca="false" dt2D="false" dtr="false" t="normal">A987+1</f>
        <v>96</v>
      </c>
      <c r="B988" s="115" t="s">
        <v>226</v>
      </c>
      <c r="C988" s="116" t="s">
        <v>66</v>
      </c>
      <c r="D988" s="115" t="s">
        <v>399</v>
      </c>
      <c r="E988" s="194" t="n">
        <f aca="false" ca="false" dt2D="false" dtr="false" t="normal">SUM(F988:T988)</f>
        <v>21315937.54</v>
      </c>
      <c r="F988" s="151" t="n"/>
      <c r="G988" s="151" t="n"/>
      <c r="H988" s="151" t="n"/>
      <c r="I988" s="151" t="n"/>
      <c r="J988" s="151" t="n"/>
      <c r="K988" s="151" t="n"/>
      <c r="L988" s="151" t="n"/>
      <c r="M988" s="151" t="n"/>
      <c r="N988" s="151" t="n"/>
      <c r="O988" s="151" t="n"/>
      <c r="P988" s="151" t="n">
        <v>21315937.54</v>
      </c>
      <c r="Q988" s="151" t="n"/>
      <c r="R988" s="151" t="n"/>
      <c r="S988" s="151" t="n"/>
      <c r="T988" s="151" t="n"/>
    </row>
    <row customHeight="true" ht="13.5" outlineLevel="0" r="989">
      <c r="A989" s="115" t="n">
        <f aca="false" ca="false" dt2D="false" dtr="false" t="normal">A988+1</f>
        <v>97</v>
      </c>
      <c r="B989" s="115" t="n">
        <f aca="false" ca="false" dt2D="false" dtr="false" t="normal">B984+1</f>
        <v>28</v>
      </c>
      <c r="C989" s="116" t="s">
        <v>66</v>
      </c>
      <c r="D989" s="115" t="s">
        <v>668</v>
      </c>
      <c r="E989" s="194" t="n">
        <f aca="false" ca="false" dt2D="false" dtr="false" t="normal">SUM(F989:T989)</f>
        <v>61445734.08</v>
      </c>
      <c r="F989" s="151" t="n"/>
      <c r="G989" s="151" t="n"/>
      <c r="H989" s="151" t="n"/>
      <c r="I989" s="151" t="n"/>
      <c r="J989" s="151" t="n"/>
      <c r="K989" s="151" t="n"/>
      <c r="L989" s="151" t="n"/>
      <c r="M989" s="151" t="n"/>
      <c r="N989" s="151" t="n"/>
      <c r="O989" s="151" t="n"/>
      <c r="P989" s="151" t="n">
        <v>61445734.08</v>
      </c>
      <c r="Q989" s="151" t="n"/>
      <c r="R989" s="151" t="n"/>
      <c r="S989" s="151" t="n"/>
      <c r="T989" s="151" t="n"/>
    </row>
    <row customHeight="true" ht="13.5" outlineLevel="0" r="990">
      <c r="A990" s="115" t="n">
        <f aca="false" ca="false" dt2D="false" dtr="false" t="normal">A989+1</f>
        <v>98</v>
      </c>
      <c r="B990" s="115" t="s">
        <v>226</v>
      </c>
      <c r="C990" s="116" t="s">
        <v>66</v>
      </c>
      <c r="D990" s="115" t="s">
        <v>669</v>
      </c>
      <c r="E990" s="194" t="n">
        <f aca="false" ca="false" dt2D="false" dtr="false" t="normal">SUM(F990:T990)</f>
        <v>128301655.52312587</v>
      </c>
      <c r="F990" s="151" t="n"/>
      <c r="G990" s="151" t="n"/>
      <c r="H990" s="151" t="n"/>
      <c r="I990" s="151" t="n"/>
      <c r="J990" s="151" t="n"/>
      <c r="K990" s="151" t="n"/>
      <c r="L990" s="151" t="n">
        <v>0</v>
      </c>
      <c r="M990" s="151" t="n"/>
      <c r="N990" s="151" t="n"/>
      <c r="O990" s="151" t="n">
        <v>25924161.8354525</v>
      </c>
      <c r="P990" s="151" t="n">
        <v>95758788.5937847</v>
      </c>
      <c r="Q990" s="151" t="n"/>
      <c r="R990" s="151" t="n">
        <v>3849049.66569378</v>
      </c>
      <c r="S990" s="151" t="n">
        <v>24000</v>
      </c>
      <c r="T990" s="151" t="n">
        <v>2745655.42819489</v>
      </c>
    </row>
    <row customHeight="true" ht="13.5" outlineLevel="0" r="991">
      <c r="A991" s="115" t="n">
        <f aca="false" ca="false" dt2D="false" dtr="false" t="normal">A990+1</f>
        <v>99</v>
      </c>
      <c r="B991" s="115" t="s">
        <v>226</v>
      </c>
      <c r="C991" s="116" t="s">
        <v>66</v>
      </c>
      <c r="D991" s="115" t="s">
        <v>76</v>
      </c>
      <c r="E991" s="194" t="n">
        <f aca="false" ca="false" dt2D="false" dtr="false" t="normal">SUM(F991:T991)</f>
        <v>56569262.72</v>
      </c>
      <c r="F991" s="151" t="n"/>
      <c r="G991" s="151" t="n"/>
      <c r="H991" s="151" t="n"/>
      <c r="I991" s="151" t="n"/>
      <c r="J991" s="151" t="n"/>
      <c r="K991" s="151" t="n"/>
      <c r="L991" s="151" t="n"/>
      <c r="M991" s="151" t="n"/>
      <c r="N991" s="151" t="n"/>
      <c r="O991" s="151" t="n"/>
      <c r="P991" s="151" t="n">
        <v>56569262.72</v>
      </c>
      <c r="Q991" s="151" t="n"/>
      <c r="R991" s="151" t="n"/>
      <c r="S991" s="151" t="n"/>
      <c r="T991" s="151" t="n"/>
    </row>
    <row customHeight="true" ht="13.5" outlineLevel="0" r="992">
      <c r="A992" s="115" t="n">
        <f aca="false" ca="false" dt2D="false" dtr="false" t="normal">A991+1</f>
        <v>100</v>
      </c>
      <c r="B992" s="115" t="s">
        <v>226</v>
      </c>
      <c r="C992" s="116" t="s">
        <v>66</v>
      </c>
      <c r="D992" s="115" t="s">
        <v>813</v>
      </c>
      <c r="E992" s="194" t="n">
        <f aca="false" ca="false" dt2D="false" dtr="false" t="normal">SUM(F992:T992)</f>
        <v>28361820.82</v>
      </c>
      <c r="F992" s="0" t="n"/>
      <c r="G992" s="151" t="n"/>
      <c r="H992" s="151" t="n"/>
      <c r="I992" s="151" t="n"/>
      <c r="J992" s="151" t="n"/>
      <c r="K992" s="151" t="n"/>
      <c r="L992" s="151" t="n"/>
      <c r="M992" s="151" t="n"/>
      <c r="N992" s="151" t="n"/>
      <c r="O992" s="151" t="n"/>
      <c r="P992" s="151" t="n">
        <v>28361820.82</v>
      </c>
      <c r="Q992" s="151" t="n"/>
      <c r="R992" s="151" t="n"/>
      <c r="S992" s="151" t="n"/>
      <c r="T992" s="151" t="n"/>
    </row>
    <row customHeight="true" ht="13.5" outlineLevel="0" r="993">
      <c r="A993" s="115" t="n">
        <f aca="false" ca="false" dt2D="false" dtr="false" t="normal">A992+1</f>
        <v>101</v>
      </c>
      <c r="B993" s="115" t="s">
        <v>226</v>
      </c>
      <c r="C993" s="116" t="s">
        <v>66</v>
      </c>
      <c r="D993" s="115" t="s">
        <v>404</v>
      </c>
      <c r="E993" s="194" t="n">
        <f aca="false" ca="false" dt2D="false" dtr="false" t="normal">SUM(F993:T993)</f>
        <v>22283242.57</v>
      </c>
      <c r="F993" s="151" t="n"/>
      <c r="G993" s="151" t="n"/>
      <c r="H993" s="151" t="n"/>
      <c r="I993" s="151" t="n"/>
      <c r="J993" s="151" t="n"/>
      <c r="K993" s="151" t="n"/>
      <c r="L993" s="151" t="n"/>
      <c r="M993" s="151" t="n"/>
      <c r="N993" s="151" t="n"/>
      <c r="O993" s="151" t="n"/>
      <c r="P993" s="151" t="n">
        <v>22283242.57</v>
      </c>
      <c r="Q993" s="151" t="n"/>
      <c r="R993" s="151" t="n"/>
      <c r="S993" s="151" t="n"/>
      <c r="T993" s="151" t="n"/>
    </row>
    <row customHeight="true" ht="13.5" outlineLevel="0" r="994">
      <c r="A994" s="115" t="n">
        <f aca="false" ca="false" dt2D="false" dtr="false" t="normal">A993+1</f>
        <v>102</v>
      </c>
      <c r="B994" s="115" t="s">
        <v>226</v>
      </c>
      <c r="C994" s="116" t="s">
        <v>66</v>
      </c>
      <c r="D994" s="115" t="s">
        <v>406</v>
      </c>
      <c r="E994" s="194" t="n">
        <f aca="false" ca="false" dt2D="false" dtr="false" t="normal">SUM(F994:T994)</f>
        <v>20146082.35</v>
      </c>
      <c r="F994" s="151" t="n"/>
      <c r="G994" s="151" t="n"/>
      <c r="H994" s="151" t="n"/>
      <c r="I994" s="151" t="n"/>
      <c r="J994" s="151" t="n"/>
      <c r="K994" s="151" t="n"/>
      <c r="L994" s="151" t="n"/>
      <c r="M994" s="151" t="n"/>
      <c r="N994" s="151" t="n"/>
      <c r="O994" s="151" t="n"/>
      <c r="P994" s="151" t="n">
        <v>20146082.35</v>
      </c>
      <c r="Q994" s="151" t="n"/>
      <c r="R994" s="151" t="n"/>
      <c r="S994" s="151" t="n"/>
      <c r="T994" s="151" t="n"/>
    </row>
    <row customHeight="true" ht="13.5" outlineLevel="0" r="995">
      <c r="A995" s="115" t="n">
        <f aca="false" ca="false" dt2D="false" dtr="false" t="normal">A994+1</f>
        <v>103</v>
      </c>
      <c r="B995" s="115" t="s">
        <v>226</v>
      </c>
      <c r="C995" s="116" t="s">
        <v>66</v>
      </c>
      <c r="D995" s="115" t="s">
        <v>409</v>
      </c>
      <c r="E995" s="194" t="n">
        <f aca="false" ca="false" dt2D="false" dtr="false" t="normal">SUM(F995:T995)</f>
        <v>20375821.59</v>
      </c>
      <c r="F995" s="151" t="n"/>
      <c r="G995" s="151" t="n"/>
      <c r="H995" s="151" t="n"/>
      <c r="I995" s="151" t="n"/>
      <c r="J995" s="151" t="n"/>
      <c r="K995" s="151" t="n"/>
      <c r="L995" s="151" t="n"/>
      <c r="M995" s="151" t="n"/>
      <c r="N995" s="151" t="n"/>
      <c r="O995" s="151" t="n"/>
      <c r="P995" s="151" t="n">
        <v>20375821.59</v>
      </c>
      <c r="Q995" s="151" t="n"/>
      <c r="R995" s="151" t="n"/>
      <c r="S995" s="151" t="n"/>
      <c r="T995" s="151" t="n"/>
    </row>
    <row customHeight="true" ht="13.5" outlineLevel="0" r="996">
      <c r="A996" s="115" t="n">
        <f aca="false" ca="false" dt2D="false" dtr="false" t="normal">A995+1</f>
        <v>104</v>
      </c>
      <c r="B996" s="115" t="s">
        <v>226</v>
      </c>
      <c r="C996" s="116" t="s">
        <v>66</v>
      </c>
      <c r="D996" s="115" t="s">
        <v>412</v>
      </c>
      <c r="E996" s="194" t="n">
        <f aca="false" ca="false" dt2D="false" dtr="false" t="normal">SUM(F996:T996)</f>
        <v>11771563.1</v>
      </c>
      <c r="F996" s="151" t="n"/>
      <c r="G996" s="151" t="n">
        <v>7400293.34</v>
      </c>
      <c r="H996" s="151" t="n"/>
      <c r="I996" s="151" t="n">
        <v>4371269.76</v>
      </c>
      <c r="J996" s="151" t="n"/>
      <c r="K996" s="151" t="n"/>
      <c r="L996" s="151" t="n"/>
      <c r="M996" s="151" t="n"/>
      <c r="N996" s="151" t="n"/>
      <c r="O996" s="151" t="n"/>
      <c r="P996" s="151" t="n"/>
      <c r="Q996" s="151" t="n"/>
      <c r="R996" s="151" t="n"/>
      <c r="S996" s="151" t="n"/>
      <c r="T996" s="151" t="n"/>
    </row>
    <row customHeight="true" ht="13.5" outlineLevel="0" r="997">
      <c r="A997" s="115" t="n">
        <f aca="false" ca="false" dt2D="false" dtr="false" t="normal">A996+1</f>
        <v>105</v>
      </c>
      <c r="B997" s="115" t="s">
        <v>226</v>
      </c>
      <c r="C997" s="116" t="s">
        <v>66</v>
      </c>
      <c r="D997" s="115" t="s">
        <v>99</v>
      </c>
      <c r="E997" s="194" t="n">
        <f aca="false" ca="false" dt2D="false" dtr="false" t="normal">SUM(F997:T997)</f>
        <v>31564913.178</v>
      </c>
      <c r="F997" s="151" t="n"/>
      <c r="G997" s="151" t="n"/>
      <c r="H997" s="151" t="n"/>
      <c r="I997" s="151" t="n"/>
      <c r="J997" s="151" t="n"/>
      <c r="K997" s="151" t="n"/>
      <c r="L997" s="151" t="n">
        <v>0</v>
      </c>
      <c r="M997" s="151" t="n"/>
      <c r="N997" s="151" t="n">
        <v>29918476.6406508</v>
      </c>
      <c r="O997" s="151" t="n"/>
      <c r="P997" s="151" t="n"/>
      <c r="Q997" s="151" t="n"/>
      <c r="R997" s="151" t="n">
        <v>946947.39534</v>
      </c>
      <c r="S997" s="151" t="n">
        <v>24000</v>
      </c>
      <c r="T997" s="151" t="n">
        <v>675489.1420092</v>
      </c>
    </row>
    <row customHeight="true" ht="13.5" outlineLevel="0" r="998">
      <c r="A998" s="115" t="n">
        <f aca="false" ca="false" dt2D="false" dtr="false" t="normal">A997+1</f>
        <v>106</v>
      </c>
      <c r="B998" s="115" t="n">
        <f aca="false" ca="false" dt2D="false" dtr="false" t="normal">B989+1</f>
        <v>29</v>
      </c>
      <c r="C998" s="116" t="s">
        <v>66</v>
      </c>
      <c r="D998" s="115" t="s">
        <v>77</v>
      </c>
      <c r="E998" s="194" t="n">
        <f aca="false" ca="false" dt2D="false" dtr="false" t="normal">SUM(F998:T998)</f>
        <v>60441882.449999996</v>
      </c>
      <c r="F998" s="151" t="n"/>
      <c r="G998" s="151" t="n"/>
      <c r="H998" s="151" t="n"/>
      <c r="I998" s="151" t="n"/>
      <c r="J998" s="151" t="n"/>
      <c r="K998" s="151" t="n"/>
      <c r="L998" s="151" t="n"/>
      <c r="M998" s="151" t="n"/>
      <c r="N998" s="151" t="n">
        <v>31102327.371165</v>
      </c>
      <c r="O998" s="151" t="n"/>
      <c r="P998" s="151" t="n">
        <v>26208842.320905</v>
      </c>
      <c r="Q998" s="151" t="n"/>
      <c r="R998" s="151" t="n">
        <v>1813256.4735</v>
      </c>
      <c r="S998" s="151" t="n">
        <v>24000</v>
      </c>
      <c r="T998" s="151" t="n">
        <v>1293456.28443</v>
      </c>
    </row>
    <row customHeight="true" ht="13.5" outlineLevel="0" r="999">
      <c r="A999" s="115" t="n">
        <f aca="false" ca="false" dt2D="false" dtr="false" t="normal">A998+1</f>
        <v>107</v>
      </c>
      <c r="B999" s="115" t="s">
        <v>226</v>
      </c>
      <c r="C999" s="116" t="s">
        <v>66</v>
      </c>
      <c r="D999" s="115" t="s">
        <v>417</v>
      </c>
      <c r="E999" s="194" t="n">
        <f aca="false" ca="false" dt2D="false" dtr="false" t="normal">SUM(F999:T999)</f>
        <v>32593354.78</v>
      </c>
      <c r="F999" s="151" t="n"/>
      <c r="G999" s="151" t="n"/>
      <c r="H999" s="151" t="n"/>
      <c r="I999" s="151" t="n"/>
      <c r="J999" s="151" t="n"/>
      <c r="K999" s="151" t="n"/>
      <c r="L999" s="151" t="n"/>
      <c r="M999" s="151" t="n"/>
      <c r="N999" s="151" t="n"/>
      <c r="O999" s="151" t="n"/>
      <c r="P999" s="151" t="n">
        <v>32593354.78</v>
      </c>
      <c r="Q999" s="151" t="n"/>
      <c r="R999" s="151" t="n"/>
      <c r="S999" s="151" t="n"/>
      <c r="T999" s="151" t="n"/>
    </row>
    <row customHeight="true" ht="13.5" outlineLevel="0" r="1000">
      <c r="A1000" s="115" t="n">
        <f aca="false" ca="false" dt2D="false" dtr="false" t="normal">A999+1</f>
        <v>108</v>
      </c>
      <c r="B1000" s="115" t="s">
        <v>226</v>
      </c>
      <c r="C1000" s="116" t="s">
        <v>66</v>
      </c>
      <c r="D1000" s="115" t="s">
        <v>420</v>
      </c>
      <c r="E1000" s="194" t="n">
        <f aca="false" ca="false" dt2D="false" dtr="false" t="normal">SUM(F1000:T1000)</f>
        <v>32634322.29</v>
      </c>
      <c r="F1000" s="151" t="n"/>
      <c r="G1000" s="151" t="n"/>
      <c r="H1000" s="151" t="n"/>
      <c r="I1000" s="151" t="n"/>
      <c r="J1000" s="151" t="n"/>
      <c r="K1000" s="151" t="n"/>
      <c r="L1000" s="151" t="n"/>
      <c r="M1000" s="151" t="n"/>
      <c r="N1000" s="151" t="n"/>
      <c r="O1000" s="151" t="n"/>
      <c r="P1000" s="151" t="n">
        <v>32634322.29</v>
      </c>
      <c r="Q1000" s="151" t="n"/>
      <c r="R1000" s="151" t="n"/>
      <c r="S1000" s="151" t="n"/>
      <c r="T1000" s="151" t="n"/>
    </row>
    <row customHeight="true" ht="13.5" outlineLevel="0" r="1001">
      <c r="A1001" s="115" t="n">
        <f aca="false" ca="false" dt2D="false" dtr="false" t="normal">A1000+1</f>
        <v>109</v>
      </c>
      <c r="B1001" s="115" t="s">
        <v>226</v>
      </c>
      <c r="C1001" s="116" t="s">
        <v>66</v>
      </c>
      <c r="D1001" s="115" t="s">
        <v>422</v>
      </c>
      <c r="E1001" s="194" t="n">
        <f aca="false" ca="false" dt2D="false" dtr="false" t="normal">SUM(F1001:T1001)</f>
        <v>34841768.99</v>
      </c>
      <c r="F1001" s="151" t="n"/>
      <c r="G1001" s="151" t="n">
        <v>7482565.33</v>
      </c>
      <c r="H1001" s="151" t="n"/>
      <c r="I1001" s="151" t="n">
        <v>4419866.9</v>
      </c>
      <c r="J1001" s="151" t="n"/>
      <c r="K1001" s="151" t="n"/>
      <c r="L1001" s="151" t="n"/>
      <c r="M1001" s="151" t="n"/>
      <c r="N1001" s="151" t="n"/>
      <c r="O1001" s="151" t="n"/>
      <c r="P1001" s="151" t="n">
        <v>22939336.76</v>
      </c>
      <c r="Q1001" s="151" t="n"/>
      <c r="R1001" s="151" t="n"/>
      <c r="S1001" s="151" t="n"/>
      <c r="T1001" s="151" t="n"/>
    </row>
    <row customHeight="true" ht="13.5" outlineLevel="0" r="1002">
      <c r="A1002" s="115" t="n">
        <f aca="false" ca="false" dt2D="false" dtr="false" t="normal">A1001+1</f>
        <v>110</v>
      </c>
      <c r="B1002" s="115" t="n">
        <f aca="false" ca="false" dt2D="false" dtr="false" t="normal">B998+1</f>
        <v>30</v>
      </c>
      <c r="C1002" s="116" t="s">
        <v>66</v>
      </c>
      <c r="D1002" s="115" t="s">
        <v>81</v>
      </c>
      <c r="E1002" s="194" t="n">
        <f aca="false" ca="false" dt2D="false" dtr="false" t="normal">SUM(F1002:T1002)</f>
        <v>15099735.12</v>
      </c>
      <c r="F1002" s="151" t="n"/>
      <c r="G1002" s="151" t="n"/>
      <c r="H1002" s="151" t="n"/>
      <c r="I1002" s="151" t="n"/>
      <c r="J1002" s="151" t="n"/>
      <c r="K1002" s="151" t="n"/>
      <c r="L1002" s="151" t="n"/>
      <c r="M1002" s="151" t="n"/>
      <c r="N1002" s="151" t="n"/>
      <c r="O1002" s="151" t="n"/>
      <c r="P1002" s="151" t="n">
        <v>15099735.12</v>
      </c>
      <c r="Q1002" s="151" t="n"/>
      <c r="R1002" s="151" t="n"/>
      <c r="S1002" s="151" t="n"/>
      <c r="T1002" s="151" t="n"/>
    </row>
    <row customHeight="true" ht="13.5" outlineLevel="0" r="1003">
      <c r="A1003" s="115" t="n">
        <f aca="false" ca="false" dt2D="false" dtr="false" t="normal">A1002+1</f>
        <v>111</v>
      </c>
      <c r="B1003" s="115" t="s">
        <v>226</v>
      </c>
      <c r="C1003" s="116" t="s">
        <v>66</v>
      </c>
      <c r="D1003" s="115" t="s">
        <v>113</v>
      </c>
      <c r="E1003" s="194" t="n">
        <f aca="false" ca="false" dt2D="false" dtr="false" t="normal">SUM(F1003:T1003)</f>
        <v>20719173.520000003</v>
      </c>
      <c r="F1003" s="151" t="n"/>
      <c r="G1003" s="151" t="n"/>
      <c r="H1003" s="151" t="n"/>
      <c r="I1003" s="151" t="n"/>
      <c r="J1003" s="151" t="n"/>
      <c r="K1003" s="151" t="n"/>
      <c r="L1003" s="151" t="n">
        <v>0</v>
      </c>
      <c r="M1003" s="151" t="n"/>
      <c r="N1003" s="151" t="n"/>
      <c r="O1003" s="151" t="n"/>
      <c r="P1003" s="151" t="n">
        <v>19630208.001072</v>
      </c>
      <c r="Q1003" s="151" t="n"/>
      <c r="R1003" s="151" t="n">
        <v>621575.2056</v>
      </c>
      <c r="S1003" s="151" t="n">
        <v>24000</v>
      </c>
      <c r="T1003" s="151" t="n">
        <v>443390.313328</v>
      </c>
    </row>
    <row customHeight="true" ht="13.5" outlineLevel="0" r="1004">
      <c r="A1004" s="115" t="n">
        <f aca="false" ca="false" dt2D="false" dtr="false" t="normal">A1003+1</f>
        <v>112</v>
      </c>
      <c r="B1004" s="115" t="s">
        <v>226</v>
      </c>
      <c r="C1004" s="116" t="s">
        <v>66</v>
      </c>
      <c r="D1004" s="115" t="s">
        <v>115</v>
      </c>
      <c r="E1004" s="194" t="n">
        <f aca="false" ca="false" dt2D="false" dtr="false" t="normal">SUM(F1004:T1004)</f>
        <v>21359563.729999997</v>
      </c>
      <c r="F1004" s="151" t="n"/>
      <c r="G1004" s="151" t="n"/>
      <c r="H1004" s="151" t="n"/>
      <c r="I1004" s="151" t="n"/>
      <c r="J1004" s="151" t="n"/>
      <c r="K1004" s="151" t="n"/>
      <c r="L1004" s="151" t="n">
        <v>0</v>
      </c>
      <c r="M1004" s="151" t="n"/>
      <c r="N1004" s="151" t="n"/>
      <c r="O1004" s="151" t="n"/>
      <c r="P1004" s="151" t="n">
        <v>20237682.154278</v>
      </c>
      <c r="Q1004" s="151" t="n"/>
      <c r="R1004" s="151" t="n">
        <v>640786.9119</v>
      </c>
      <c r="S1004" s="151" t="n">
        <v>24000</v>
      </c>
      <c r="T1004" s="151" t="n">
        <v>457094.663822</v>
      </c>
    </row>
    <row customHeight="true" ht="13.5" outlineLevel="0" r="1005">
      <c r="A1005" s="115" t="n">
        <f aca="false" ca="false" dt2D="false" dtr="false" t="normal">A1004+1</f>
        <v>113</v>
      </c>
      <c r="B1005" s="115" t="s">
        <v>226</v>
      </c>
      <c r="C1005" s="116" t="s">
        <v>66</v>
      </c>
      <c r="D1005" s="115" t="s">
        <v>678</v>
      </c>
      <c r="E1005" s="194" t="n">
        <f aca="false" ca="false" dt2D="false" dtr="false" t="normal">SUM(F1005:T1005)</f>
        <v>21720183.2</v>
      </c>
      <c r="F1005" s="151" t="n"/>
      <c r="G1005" s="151" t="n"/>
      <c r="H1005" s="151" t="n"/>
      <c r="I1005" s="151" t="n"/>
      <c r="J1005" s="151" t="n"/>
      <c r="K1005" s="151" t="n"/>
      <c r="L1005" s="151" t="n"/>
      <c r="M1005" s="151" t="n"/>
      <c r="N1005" s="151" t="n"/>
      <c r="O1005" s="151" t="n"/>
      <c r="P1005" s="151" t="n">
        <v>21720183.2</v>
      </c>
      <c r="Q1005" s="151" t="n"/>
      <c r="R1005" s="151" t="n"/>
      <c r="S1005" s="151" t="n"/>
      <c r="T1005" s="151" t="n"/>
    </row>
    <row customHeight="true" ht="13.5" outlineLevel="0" r="1006">
      <c r="A1006" s="115" t="n">
        <f aca="false" ca="false" dt2D="false" dtr="false" t="normal">A1005+1</f>
        <v>114</v>
      </c>
      <c r="B1006" s="115" t="n">
        <f aca="false" ca="false" dt2D="false" dtr="false" t="normal">B1002+1</f>
        <v>31</v>
      </c>
      <c r="C1006" s="116" t="s">
        <v>66</v>
      </c>
      <c r="D1006" s="115" t="s">
        <v>84</v>
      </c>
      <c r="E1006" s="194" t="n">
        <f aca="false" ca="false" dt2D="false" dtr="false" t="normal">SUM(F1006:T1006)</f>
        <v>30896401.0662786</v>
      </c>
      <c r="F1006" s="151" t="n"/>
      <c r="G1006" s="151" t="n"/>
      <c r="H1006" s="151" t="n"/>
      <c r="I1006" s="151" t="n"/>
      <c r="J1006" s="151" t="n"/>
      <c r="K1006" s="151" t="n"/>
      <c r="L1006" s="151" t="n"/>
      <c r="M1006" s="151" t="n"/>
      <c r="N1006" s="151" t="n">
        <v>30896401.0662786</v>
      </c>
      <c r="O1006" s="151" t="n"/>
      <c r="P1006" s="151" t="n"/>
      <c r="Q1006" s="151" t="n"/>
      <c r="R1006" s="151" t="n"/>
      <c r="S1006" s="151" t="n"/>
      <c r="T1006" s="151" t="n"/>
    </row>
    <row customHeight="true" ht="13.5" outlineLevel="0" r="1007">
      <c r="A1007" s="115" t="n">
        <f aca="false" ca="false" dt2D="false" dtr="false" t="normal">A1006+1</f>
        <v>115</v>
      </c>
      <c r="B1007" s="115" t="s">
        <v>226</v>
      </c>
      <c r="C1007" s="116" t="s">
        <v>66</v>
      </c>
      <c r="D1007" s="115" t="s">
        <v>91</v>
      </c>
      <c r="E1007" s="194" t="n">
        <f aca="false" ca="false" dt2D="false" dtr="false" t="normal">SUM(F1007:T1007)</f>
        <v>27511138.253670566</v>
      </c>
      <c r="F1007" s="151" t="n"/>
      <c r="G1007" s="151" t="n"/>
      <c r="H1007" s="151" t="n"/>
      <c r="I1007" s="151" t="n"/>
      <c r="J1007" s="151" t="n"/>
      <c r="K1007" s="151" t="n"/>
      <c r="L1007" s="151" t="n">
        <v>0</v>
      </c>
      <c r="M1007" s="151" t="n"/>
      <c r="N1007" s="151" t="n"/>
      <c r="O1007" s="151" t="n"/>
      <c r="P1007" s="151" t="n">
        <v>26073065.7474319</v>
      </c>
      <c r="Q1007" s="151" t="n"/>
      <c r="R1007" s="151" t="n">
        <v>825334.147610116</v>
      </c>
      <c r="S1007" s="151" t="n">
        <v>24000</v>
      </c>
      <c r="T1007" s="151" t="n">
        <v>588738.358628549</v>
      </c>
    </row>
    <row customHeight="true" ht="13.5" outlineLevel="0" r="1008">
      <c r="A1008" s="115" t="n">
        <f aca="false" ca="false" dt2D="false" dtr="false" t="normal">A1007+1</f>
        <v>116</v>
      </c>
      <c r="B1008" s="115" t="s">
        <v>226</v>
      </c>
      <c r="C1008" s="116" t="s">
        <v>66</v>
      </c>
      <c r="D1008" s="115" t="s">
        <v>102</v>
      </c>
      <c r="E1008" s="194" t="n">
        <f aca="false" ca="false" dt2D="false" dtr="false" t="normal">SUM(F1008:T1008)</f>
        <v>23884854.890839346</v>
      </c>
      <c r="F1008" s="151" t="n"/>
      <c r="G1008" s="151" t="n"/>
      <c r="H1008" s="151" t="n"/>
      <c r="I1008" s="151" t="n"/>
      <c r="J1008" s="151" t="n"/>
      <c r="K1008" s="151" t="n"/>
      <c r="L1008" s="151" t="n">
        <v>0</v>
      </c>
      <c r="M1008" s="151" t="n"/>
      <c r="N1008" s="151" t="n"/>
      <c r="O1008" s="151" t="n"/>
      <c r="P1008" s="151" t="n">
        <v>22633173.3494502</v>
      </c>
      <c r="Q1008" s="151" t="n"/>
      <c r="R1008" s="151" t="n">
        <v>716545.64672518</v>
      </c>
      <c r="S1008" s="151" t="n">
        <v>24000</v>
      </c>
      <c r="T1008" s="151" t="n">
        <v>511135.894663962</v>
      </c>
    </row>
    <row customHeight="true" ht="13.5" outlineLevel="0" r="1009">
      <c r="A1009" s="115" t="n">
        <f aca="false" ca="false" dt2D="false" dtr="false" t="normal">A1008+1</f>
        <v>117</v>
      </c>
      <c r="B1009" s="115" t="s">
        <v>226</v>
      </c>
      <c r="C1009" s="116" t="s">
        <v>66</v>
      </c>
      <c r="D1009" s="115" t="s">
        <v>105</v>
      </c>
      <c r="E1009" s="194" t="n">
        <f aca="false" ca="false" dt2D="false" dtr="false" t="normal">SUM(F1009:T1009)</f>
        <v>21007065.755999997</v>
      </c>
      <c r="F1009" s="151" t="n"/>
      <c r="G1009" s="151" t="n"/>
      <c r="H1009" s="151" t="n"/>
      <c r="I1009" s="151" t="n"/>
      <c r="J1009" s="151" t="n"/>
      <c r="K1009" s="151" t="n"/>
      <c r="L1009" s="151" t="n">
        <v>0</v>
      </c>
      <c r="M1009" s="151" t="n"/>
      <c r="N1009" s="151" t="n"/>
      <c r="O1009" s="151" t="n"/>
      <c r="P1009" s="151" t="n">
        <v>19903302.5761416</v>
      </c>
      <c r="Q1009" s="151" t="n"/>
      <c r="R1009" s="151" t="n">
        <v>630211.97268</v>
      </c>
      <c r="S1009" s="151" t="n">
        <v>24000</v>
      </c>
      <c r="T1009" s="151" t="n">
        <v>449551.2071784</v>
      </c>
    </row>
    <row customHeight="true" ht="13.5" outlineLevel="0" r="1010">
      <c r="A1010" s="115" t="n">
        <f aca="false" ca="false" dt2D="false" dtr="false" t="normal">A1009+1</f>
        <v>118</v>
      </c>
      <c r="B1010" s="115" t="s">
        <v>226</v>
      </c>
      <c r="C1010" s="116" t="s">
        <v>66</v>
      </c>
      <c r="D1010" s="115" t="s">
        <v>109</v>
      </c>
      <c r="E1010" s="194" t="n">
        <f aca="false" ca="false" dt2D="false" dtr="false" t="normal">SUM(F1010:T1010)</f>
        <v>20868220.091</v>
      </c>
      <c r="F1010" s="151" t="n"/>
      <c r="G1010" s="151" t="n"/>
      <c r="H1010" s="151" t="n"/>
      <c r="I1010" s="151" t="n"/>
      <c r="J1010" s="151" t="n"/>
      <c r="K1010" s="151" t="n"/>
      <c r="L1010" s="151" t="n">
        <v>0</v>
      </c>
      <c r="M1010" s="151" t="n"/>
      <c r="N1010" s="151" t="n"/>
      <c r="O1010" s="151" t="n"/>
      <c r="P1010" s="151" t="n">
        <v>19771593.5783226</v>
      </c>
      <c r="Q1010" s="151" t="n"/>
      <c r="R1010" s="151" t="n">
        <v>626046.60273</v>
      </c>
      <c r="S1010" s="151" t="n">
        <v>24000</v>
      </c>
      <c r="T1010" s="151" t="n">
        <v>446579.9099474</v>
      </c>
    </row>
    <row customHeight="true" ht="13.5" outlineLevel="0" r="1011">
      <c r="A1011" s="115" t="n">
        <f aca="false" ca="false" dt2D="false" dtr="false" t="normal">A1010+1</f>
        <v>119</v>
      </c>
      <c r="B1011" s="115" t="n">
        <f aca="false" ca="false" dt2D="false" dtr="false" t="normal">B1006+1</f>
        <v>32</v>
      </c>
      <c r="C1011" s="116" t="s">
        <v>66</v>
      </c>
      <c r="D1011" s="115" t="s">
        <v>1073</v>
      </c>
      <c r="E1011" s="194" t="n">
        <f aca="false" ca="false" dt2D="false" dtr="false" t="normal">SUM(F1011:T1011)</f>
        <v>1698349.3565764814</v>
      </c>
      <c r="F1011" s="124" t="n"/>
      <c r="G1011" s="124" t="n"/>
      <c r="H1011" s="124" t="n"/>
      <c r="I1011" s="124" t="n">
        <v>1587054.19964845</v>
      </c>
      <c r="J1011" s="124" t="n"/>
      <c r="K1011" s="124" t="n"/>
      <c r="L1011" s="124" t="n">
        <v>0</v>
      </c>
      <c r="M1011" s="124" t="n"/>
      <c r="N1011" s="124" t="n"/>
      <c r="O1011" s="124" t="n"/>
      <c r="P1011" s="124" t="n"/>
      <c r="Q1011" s="124" t="n"/>
      <c r="R1011" s="124" t="n">
        <v>50950.4806972946</v>
      </c>
      <c r="S1011" s="124" t="n">
        <v>24000</v>
      </c>
      <c r="T1011" s="124" t="n">
        <v>36344.6762307368</v>
      </c>
      <c r="U1011" s="128" t="n">
        <f aca="false" ca="false" dt2D="false" dtr="false" t="normal">COUNTIF(F1011:Q1011, "&gt;0")</f>
        <v>1</v>
      </c>
      <c r="V1011" s="128" t="n">
        <f aca="false" ca="false" dt2D="false" dtr="false" t="normal">COUNTIF(R1011:T1011, "&gt;0")</f>
        <v>3</v>
      </c>
      <c r="W1011" s="128" t="n">
        <f aca="false" ca="false" dt2D="false" dtr="false" t="normal">+U1011+V1011</f>
        <v>4</v>
      </c>
    </row>
    <row customHeight="true" ht="13.5" outlineLevel="0" r="1012">
      <c r="A1012" s="115" t="n">
        <f aca="false" ca="false" dt2D="false" dtr="false" t="normal">A1011+1</f>
        <v>120</v>
      </c>
      <c r="B1012" s="115" t="s">
        <v>226</v>
      </c>
      <c r="C1012" s="116" t="s">
        <v>66</v>
      </c>
      <c r="D1012" s="115" t="s">
        <v>138</v>
      </c>
      <c r="E1012" s="194" t="n">
        <f aca="false" ca="false" dt2D="false" dtr="false" t="normal">SUM(F1012:T1012)</f>
        <v>24258887.902000003</v>
      </c>
      <c r="F1012" s="151" t="n"/>
      <c r="G1012" s="151" t="n"/>
      <c r="H1012" s="151" t="n"/>
      <c r="I1012" s="151" t="n"/>
      <c r="J1012" s="151" t="n"/>
      <c r="K1012" s="151" t="n"/>
      <c r="L1012" s="151" t="n">
        <v>0</v>
      </c>
      <c r="M1012" s="151" t="n"/>
      <c r="N1012" s="151" t="n"/>
      <c r="O1012" s="151" t="n"/>
      <c r="P1012" s="151" t="n">
        <v>22987981.0638372</v>
      </c>
      <c r="Q1012" s="151" t="n"/>
      <c r="R1012" s="151" t="n">
        <v>727766.63706</v>
      </c>
      <c r="S1012" s="151" t="n">
        <v>24000</v>
      </c>
      <c r="T1012" s="151" t="n">
        <v>519140.2011028</v>
      </c>
    </row>
    <row customHeight="true" ht="13.5" outlineLevel="0" r="1013">
      <c r="A1013" s="115" t="n">
        <f aca="false" ca="false" dt2D="false" dtr="false" t="normal">A1012+1</f>
        <v>121</v>
      </c>
      <c r="B1013" s="115" t="s">
        <v>226</v>
      </c>
      <c r="C1013" s="116" t="s">
        <v>66</v>
      </c>
      <c r="D1013" s="115" t="s">
        <v>140</v>
      </c>
      <c r="E1013" s="194" t="n">
        <f aca="false" ca="false" dt2D="false" dtr="false" t="normal">SUM(F1013:T1013)</f>
        <v>24229985.334999997</v>
      </c>
      <c r="F1013" s="151" t="n"/>
      <c r="G1013" s="151" t="n"/>
      <c r="H1013" s="151" t="n"/>
      <c r="I1013" s="151" t="n"/>
      <c r="J1013" s="151" t="n"/>
      <c r="K1013" s="151" t="n"/>
      <c r="L1013" s="151" t="n">
        <v>0</v>
      </c>
      <c r="M1013" s="151" t="n"/>
      <c r="N1013" s="151" t="n"/>
      <c r="O1013" s="151" t="n"/>
      <c r="P1013" s="151" t="n">
        <v>22960564.088781</v>
      </c>
      <c r="Q1013" s="151" t="n"/>
      <c r="R1013" s="151" t="n">
        <v>726899.56005</v>
      </c>
      <c r="S1013" s="151" t="n">
        <v>24000</v>
      </c>
      <c r="T1013" s="151" t="n">
        <v>518521.686169</v>
      </c>
    </row>
    <row customHeight="true" ht="13.5" outlineLevel="0" r="1014">
      <c r="A1014" s="115" t="n">
        <f aca="false" ca="false" dt2D="false" dtr="false" t="normal">A1013+1</f>
        <v>122</v>
      </c>
      <c r="B1014" s="115" t="s">
        <v>226</v>
      </c>
      <c r="C1014" s="116" t="s">
        <v>66</v>
      </c>
      <c r="D1014" s="115" t="s">
        <v>142</v>
      </c>
      <c r="E1014" s="194" t="n">
        <f aca="false" ca="false" dt2D="false" dtr="false" t="normal">SUM(F1014:T1014)</f>
        <v>24683925.652000003</v>
      </c>
      <c r="F1014" s="151" t="n"/>
      <c r="G1014" s="151" t="n"/>
      <c r="H1014" s="151" t="n"/>
      <c r="I1014" s="151" t="n"/>
      <c r="J1014" s="151" t="n"/>
      <c r="K1014" s="151" t="n"/>
      <c r="L1014" s="151" t="n">
        <v>0</v>
      </c>
      <c r="M1014" s="151" t="n"/>
      <c r="N1014" s="151" t="n"/>
      <c r="O1014" s="151" t="n"/>
      <c r="P1014" s="151" t="n">
        <v>23391171.8734872</v>
      </c>
      <c r="Q1014" s="151" t="n"/>
      <c r="R1014" s="151" t="n">
        <v>740517.76956</v>
      </c>
      <c r="S1014" s="151" t="n">
        <v>24000</v>
      </c>
      <c r="T1014" s="151" t="n">
        <v>528236.0089528</v>
      </c>
    </row>
    <row customHeight="true" ht="13.5" outlineLevel="0" r="1015">
      <c r="A1015" s="115" t="n">
        <f aca="false" ca="false" dt2D="false" dtr="false" t="normal">A1014+1</f>
        <v>123</v>
      </c>
      <c r="B1015" s="115" t="n">
        <f aca="false" ca="false" dt2D="false" dtr="false" t="normal">B1011+1</f>
        <v>33</v>
      </c>
      <c r="C1015" s="116" t="s">
        <v>66</v>
      </c>
      <c r="D1015" s="115" t="s">
        <v>681</v>
      </c>
      <c r="E1015" s="194" t="n">
        <f aca="false" ca="false" dt2D="false" dtr="false" t="normal">SUM(F1015:T1015)</f>
        <v>66372952.73002719</v>
      </c>
      <c r="F1015" s="124" t="n">
        <v>14777958.47</v>
      </c>
      <c r="G1015" s="124" t="n">
        <v>7119022.94</v>
      </c>
      <c r="H1015" s="124" t="n">
        <v>4347580.76</v>
      </c>
      <c r="I1015" s="124" t="n">
        <v>4205126.51</v>
      </c>
      <c r="J1015" s="151" t="n"/>
      <c r="K1015" s="151" t="n"/>
      <c r="L1015" s="151" t="n">
        <v>0</v>
      </c>
      <c r="M1015" s="151" t="n"/>
      <c r="N1015" s="151" t="n"/>
      <c r="O1015" s="124" t="n">
        <v>8888024.48</v>
      </c>
      <c r="P1015" s="151" t="n">
        <v>23746517.3737254</v>
      </c>
      <c r="Q1015" s="151" t="n"/>
      <c r="R1015" s="151" t="n">
        <v>1905479.88111</v>
      </c>
      <c r="S1015" s="151" t="n">
        <v>24000</v>
      </c>
      <c r="T1015" s="151" t="n">
        <v>1359242.3151918</v>
      </c>
    </row>
    <row customHeight="true" ht="13.5" outlineLevel="0" r="1016">
      <c r="A1016" s="115" t="n">
        <f aca="false" ca="false" dt2D="false" dtr="false" t="normal">A1015+1</f>
        <v>124</v>
      </c>
      <c r="B1016" s="115" t="s">
        <v>226</v>
      </c>
      <c r="C1016" s="116" t="s">
        <v>66</v>
      </c>
      <c r="D1016" s="115" t="s">
        <v>144</v>
      </c>
      <c r="E1016" s="194" t="n">
        <f aca="false" ca="false" dt2D="false" dtr="false" t="normal">SUM(F1016:T1016)</f>
        <v>21038801.908</v>
      </c>
      <c r="F1016" s="151" t="n"/>
      <c r="G1016" s="151" t="n"/>
      <c r="H1016" s="151" t="n"/>
      <c r="I1016" s="151" t="n"/>
      <c r="J1016" s="151" t="n"/>
      <c r="K1016" s="151" t="n"/>
      <c r="L1016" s="151" t="n">
        <v>0</v>
      </c>
      <c r="M1016" s="151" t="n"/>
      <c r="N1016" s="151" t="n"/>
      <c r="O1016" s="151" t="n"/>
      <c r="P1016" s="151" t="n">
        <v>19933407.4899288</v>
      </c>
      <c r="Q1016" s="151" t="n"/>
      <c r="R1016" s="151" t="n">
        <v>631164.05724</v>
      </c>
      <c r="S1016" s="151" t="n">
        <v>24000</v>
      </c>
      <c r="T1016" s="151" t="n">
        <v>450230.3608312</v>
      </c>
    </row>
    <row customHeight="true" ht="13.5" outlineLevel="0" r="1017">
      <c r="A1017" s="115" t="n">
        <f aca="false" ca="false" dt2D="false" dtr="false" t="normal">A1016+1</f>
        <v>125</v>
      </c>
      <c r="B1017" s="115" t="n">
        <f aca="false" ca="false" dt2D="false" dtr="false" t="normal">B1015+1</f>
        <v>34</v>
      </c>
      <c r="C1017" s="116" t="s">
        <v>66</v>
      </c>
      <c r="D1017" s="115" t="s">
        <v>683</v>
      </c>
      <c r="E1017" s="194" t="n">
        <f aca="false" ca="false" dt2D="false" dtr="false" t="normal">SUM(F1017:T1017)</f>
        <v>40663583.107999995</v>
      </c>
      <c r="F1017" s="151" t="n"/>
      <c r="G1017" s="151" t="n"/>
      <c r="H1017" s="151" t="n"/>
      <c r="I1017" s="151" t="n"/>
      <c r="J1017" s="151" t="n"/>
      <c r="K1017" s="151" t="n"/>
      <c r="L1017" s="151" t="n"/>
      <c r="M1017" s="151" t="n"/>
      <c r="N1017" s="151" t="n">
        <v>38549473.0390488</v>
      </c>
      <c r="O1017" s="151" t="n"/>
      <c r="P1017" s="151" t="n"/>
      <c r="Q1017" s="151" t="n"/>
      <c r="R1017" s="151" t="n">
        <v>1219907.43324</v>
      </c>
      <c r="S1017" s="151" t="n">
        <v>24002</v>
      </c>
      <c r="T1017" s="151" t="n">
        <v>870200.6357112</v>
      </c>
    </row>
    <row customHeight="true" ht="13.5" outlineLevel="0" r="1018">
      <c r="A1018" s="115" t="n">
        <f aca="false" ca="false" dt2D="false" dtr="false" t="normal">A1017+1</f>
        <v>126</v>
      </c>
      <c r="B1018" s="115" t="s">
        <v>226</v>
      </c>
      <c r="C1018" s="116" t="s">
        <v>66</v>
      </c>
      <c r="D1018" s="115" t="s">
        <v>146</v>
      </c>
      <c r="E1018" s="194" t="n">
        <f aca="false" ca="false" dt2D="false" dtr="false" t="normal">SUM(F1018:T1018)</f>
        <v>47587793.207</v>
      </c>
      <c r="F1018" s="151" t="n"/>
      <c r="G1018" s="151" t="n"/>
      <c r="H1018" s="151" t="n"/>
      <c r="I1018" s="151" t="n"/>
      <c r="J1018" s="151" t="n"/>
      <c r="K1018" s="151" t="n"/>
      <c r="L1018" s="151" t="n">
        <v>0</v>
      </c>
      <c r="M1018" s="151" t="n"/>
      <c r="N1018" s="151" t="n"/>
      <c r="O1018" s="151" t="n"/>
      <c r="P1018" s="151" t="n">
        <v>45117780.6361602</v>
      </c>
      <c r="Q1018" s="151" t="n"/>
      <c r="R1018" s="151" t="n">
        <v>1427633.79621</v>
      </c>
      <c r="S1018" s="151" t="n">
        <v>24000</v>
      </c>
      <c r="T1018" s="151" t="n">
        <v>1018378.7746298</v>
      </c>
    </row>
    <row customHeight="true" ht="13.5" outlineLevel="0" r="1019">
      <c r="A1019" s="115" t="n">
        <f aca="false" ca="false" dt2D="false" dtr="false" t="normal">A1018+1</f>
        <v>127</v>
      </c>
      <c r="B1019" s="115" t="s">
        <v>226</v>
      </c>
      <c r="C1019" s="116" t="s">
        <v>66</v>
      </c>
      <c r="D1019" s="115" t="s">
        <v>150</v>
      </c>
      <c r="E1019" s="194" t="n">
        <f aca="false" ca="false" dt2D="false" dtr="false" t="normal">SUM(F1019:T1019)</f>
        <v>17257099.367</v>
      </c>
      <c r="F1019" s="151" t="n"/>
      <c r="G1019" s="151" t="n"/>
      <c r="H1019" s="151" t="n"/>
      <c r="I1019" s="151" t="n"/>
      <c r="J1019" s="151" t="n"/>
      <c r="K1019" s="151" t="n"/>
      <c r="L1019" s="151" t="n">
        <v>0</v>
      </c>
      <c r="M1019" s="151" t="n"/>
      <c r="N1019" s="151" t="n"/>
      <c r="O1019" s="151" t="n"/>
      <c r="P1019" s="151" t="n">
        <v>16346084.4595362</v>
      </c>
      <c r="Q1019" s="151" t="n"/>
      <c r="R1019" s="151" t="n">
        <v>517712.98101</v>
      </c>
      <c r="S1019" s="151" t="n">
        <v>24000</v>
      </c>
      <c r="T1019" s="151" t="n">
        <v>369301.9264538</v>
      </c>
    </row>
    <row customHeight="true" ht="12.75" outlineLevel="0" r="1020">
      <c r="A1020" s="115" t="n">
        <f aca="false" ca="false" dt2D="false" dtr="false" t="normal">A1019+1</f>
        <v>128</v>
      </c>
      <c r="B1020" s="115" t="n">
        <f aca="false" ca="false" dt2D="false" dtr="false" t="normal">B1017+1</f>
        <v>35</v>
      </c>
      <c r="C1020" s="116" t="s">
        <v>66</v>
      </c>
      <c r="D1020" s="115" t="s">
        <v>92</v>
      </c>
      <c r="E1020" s="194" t="n">
        <f aca="false" ca="false" dt2D="false" dtr="false" t="normal">SUM(F1020:T1020)</f>
        <v>25667671.251999997</v>
      </c>
      <c r="F1020" s="124" t="n">
        <v>11466572.2036462</v>
      </c>
      <c r="G1020" s="124" t="n"/>
      <c r="H1020" s="124" t="n"/>
      <c r="I1020" s="124" t="n">
        <v>4573137.0372364</v>
      </c>
      <c r="J1020" s="124" t="n"/>
      <c r="K1020" s="124" t="n"/>
      <c r="L1020" s="124" t="n">
        <v>0</v>
      </c>
      <c r="M1020" s="124" t="n"/>
      <c r="N1020" s="124" t="n"/>
      <c r="O1020" s="124" t="n">
        <v>8284643.7087646</v>
      </c>
      <c r="P1020" s="124" t="n"/>
      <c r="Q1020" s="124" t="n"/>
      <c r="R1020" s="124" t="n">
        <v>770030.13756</v>
      </c>
      <c r="S1020" s="124" t="n">
        <v>24000</v>
      </c>
      <c r="T1020" s="124" t="n">
        <v>549288.1647928</v>
      </c>
      <c r="U1020" s="128" t="n">
        <f aca="false" ca="false" dt2D="false" dtr="false" t="normal">COUNTIF(F1020:Q1020, "&gt;0")</f>
        <v>3</v>
      </c>
      <c r="V1020" s="128" t="n">
        <f aca="false" ca="false" dt2D="false" dtr="false" t="normal">COUNTIF(R1020:T1020, "&gt;0")</f>
        <v>3</v>
      </c>
      <c r="W1020" s="128" t="n">
        <f aca="false" ca="false" dt2D="false" dtr="false" t="normal">+U1020+V1020</f>
        <v>6</v>
      </c>
    </row>
    <row customHeight="true" ht="13.5" outlineLevel="0" r="1021">
      <c r="A1021" s="115" t="n">
        <f aca="false" ca="false" dt2D="false" dtr="false" t="normal">A1020+1</f>
        <v>129</v>
      </c>
      <c r="B1021" s="115" t="n">
        <f aca="false" ca="false" dt2D="false" dtr="false" t="normal">+B1020+1</f>
        <v>36</v>
      </c>
      <c r="C1021" s="116" t="s">
        <v>66</v>
      </c>
      <c r="D1021" s="115" t="s">
        <v>685</v>
      </c>
      <c r="E1021" s="194" t="n">
        <f aca="false" ca="false" dt2D="false" dtr="false" t="normal">SUM(F1021:T1021)</f>
        <v>28126164.71</v>
      </c>
      <c r="F1021" s="151" t="n"/>
      <c r="G1021" s="151" t="n"/>
      <c r="H1021" s="151" t="n"/>
      <c r="I1021" s="151" t="n"/>
      <c r="J1021" s="151" t="n"/>
      <c r="K1021" s="151" t="n"/>
      <c r="L1021" s="151" t="n">
        <v>0</v>
      </c>
      <c r="M1021" s="151" t="n"/>
      <c r="N1021" s="151" t="n"/>
      <c r="O1021" s="151" t="n"/>
      <c r="P1021" s="151" t="n">
        <v>26656479.843906</v>
      </c>
      <c r="Q1021" s="151" t="n"/>
      <c r="R1021" s="151" t="n">
        <v>843784.9413</v>
      </c>
      <c r="S1021" s="151" t="n">
        <v>24000</v>
      </c>
      <c r="T1021" s="151" t="n">
        <v>601899.924794</v>
      </c>
    </row>
    <row customHeight="true" ht="13.5" outlineLevel="0" r="1022">
      <c r="A1022" s="115" t="n">
        <f aca="false" ca="false" dt2D="false" dtr="false" t="normal">A1021+1</f>
        <v>130</v>
      </c>
      <c r="B1022" s="115" t="s">
        <v>226</v>
      </c>
      <c r="C1022" s="116" t="s">
        <v>66</v>
      </c>
      <c r="D1022" s="115" t="s">
        <v>152</v>
      </c>
      <c r="E1022" s="194" t="n">
        <f aca="false" ca="false" dt2D="false" dtr="false" t="normal">SUM(F1022:T1022)</f>
        <v>51096904.87100001</v>
      </c>
      <c r="F1022" s="151" t="n"/>
      <c r="G1022" s="151" t="n"/>
      <c r="H1022" s="151" t="n"/>
      <c r="I1022" s="151" t="n"/>
      <c r="J1022" s="151" t="n"/>
      <c r="K1022" s="151" t="n"/>
      <c r="L1022" s="151" t="n">
        <v>0</v>
      </c>
      <c r="M1022" s="151" t="n"/>
      <c r="N1022" s="151" t="n"/>
      <c r="O1022" s="151" t="n"/>
      <c r="P1022" s="151" t="n">
        <v>48446523.9606306</v>
      </c>
      <c r="Q1022" s="151" t="n"/>
      <c r="R1022" s="151" t="n">
        <v>1532907.14613</v>
      </c>
      <c r="S1022" s="151" t="n">
        <v>24000</v>
      </c>
      <c r="T1022" s="151" t="n">
        <v>1093473.7642394</v>
      </c>
    </row>
    <row customHeight="true" ht="13.5" outlineLevel="0" r="1023">
      <c r="A1023" s="115" t="n">
        <f aca="false" ca="false" dt2D="false" dtr="false" t="normal">A1022+1</f>
        <v>131</v>
      </c>
      <c r="B1023" s="115" t="n">
        <f aca="false" ca="false" dt2D="false" dtr="false" t="normal">B1021+1</f>
        <v>37</v>
      </c>
      <c r="C1023" s="116" t="s">
        <v>66</v>
      </c>
      <c r="D1023" s="115" t="s">
        <v>687</v>
      </c>
      <c r="E1023" s="194" t="n">
        <f aca="false" ca="false" dt2D="false" dtr="false" t="normal">SUM(F1023:T1023)</f>
        <v>27220687.918</v>
      </c>
      <c r="F1023" s="151" t="n"/>
      <c r="G1023" s="151" t="n"/>
      <c r="H1023" s="151" t="n"/>
      <c r="I1023" s="151" t="n"/>
      <c r="J1023" s="151" t="n"/>
      <c r="K1023" s="151" t="n"/>
      <c r="L1023" s="151" t="n"/>
      <c r="M1023" s="151" t="n"/>
      <c r="N1023" s="151" t="n">
        <v>25797542.6618148</v>
      </c>
      <c r="O1023" s="151" t="n"/>
      <c r="P1023" s="151" t="n"/>
      <c r="Q1023" s="151" t="n"/>
      <c r="R1023" s="151" t="n">
        <v>816620.57754</v>
      </c>
      <c r="S1023" s="151" t="n">
        <v>24002</v>
      </c>
      <c r="T1023" s="151" t="n">
        <v>582522.6786452</v>
      </c>
    </row>
    <row customHeight="true" ht="13.5" outlineLevel="0" r="1024">
      <c r="A1024" s="115" t="n">
        <f aca="false" ca="false" dt2D="false" dtr="false" t="normal">A1023+1</f>
        <v>132</v>
      </c>
      <c r="B1024" s="115" t="s">
        <v>226</v>
      </c>
      <c r="C1024" s="116" t="s">
        <v>66</v>
      </c>
      <c r="D1024" s="115" t="s">
        <v>688</v>
      </c>
      <c r="E1024" s="194" t="n">
        <f aca="false" ca="false" dt2D="false" dtr="false" t="normal">SUM(F1024:T1024)</f>
        <v>76246793.23200001</v>
      </c>
      <c r="F1024" s="151" t="n">
        <v>11568040.5291378</v>
      </c>
      <c r="G1024" s="151" t="n">
        <v>5461982.1879774</v>
      </c>
      <c r="H1024" s="151" t="n"/>
      <c r="I1024" s="151" t="n">
        <v>4615569.9304116</v>
      </c>
      <c r="J1024" s="151" t="n"/>
      <c r="K1024" s="151" t="n"/>
      <c r="L1024" s="151" t="n"/>
      <c r="M1024" s="151" t="n"/>
      <c r="N1024" s="151" t="n">
        <v>27491270.7878898</v>
      </c>
      <c r="O1024" s="151" t="n"/>
      <c r="P1024" s="151" t="n">
        <v>23166844.6244586</v>
      </c>
      <c r="Q1024" s="151" t="n"/>
      <c r="R1024" s="151" t="n">
        <v>2287403.79696</v>
      </c>
      <c r="S1024" s="151" t="n">
        <v>24000</v>
      </c>
      <c r="T1024" s="151" t="n">
        <v>1631681.3751648</v>
      </c>
    </row>
    <row customHeight="true" ht="13.5" outlineLevel="0" r="1025">
      <c r="A1025" s="115" t="n">
        <f aca="false" ca="false" dt2D="false" dtr="false" t="normal">A1024+1</f>
        <v>133</v>
      </c>
      <c r="B1025" s="115" t="s">
        <v>226</v>
      </c>
      <c r="C1025" s="116" t="s">
        <v>66</v>
      </c>
      <c r="D1025" s="115" t="s">
        <v>154</v>
      </c>
      <c r="E1025" s="194" t="n">
        <f aca="false" ca="false" dt2D="false" dtr="false" t="normal">SUM(F1025:T1025)</f>
        <v>22173369.342</v>
      </c>
      <c r="F1025" s="151" t="n"/>
      <c r="G1025" s="151" t="n"/>
      <c r="H1025" s="151" t="n"/>
      <c r="I1025" s="151" t="n"/>
      <c r="J1025" s="151" t="n"/>
      <c r="K1025" s="151" t="n"/>
      <c r="L1025" s="151" t="n">
        <v>0</v>
      </c>
      <c r="M1025" s="151" t="n"/>
      <c r="N1025" s="151" t="n"/>
      <c r="O1025" s="151" t="n"/>
      <c r="P1025" s="151" t="n">
        <v>21009658.1578212</v>
      </c>
      <c r="Q1025" s="151" t="n"/>
      <c r="R1025" s="151" t="n">
        <v>665201.08026</v>
      </c>
      <c r="S1025" s="151" t="n">
        <v>24000</v>
      </c>
      <c r="T1025" s="151" t="n">
        <v>474510.1039188</v>
      </c>
    </row>
    <row customHeight="true" ht="13.5" outlineLevel="0" r="1026">
      <c r="A1026" s="115" t="n">
        <f aca="false" ca="false" dt2D="false" dtr="false" t="normal">A1025+1</f>
        <v>134</v>
      </c>
      <c r="B1026" s="115" t="s">
        <v>226</v>
      </c>
      <c r="C1026" s="116" t="s">
        <v>66</v>
      </c>
      <c r="D1026" s="115" t="s">
        <v>157</v>
      </c>
      <c r="E1026" s="194" t="n">
        <f aca="false" ca="false" dt2D="false" dtr="false" t="normal">SUM(F1026:T1026)</f>
        <v>14200857.579133248</v>
      </c>
      <c r="F1026" s="151" t="n"/>
      <c r="G1026" s="151" t="n"/>
      <c r="H1026" s="151" t="n"/>
      <c r="I1026" s="151" t="n"/>
      <c r="J1026" s="151" t="n"/>
      <c r="K1026" s="151" t="n"/>
      <c r="L1026" s="151" t="n">
        <v>0</v>
      </c>
      <c r="M1026" s="151" t="n"/>
      <c r="N1026" s="151" t="n"/>
      <c r="O1026" s="151" t="n"/>
      <c r="P1026" s="151" t="n">
        <v>13446933.4995658</v>
      </c>
      <c r="Q1026" s="151" t="n"/>
      <c r="R1026" s="151" t="n">
        <v>426025.727373997</v>
      </c>
      <c r="S1026" s="151" t="n">
        <v>24000</v>
      </c>
      <c r="T1026" s="151" t="n">
        <v>303898.352193451</v>
      </c>
    </row>
    <row customHeight="true" ht="13.5" outlineLevel="0" r="1027">
      <c r="A1027" s="115" t="n">
        <f aca="false" ca="false" dt2D="false" dtr="false" t="normal">A1026+1</f>
        <v>135</v>
      </c>
      <c r="B1027" s="115" t="s">
        <v>226</v>
      </c>
      <c r="C1027" s="116" t="s">
        <v>66</v>
      </c>
      <c r="D1027" s="115" t="s">
        <v>97</v>
      </c>
      <c r="E1027" s="194" t="n">
        <f aca="false" ca="false" dt2D="false" dtr="false" t="normal">SUM(F1027:T1027)</f>
        <v>12542062.772576524</v>
      </c>
      <c r="F1027" s="151" t="n">
        <v>4613478.22992201</v>
      </c>
      <c r="G1027" s="151" t="n">
        <v>2454822.94291182</v>
      </c>
      <c r="H1027" s="151" t="n"/>
      <c r="I1027" s="151" t="n">
        <v>541590.641214031</v>
      </c>
      <c r="J1027" s="151" t="n"/>
      <c r="K1027" s="151" t="n"/>
      <c r="L1027" s="151" t="n">
        <v>0</v>
      </c>
      <c r="M1027" s="151" t="n"/>
      <c r="N1027" s="151" t="n"/>
      <c r="O1027" s="151" t="n">
        <v>4263508.93201823</v>
      </c>
      <c r="P1027" s="151" t="n"/>
      <c r="Q1027" s="151" t="n"/>
      <c r="R1027" s="151" t="n">
        <v>376261.883177296</v>
      </c>
      <c r="S1027" s="151" t="n">
        <v>24000</v>
      </c>
      <c r="T1027" s="151" t="n">
        <v>268400.143333138</v>
      </c>
    </row>
    <row customHeight="true" ht="13.5" outlineLevel="0" r="1028">
      <c r="A1028" s="115" t="n">
        <f aca="false" ca="false" dt2D="false" dtr="false" t="normal">A1027+1</f>
        <v>136</v>
      </c>
      <c r="B1028" s="115" t="s">
        <v>226</v>
      </c>
      <c r="C1028" s="116" t="s">
        <v>66</v>
      </c>
      <c r="D1028" s="115" t="s">
        <v>690</v>
      </c>
      <c r="E1028" s="194" t="n">
        <f aca="false" ca="false" dt2D="false" dtr="false" t="normal">SUM(F1028:T1028)</f>
        <v>33539844.446423177</v>
      </c>
      <c r="F1028" s="151" t="n">
        <v>12347357.1841144</v>
      </c>
      <c r="G1028" s="151" t="n">
        <v>6574705.28046771</v>
      </c>
      <c r="H1028" s="151" t="n"/>
      <c r="I1028" s="151" t="n">
        <v>1458360.78814671</v>
      </c>
      <c r="J1028" s="151" t="n"/>
      <c r="K1028" s="151" t="n"/>
      <c r="L1028" s="151" t="n">
        <v>0</v>
      </c>
      <c r="M1028" s="151" t="n"/>
      <c r="N1028" s="151" t="n"/>
      <c r="O1028" s="151" t="n">
        <v>11411473.1891482</v>
      </c>
      <c r="P1028" s="151" t="n"/>
      <c r="Q1028" s="151" t="n"/>
      <c r="R1028" s="151" t="n">
        <v>1006195.3333927</v>
      </c>
      <c r="S1028" s="151" t="n">
        <v>24000</v>
      </c>
      <c r="T1028" s="151" t="n">
        <v>717752.671153456</v>
      </c>
    </row>
    <row customHeight="true" ht="13.5" outlineLevel="0" r="1029">
      <c r="A1029" s="115" t="n">
        <f aca="false" ca="false" dt2D="false" dtr="false" t="normal">A1028+1</f>
        <v>137</v>
      </c>
      <c r="B1029" s="115" t="s">
        <v>226</v>
      </c>
      <c r="C1029" s="116" t="s">
        <v>66</v>
      </c>
      <c r="D1029" s="115" t="s">
        <v>161</v>
      </c>
      <c r="E1029" s="194" t="n">
        <f aca="false" ca="false" dt2D="false" dtr="false" t="normal">SUM(F1029:T1029)</f>
        <v>12765759.206737507</v>
      </c>
      <c r="F1029" s="151" t="n"/>
      <c r="G1029" s="151" t="n"/>
      <c r="H1029" s="151" t="n"/>
      <c r="I1029" s="151" t="n"/>
      <c r="J1029" s="151" t="n"/>
      <c r="K1029" s="151" t="n"/>
      <c r="L1029" s="151" t="n">
        <v>0</v>
      </c>
      <c r="M1029" s="151" t="n"/>
      <c r="N1029" s="151" t="n"/>
      <c r="O1029" s="151" t="n">
        <v>12085599.1835112</v>
      </c>
      <c r="P1029" s="151" t="n"/>
      <c r="Q1029" s="151" t="n"/>
      <c r="R1029" s="151" t="n">
        <v>382972.776202126</v>
      </c>
      <c r="S1029" s="151" t="n">
        <v>24000</v>
      </c>
      <c r="T1029" s="151" t="n">
        <v>273187.247024183</v>
      </c>
    </row>
    <row customHeight="true" ht="13.5" outlineLevel="0" r="1030">
      <c r="A1030" s="115" t="n">
        <f aca="false" ca="false" dt2D="false" dtr="false" t="normal">A1029+1</f>
        <v>138</v>
      </c>
      <c r="B1030" s="115" t="s">
        <v>226</v>
      </c>
      <c r="C1030" s="116" t="s">
        <v>66</v>
      </c>
      <c r="D1030" s="115" t="s">
        <v>691</v>
      </c>
      <c r="E1030" s="194" t="n">
        <f aca="false" ca="false" dt2D="false" dtr="false" t="normal">SUM(F1030:T1030)</f>
        <v>8425821.970228031</v>
      </c>
      <c r="F1030" s="151" t="n"/>
      <c r="G1030" s="151" t="n">
        <v>3580916.17495933</v>
      </c>
      <c r="H1030" s="151" t="n">
        <v>2642765.93214205</v>
      </c>
      <c r="I1030" s="151" t="n">
        <v>1745052.61385693</v>
      </c>
      <c r="J1030" s="151" t="n"/>
      <c r="K1030" s="151" t="n"/>
      <c r="L1030" s="151" t="n">
        <v>0</v>
      </c>
      <c r="M1030" s="151" t="n"/>
      <c r="N1030" s="151" t="n"/>
      <c r="O1030" s="151" t="n"/>
      <c r="P1030" s="151" t="n"/>
      <c r="Q1030" s="151" t="n"/>
      <c r="R1030" s="151" t="n">
        <v>252774.659106841</v>
      </c>
      <c r="S1030" s="151" t="n">
        <v>24000</v>
      </c>
      <c r="T1030" s="151" t="n">
        <v>180312.59016288</v>
      </c>
    </row>
    <row customHeight="true" ht="13.5" outlineLevel="0" r="1031">
      <c r="A1031" s="115" t="n">
        <f aca="false" ca="false" dt2D="false" dtr="false" t="normal">A1030+1</f>
        <v>139</v>
      </c>
      <c r="B1031" s="115" t="s">
        <v>226</v>
      </c>
      <c r="C1031" s="116" t="s">
        <v>66</v>
      </c>
      <c r="D1031" s="115" t="s">
        <v>692</v>
      </c>
      <c r="E1031" s="194" t="n">
        <f aca="false" ca="false" dt2D="false" dtr="false" t="normal">SUM(F1031:T1031)</f>
        <v>2714049.7403072948</v>
      </c>
      <c r="F1031" s="151" t="n"/>
      <c r="G1031" s="151" t="n"/>
      <c r="H1031" s="151" t="n">
        <v>2550547.5836555</v>
      </c>
      <c r="I1031" s="151" t="n"/>
      <c r="J1031" s="151" t="n"/>
      <c r="K1031" s="151" t="n"/>
      <c r="L1031" s="151" t="n">
        <v>0</v>
      </c>
      <c r="M1031" s="151" t="n"/>
      <c r="N1031" s="151" t="n"/>
      <c r="O1031" s="151" t="n"/>
      <c r="P1031" s="151" t="n"/>
      <c r="Q1031" s="151" t="n"/>
      <c r="R1031" s="151" t="n">
        <v>81421.4922092187</v>
      </c>
      <c r="S1031" s="151" t="n">
        <v>24000</v>
      </c>
      <c r="T1031" s="151" t="n">
        <v>58080.664442576</v>
      </c>
    </row>
    <row customHeight="true" ht="13.5" outlineLevel="0" r="1032">
      <c r="A1032" s="115" t="n">
        <f aca="false" ca="false" dt2D="false" dtr="false" t="normal">A1031+1</f>
        <v>140</v>
      </c>
      <c r="B1032" s="115" t="n">
        <f aca="false" ca="false" dt2D="false" dtr="false" t="normal">B1023+1</f>
        <v>38</v>
      </c>
      <c r="C1032" s="116" t="s">
        <v>66</v>
      </c>
      <c r="D1032" s="115" t="s">
        <v>693</v>
      </c>
      <c r="E1032" s="194" t="n">
        <f aca="false" ca="false" dt2D="false" dtr="false" t="normal">SUM(F1032:T1032)</f>
        <v>26121686.681</v>
      </c>
      <c r="F1032" s="151" t="n"/>
      <c r="G1032" s="151" t="n"/>
      <c r="H1032" s="151" t="n"/>
      <c r="I1032" s="151" t="n"/>
      <c r="J1032" s="151" t="n"/>
      <c r="K1032" s="151" t="n"/>
      <c r="L1032" s="151" t="n">
        <v>0</v>
      </c>
      <c r="M1032" s="151" t="n"/>
      <c r="N1032" s="151" t="n"/>
      <c r="O1032" s="151" t="n"/>
      <c r="P1032" s="151" t="n">
        <v>24755031.9855966</v>
      </c>
      <c r="Q1032" s="151" t="n"/>
      <c r="R1032" s="151" t="n">
        <v>783650.60043</v>
      </c>
      <c r="S1032" s="151" t="n">
        <v>24000</v>
      </c>
      <c r="T1032" s="151" t="n">
        <v>559004.0949734</v>
      </c>
    </row>
    <row customHeight="true" ht="13.5" outlineLevel="0" r="1033">
      <c r="A1033" s="115" t="n">
        <f aca="false" ca="false" dt2D="false" dtr="false" t="normal">A1032+1</f>
        <v>141</v>
      </c>
      <c r="B1033" s="115" t="n">
        <f aca="false" ca="false" dt2D="false" dtr="false" t="normal">+B1032+1</f>
        <v>39</v>
      </c>
      <c r="C1033" s="116" t="s">
        <v>66</v>
      </c>
      <c r="D1033" s="115" t="s">
        <v>695</v>
      </c>
      <c r="E1033" s="194" t="n">
        <f aca="false" ca="false" dt2D="false" dtr="false" t="normal">SUM(F1033:T1033)</f>
        <v>26564292.657999996</v>
      </c>
      <c r="F1033" s="151" t="n"/>
      <c r="G1033" s="151" t="n"/>
      <c r="H1033" s="151" t="n"/>
      <c r="I1033" s="151" t="n"/>
      <c r="J1033" s="151" t="n"/>
      <c r="K1033" s="151" t="n"/>
      <c r="L1033" s="151" t="n">
        <v>0</v>
      </c>
      <c r="M1033" s="151" t="n"/>
      <c r="N1033" s="151" t="n"/>
      <c r="O1033" s="151" t="n"/>
      <c r="P1033" s="151" t="n">
        <v>25174888.0153788</v>
      </c>
      <c r="Q1033" s="151" t="n"/>
      <c r="R1033" s="151" t="n">
        <v>796928.77974</v>
      </c>
      <c r="S1033" s="151" t="n">
        <v>24000</v>
      </c>
      <c r="T1033" s="151" t="n">
        <v>568475.8628812</v>
      </c>
    </row>
    <row customHeight="true" ht="13.5" outlineLevel="0" r="1034">
      <c r="A1034" s="115" t="n">
        <f aca="false" ca="false" dt2D="false" dtr="false" t="normal">A1033+1</f>
        <v>142</v>
      </c>
      <c r="B1034" s="115" t="n">
        <f aca="false" ca="false" dt2D="false" dtr="false" t="normal">+B1033+1</f>
        <v>40</v>
      </c>
      <c r="C1034" s="116" t="s">
        <v>66</v>
      </c>
      <c r="D1034" s="115" t="s">
        <v>697</v>
      </c>
      <c r="E1034" s="194" t="n">
        <f aca="false" ca="false" dt2D="false" dtr="false" t="normal">SUM(F1034:T1034)</f>
        <v>25937503.656000003</v>
      </c>
      <c r="F1034" s="151" t="n"/>
      <c r="G1034" s="151" t="n"/>
      <c r="H1034" s="151" t="n"/>
      <c r="I1034" s="151" t="n"/>
      <c r="J1034" s="151" t="n"/>
      <c r="K1034" s="151" t="n"/>
      <c r="L1034" s="151" t="n">
        <v>0</v>
      </c>
      <c r="M1034" s="151" t="n"/>
      <c r="N1034" s="151" t="n"/>
      <c r="O1034" s="151" t="n"/>
      <c r="P1034" s="151" t="n">
        <v>24580315.9680816</v>
      </c>
      <c r="Q1034" s="151" t="n"/>
      <c r="R1034" s="151" t="n">
        <v>778125.10968</v>
      </c>
      <c r="S1034" s="151" t="n">
        <v>24000</v>
      </c>
      <c r="T1034" s="151" t="n">
        <v>555062.5782384</v>
      </c>
    </row>
    <row customHeight="true" ht="13.5" outlineLevel="0" r="1035">
      <c r="A1035" s="115" t="n">
        <f aca="false" ca="false" dt2D="false" dtr="false" t="normal">A1034+1</f>
        <v>143</v>
      </c>
      <c r="B1035" s="115" t="s">
        <v>226</v>
      </c>
      <c r="C1035" s="116" t="s">
        <v>66</v>
      </c>
      <c r="D1035" s="115" t="s">
        <v>168</v>
      </c>
      <c r="E1035" s="194" t="n">
        <f aca="false" ca="false" dt2D="false" dtr="false" t="normal">SUM(F1035:T1035)</f>
        <v>20195541.431999996</v>
      </c>
      <c r="F1035" s="151" t="n">
        <v>19133490.6023952</v>
      </c>
      <c r="G1035" s="151" t="n"/>
      <c r="H1035" s="151" t="n"/>
      <c r="I1035" s="151" t="n"/>
      <c r="J1035" s="151" t="n"/>
      <c r="K1035" s="151" t="n"/>
      <c r="L1035" s="151" t="n">
        <v>0</v>
      </c>
      <c r="M1035" s="151" t="n"/>
      <c r="N1035" s="151" t="n"/>
      <c r="O1035" s="151" t="n"/>
      <c r="P1035" s="151" t="n"/>
      <c r="Q1035" s="151" t="n"/>
      <c r="R1035" s="151" t="n">
        <v>605866.24296</v>
      </c>
      <c r="S1035" s="151" t="n">
        <v>24000</v>
      </c>
      <c r="T1035" s="151" t="n">
        <v>432184.5866448</v>
      </c>
    </row>
    <row customHeight="true" ht="13.5" outlineLevel="0" r="1036">
      <c r="A1036" s="115" t="n">
        <f aca="false" ca="false" dt2D="false" dtr="false" t="normal">A1035+1</f>
        <v>144</v>
      </c>
      <c r="B1036" s="115" t="s">
        <v>226</v>
      </c>
      <c r="C1036" s="116" t="s">
        <v>66</v>
      </c>
      <c r="D1036" s="115" t="s">
        <v>173</v>
      </c>
      <c r="E1036" s="194" t="n">
        <f aca="false" ca="false" dt2D="false" dtr="false" t="normal">SUM(F1036:T1036)</f>
        <v>5167468.458</v>
      </c>
      <c r="F1036" s="151" t="n"/>
      <c r="G1036" s="151" t="n"/>
      <c r="H1036" s="151" t="n"/>
      <c r="I1036" s="151" t="n">
        <v>4877860.5792588</v>
      </c>
      <c r="J1036" s="151" t="n"/>
      <c r="K1036" s="151" t="n"/>
      <c r="L1036" s="151" t="n">
        <v>0</v>
      </c>
      <c r="M1036" s="151" t="n"/>
      <c r="N1036" s="151" t="n"/>
      <c r="O1036" s="151" t="n"/>
      <c r="P1036" s="151" t="n"/>
      <c r="Q1036" s="151" t="n"/>
      <c r="R1036" s="151" t="n">
        <v>155024.05374</v>
      </c>
      <c r="S1036" s="151" t="n">
        <v>24000</v>
      </c>
      <c r="T1036" s="151" t="n">
        <v>110583.8250012</v>
      </c>
    </row>
    <row customHeight="true" ht="13.5" outlineLevel="0" r="1037">
      <c r="A1037" s="115" t="n">
        <f aca="false" ca="false" dt2D="false" dtr="false" t="normal">A1036+1</f>
        <v>145</v>
      </c>
      <c r="B1037" s="115" t="s">
        <v>226</v>
      </c>
      <c r="C1037" s="116" t="s">
        <v>66</v>
      </c>
      <c r="D1037" s="115" t="s">
        <v>104</v>
      </c>
      <c r="E1037" s="194" t="n">
        <f aca="false" ca="false" dt2D="false" dtr="false" t="normal">SUM(F1037:T1037)</f>
        <v>23301583.172966845</v>
      </c>
      <c r="F1037" s="151" t="n">
        <v>5004039.35730622</v>
      </c>
      <c r="G1037" s="151" t="n"/>
      <c r="H1037" s="151" t="n">
        <v>1098346.51075938</v>
      </c>
      <c r="I1037" s="151" t="n"/>
      <c r="J1037" s="151" t="n"/>
      <c r="K1037" s="151" t="n"/>
      <c r="L1037" s="151" t="n">
        <v>0</v>
      </c>
      <c r="M1037" s="151" t="n"/>
      <c r="N1037" s="151" t="n">
        <v>11353014.5808072</v>
      </c>
      <c r="O1037" s="151" t="n">
        <v>4624481.34900355</v>
      </c>
      <c r="P1037" s="151" t="n"/>
      <c r="Q1037" s="151" t="n"/>
      <c r="R1037" s="151" t="n">
        <v>699047.495189007</v>
      </c>
      <c r="S1037" s="151" t="n">
        <v>24000</v>
      </c>
      <c r="T1037" s="151" t="n">
        <v>498653.879901492</v>
      </c>
    </row>
    <row customHeight="true" ht="13.5" outlineLevel="0" r="1038">
      <c r="A1038" s="115" t="n">
        <f aca="false" ca="false" dt2D="false" dtr="false" t="normal">A1037+1</f>
        <v>146</v>
      </c>
      <c r="B1038" s="115" t="s">
        <v>226</v>
      </c>
      <c r="C1038" s="116" t="s">
        <v>66</v>
      </c>
      <c r="D1038" s="115" t="s">
        <v>176</v>
      </c>
      <c r="E1038" s="194" t="n">
        <f aca="false" ca="false" dt2D="false" dtr="false" t="normal">SUM(F1038:T1038)</f>
        <v>23644340.20238204</v>
      </c>
      <c r="F1038" s="151" t="n"/>
      <c r="G1038" s="151" t="n"/>
      <c r="H1038" s="151" t="n"/>
      <c r="I1038" s="151" t="n"/>
      <c r="J1038" s="151" t="n"/>
      <c r="K1038" s="151" t="n"/>
      <c r="L1038" s="151" t="n">
        <v>0</v>
      </c>
      <c r="M1038" s="151" t="n"/>
      <c r="N1038" s="151" t="n"/>
      <c r="O1038" s="151" t="n"/>
      <c r="P1038" s="151" t="n">
        <v>22405021.1159796</v>
      </c>
      <c r="Q1038" s="151" t="n"/>
      <c r="R1038" s="151" t="n">
        <v>709330.206071462</v>
      </c>
      <c r="S1038" s="151" t="n">
        <v>24000</v>
      </c>
      <c r="T1038" s="151" t="n">
        <v>505988.880330977</v>
      </c>
    </row>
    <row customHeight="true" ht="13.5" outlineLevel="0" r="1039">
      <c r="A1039" s="115" t="n">
        <f aca="false" ca="false" dt2D="false" dtr="false" t="normal">A1038+1</f>
        <v>147</v>
      </c>
      <c r="B1039" s="115" t="s">
        <v>226</v>
      </c>
      <c r="C1039" s="116" t="s">
        <v>66</v>
      </c>
      <c r="D1039" s="115" t="s">
        <v>182</v>
      </c>
      <c r="E1039" s="194" t="n">
        <f aca="false" ca="false" dt2D="false" dtr="false" t="normal">SUM(F1039:T1039)</f>
        <v>82190267.016</v>
      </c>
      <c r="F1039" s="151" t="n"/>
      <c r="G1039" s="151" t="n"/>
      <c r="H1039" s="151" t="n">
        <v>5433633.799656</v>
      </c>
      <c r="I1039" s="151" t="n"/>
      <c r="J1039" s="151" t="n"/>
      <c r="K1039" s="151" t="n"/>
      <c r="L1039" s="151" t="n">
        <v>0</v>
      </c>
      <c r="M1039" s="151" t="n"/>
      <c r="N1039" s="151" t="n">
        <v>26996886.2935248</v>
      </c>
      <c r="O1039" s="151" t="n">
        <v>8208481.7676624</v>
      </c>
      <c r="P1039" s="151" t="n">
        <v>22750214.1211536</v>
      </c>
      <c r="Q1039" s="151" t="n">
        <v>14552471.3093808</v>
      </c>
      <c r="R1039" s="151" t="n">
        <v>2465708.01048</v>
      </c>
      <c r="S1039" s="151" t="n">
        <v>24000</v>
      </c>
      <c r="T1039" s="151" t="n">
        <v>1758871.7141424</v>
      </c>
    </row>
    <row customHeight="true" ht="13.5" outlineLevel="0" r="1040">
      <c r="A1040" s="115" t="n">
        <f aca="false" ca="false" dt2D="false" dtr="false" t="normal">A1039+1</f>
        <v>148</v>
      </c>
      <c r="B1040" s="115" t="s">
        <v>226</v>
      </c>
      <c r="C1040" s="116" t="s">
        <v>60</v>
      </c>
      <c r="D1040" s="116" t="s">
        <v>701</v>
      </c>
      <c r="E1040" s="194" t="n">
        <f aca="false" ca="false" dt2D="false" dtr="false" t="normal">SUM(F1040:T1040)</f>
        <v>57133732.084</v>
      </c>
      <c r="F1040" s="151" t="n"/>
      <c r="G1040" s="151" t="n"/>
      <c r="H1040" s="151" t="n">
        <v>4642391.051733</v>
      </c>
      <c r="I1040" s="151" t="n"/>
      <c r="J1040" s="151" t="n"/>
      <c r="K1040" s="151" t="n"/>
      <c r="L1040" s="151" t="n">
        <v>0</v>
      </c>
      <c r="M1040" s="151" t="n"/>
      <c r="N1040" s="151" t="n">
        <v>23073144.0279114</v>
      </c>
      <c r="O1040" s="151" t="n">
        <v>7014136.1054682</v>
      </c>
      <c r="P1040" s="151" t="n">
        <v>19443387.0697698</v>
      </c>
      <c r="Q1040" s="151" t="n"/>
      <c r="R1040" s="151" t="n">
        <v>1714011.96252</v>
      </c>
      <c r="S1040" s="151" t="n">
        <v>24000</v>
      </c>
      <c r="T1040" s="151" t="n">
        <v>1222661.8665976</v>
      </c>
    </row>
    <row customHeight="true" ht="13.5" outlineLevel="0" r="1041">
      <c r="A1041" s="115" t="n">
        <f aca="false" ca="false" dt2D="false" dtr="false" t="normal">A1040+1</f>
        <v>149</v>
      </c>
      <c r="B1041" s="115" t="s">
        <v>226</v>
      </c>
      <c r="C1041" s="116" t="s">
        <v>60</v>
      </c>
      <c r="D1041" s="116" t="s">
        <v>702</v>
      </c>
      <c r="E1041" s="194" t="n">
        <f aca="false" ca="false" dt2D="false" dtr="false" t="normal">SUM(F1041:T1041)</f>
        <v>21426817.653999995</v>
      </c>
      <c r="F1041" s="151" t="n"/>
      <c r="G1041" s="151" t="n"/>
      <c r="H1041" s="151" t="n"/>
      <c r="I1041" s="151" t="n"/>
      <c r="J1041" s="151" t="n"/>
      <c r="K1041" s="151" t="n"/>
      <c r="L1041" s="151" t="n">
        <v>0</v>
      </c>
      <c r="M1041" s="151" t="n"/>
      <c r="N1041" s="151" t="n">
        <v>15572913.0088146</v>
      </c>
      <c r="O1041" s="151" t="n">
        <v>4728566.2177698</v>
      </c>
      <c r="P1041" s="151" t="n"/>
      <c r="Q1041" s="151" t="n"/>
      <c r="R1041" s="151" t="n">
        <v>642804.52962</v>
      </c>
      <c r="S1041" s="151" t="n">
        <v>24000</v>
      </c>
      <c r="T1041" s="151" t="n">
        <v>458533.8977956</v>
      </c>
    </row>
    <row customHeight="true" ht="13.5" outlineLevel="0" r="1042">
      <c r="A1042" s="115" t="n">
        <f aca="false" ca="false" dt2D="false" dtr="false" t="normal">A1041+1</f>
        <v>150</v>
      </c>
      <c r="B1042" s="115" t="s">
        <v>226</v>
      </c>
      <c r="C1042" s="116" t="s">
        <v>60</v>
      </c>
      <c r="D1042" s="116" t="s">
        <v>703</v>
      </c>
      <c r="E1042" s="194" t="n">
        <f aca="false" ca="false" dt2D="false" dtr="false" t="normal">SUM(F1042:T1042)</f>
        <v>16508063.588000001</v>
      </c>
      <c r="F1042" s="151" t="n"/>
      <c r="G1042" s="151" t="n"/>
      <c r="H1042" s="151" t="n"/>
      <c r="I1042" s="151" t="n"/>
      <c r="J1042" s="151" t="n"/>
      <c r="K1042" s="151" t="n"/>
      <c r="L1042" s="151" t="n">
        <v>0</v>
      </c>
      <c r="M1042" s="151" t="n"/>
      <c r="N1042" s="151" t="n">
        <v>15635549.1195768</v>
      </c>
      <c r="O1042" s="151" t="n"/>
      <c r="P1042" s="151" t="n"/>
      <c r="Q1042" s="151" t="n"/>
      <c r="R1042" s="151" t="n">
        <v>495241.90764</v>
      </c>
      <c r="S1042" s="151" t="n">
        <v>24000</v>
      </c>
      <c r="T1042" s="151" t="n">
        <v>353272.5607832</v>
      </c>
    </row>
    <row customHeight="true" ht="13.5" outlineLevel="0" r="1043">
      <c r="A1043" s="115" t="n">
        <f aca="false" ca="false" dt2D="false" dtr="false" t="normal">A1042+1</f>
        <v>151</v>
      </c>
      <c r="B1043" s="115" t="s">
        <v>226</v>
      </c>
      <c r="C1043" s="116" t="s">
        <v>60</v>
      </c>
      <c r="D1043" s="116" t="s">
        <v>704</v>
      </c>
      <c r="E1043" s="194" t="n">
        <f aca="false" ca="false" dt2D="false" dtr="false" t="normal">SUM(F1043:T1043)</f>
        <v>38404467.524</v>
      </c>
      <c r="F1043" s="151" t="n"/>
      <c r="G1043" s="151" t="n"/>
      <c r="H1043" s="151" t="n">
        <v>3118581.165513</v>
      </c>
      <c r="I1043" s="151" t="n"/>
      <c r="J1043" s="151" t="n"/>
      <c r="K1043" s="151" t="n"/>
      <c r="L1043" s="151" t="n">
        <v>0</v>
      </c>
      <c r="M1043" s="151" t="n"/>
      <c r="N1043" s="151" t="n">
        <v>15507466.4754354</v>
      </c>
      <c r="O1043" s="151" t="n">
        <v>4712833.8524802</v>
      </c>
      <c r="P1043" s="151" t="n">
        <v>13067596.3998378</v>
      </c>
      <c r="Q1043" s="151" t="n"/>
      <c r="R1043" s="151" t="n">
        <v>1152134.02572</v>
      </c>
      <c r="S1043" s="151" t="n">
        <v>24000</v>
      </c>
      <c r="T1043" s="151" t="n">
        <v>821855.6050136</v>
      </c>
    </row>
    <row customHeight="true" ht="13.5" outlineLevel="0" r="1044">
      <c r="A1044" s="115" t="n">
        <f aca="false" ca="false" dt2D="false" dtr="false" t="normal">A1043+1</f>
        <v>152</v>
      </c>
      <c r="B1044" s="115" t="s">
        <v>226</v>
      </c>
      <c r="C1044" s="116" t="s">
        <v>60</v>
      </c>
      <c r="D1044" s="116" t="s">
        <v>705</v>
      </c>
      <c r="E1044" s="194" t="n">
        <f aca="false" ca="false" dt2D="false" dtr="false" t="normal">SUM(F1044:T1044)</f>
        <v>38443947.424</v>
      </c>
      <c r="F1044" s="151" t="n"/>
      <c r="G1044" s="151" t="n"/>
      <c r="H1044" s="151" t="n">
        <v>3121793.243688</v>
      </c>
      <c r="I1044" s="151" t="n"/>
      <c r="J1044" s="151" t="n"/>
      <c r="K1044" s="151" t="n"/>
      <c r="L1044" s="151" t="n">
        <v>0</v>
      </c>
      <c r="M1044" s="151" t="n"/>
      <c r="N1044" s="151" t="n">
        <v>15523414.3623504</v>
      </c>
      <c r="O1044" s="151" t="n">
        <v>4717684.8268752</v>
      </c>
      <c r="P1044" s="151" t="n">
        <v>13081036.0934928</v>
      </c>
      <c r="Q1044" s="151" t="n"/>
      <c r="R1044" s="151" t="n">
        <v>1153318.42272</v>
      </c>
      <c r="S1044" s="151" t="n">
        <v>24000</v>
      </c>
      <c r="T1044" s="151" t="n">
        <v>822700.4748736</v>
      </c>
    </row>
    <row customHeight="true" ht="13.5" outlineLevel="0" r="1045">
      <c r="A1045" s="115" t="n">
        <f aca="false" ca="false" dt2D="false" dtr="false" t="normal">A1044+1</f>
        <v>153</v>
      </c>
      <c r="B1045" s="115" t="s">
        <v>226</v>
      </c>
      <c r="C1045" s="116" t="s">
        <v>60</v>
      </c>
      <c r="D1045" s="116" t="s">
        <v>69</v>
      </c>
      <c r="E1045" s="194" t="n">
        <f aca="false" ca="false" dt2D="false" dtr="false" t="normal">SUM(F1045:T1045)</f>
        <v>38570283.103999995</v>
      </c>
      <c r="F1045" s="151" t="n"/>
      <c r="G1045" s="151" t="n"/>
      <c r="H1045" s="151" t="n">
        <v>3132071.893848</v>
      </c>
      <c r="I1045" s="151" t="n"/>
      <c r="J1045" s="151" t="n"/>
      <c r="K1045" s="151" t="n"/>
      <c r="L1045" s="151" t="n">
        <v>0</v>
      </c>
      <c r="M1045" s="151" t="n"/>
      <c r="N1045" s="151" t="n">
        <v>15574447.6004784</v>
      </c>
      <c r="O1045" s="151" t="n">
        <v>4733207.9449392</v>
      </c>
      <c r="P1045" s="151" t="n">
        <v>13124043.1131888</v>
      </c>
      <c r="Q1045" s="151" t="n"/>
      <c r="R1045" s="151" t="n">
        <v>1157108.49312</v>
      </c>
      <c r="S1045" s="151" t="n">
        <v>24000</v>
      </c>
      <c r="T1045" s="151" t="n">
        <v>825404.0584256</v>
      </c>
    </row>
    <row customHeight="true" ht="13.5" outlineLevel="0" r="1046">
      <c r="A1046" s="115" t="n">
        <f aca="false" ca="false" dt2D="false" dtr="false" t="normal">A1045+1</f>
        <v>154</v>
      </c>
      <c r="B1046" s="115" t="s">
        <v>226</v>
      </c>
      <c r="C1046" s="116" t="s">
        <v>60</v>
      </c>
      <c r="D1046" s="116" t="s">
        <v>356</v>
      </c>
      <c r="E1046" s="194" t="n">
        <f aca="false" ca="false" dt2D="false" dtr="false" t="normal">SUM(F1046:T1046)</f>
        <v>34602352.57</v>
      </c>
      <c r="F1046" s="151" t="n"/>
      <c r="G1046" s="151" t="n">
        <v>3886264.92</v>
      </c>
      <c r="H1046" s="151" t="n"/>
      <c r="I1046" s="151" t="n">
        <v>2295572.83</v>
      </c>
      <c r="J1046" s="151" t="n"/>
      <c r="K1046" s="151" t="n"/>
      <c r="L1046" s="151" t="n"/>
      <c r="M1046" s="151" t="n"/>
      <c r="N1046" s="151" t="n">
        <v>11654413.2</v>
      </c>
      <c r="O1046" s="151" t="n">
        <v>4851960.45</v>
      </c>
      <c r="P1046" s="151" t="n">
        <v>11914141.17</v>
      </c>
      <c r="Q1046" s="151" t="n"/>
      <c r="R1046" s="151" t="n"/>
      <c r="S1046" s="151" t="n"/>
      <c r="T1046" s="151" t="n"/>
    </row>
    <row customHeight="true" ht="13.5" outlineLevel="0" r="1047">
      <c r="A1047" s="115" t="n">
        <f aca="false" ca="false" dt2D="false" dtr="false" t="normal">A1046+1</f>
        <v>155</v>
      </c>
      <c r="B1047" s="115" t="s">
        <v>226</v>
      </c>
      <c r="C1047" s="116" t="s">
        <v>60</v>
      </c>
      <c r="D1047" s="116" t="s">
        <v>71</v>
      </c>
      <c r="E1047" s="194" t="n">
        <f aca="false" ca="false" dt2D="false" dtr="false" t="normal">SUM(F1047:T1047)</f>
        <v>39113526.528000005</v>
      </c>
      <c r="F1047" s="151" t="n"/>
      <c r="G1047" s="151" t="n"/>
      <c r="H1047" s="151" t="n">
        <v>3176270.089536</v>
      </c>
      <c r="I1047" s="151" t="n"/>
      <c r="J1047" s="151" t="n"/>
      <c r="K1047" s="151" t="n"/>
      <c r="L1047" s="151" t="n">
        <v>0</v>
      </c>
      <c r="M1047" s="151" t="n"/>
      <c r="N1047" s="151" t="n">
        <v>15793890.5244288</v>
      </c>
      <c r="O1047" s="151" t="n">
        <v>4799957.3526144</v>
      </c>
      <c r="P1047" s="151" t="n">
        <v>13308973.2978816</v>
      </c>
      <c r="Q1047" s="151" t="n"/>
      <c r="R1047" s="151" t="n">
        <v>1173405.79584</v>
      </c>
      <c r="S1047" s="151" t="n">
        <v>24000</v>
      </c>
      <c r="T1047" s="151" t="n">
        <v>837029.4676992</v>
      </c>
    </row>
    <row customHeight="true" ht="13.5" outlineLevel="0" r="1048">
      <c r="A1048" s="115" t="n">
        <f aca="false" ca="false" dt2D="false" dtr="false" t="normal">A1047+1</f>
        <v>156</v>
      </c>
      <c r="B1048" s="115" t="s">
        <v>226</v>
      </c>
      <c r="C1048" s="116" t="s">
        <v>60</v>
      </c>
      <c r="D1048" s="116" t="s">
        <v>72</v>
      </c>
      <c r="E1048" s="194" t="n">
        <f aca="false" ca="false" dt2D="false" dtr="false" t="normal">SUM(F1048:T1048)</f>
        <v>38267077.472</v>
      </c>
      <c r="F1048" s="151" t="n"/>
      <c r="G1048" s="151" t="n"/>
      <c r="H1048" s="151" t="n">
        <v>3107403.133464</v>
      </c>
      <c r="I1048" s="151" t="n"/>
      <c r="J1048" s="151" t="n"/>
      <c r="K1048" s="151" t="n"/>
      <c r="L1048" s="151" t="n">
        <v>0</v>
      </c>
      <c r="M1048" s="151" t="n"/>
      <c r="N1048" s="151" t="n">
        <v>15451967.8289712</v>
      </c>
      <c r="O1048" s="151" t="n">
        <v>4695952.4615856</v>
      </c>
      <c r="P1048" s="151" t="n">
        <v>13020826.2659184</v>
      </c>
      <c r="Q1048" s="151" t="n"/>
      <c r="R1048" s="151" t="n">
        <v>1148012.32416</v>
      </c>
      <c r="S1048" s="151" t="n">
        <v>24000</v>
      </c>
      <c r="T1048" s="151" t="n">
        <v>818915.4579008</v>
      </c>
    </row>
    <row customHeight="true" ht="13.5" outlineLevel="0" r="1049">
      <c r="A1049" s="115" t="n">
        <f aca="false" ca="false" dt2D="false" dtr="false" t="normal">A1048+1</f>
        <v>157</v>
      </c>
      <c r="B1049" s="115" t="s">
        <v>226</v>
      </c>
      <c r="C1049" s="116" t="s">
        <v>60</v>
      </c>
      <c r="D1049" s="116" t="s">
        <v>79</v>
      </c>
      <c r="E1049" s="194" t="n">
        <f aca="false" ca="false" dt2D="false" dtr="false" t="normal">SUM(F1049:T1049)</f>
        <v>38492902.50000001</v>
      </c>
      <c r="F1049" s="151" t="n"/>
      <c r="G1049" s="151" t="n"/>
      <c r="H1049" s="151" t="n">
        <v>3125776.220625</v>
      </c>
      <c r="I1049" s="151" t="n"/>
      <c r="J1049" s="151" t="n"/>
      <c r="K1049" s="151" t="n"/>
      <c r="L1049" s="151" t="n">
        <v>0</v>
      </c>
      <c r="M1049" s="151" t="n"/>
      <c r="N1049" s="151" t="n">
        <v>15543189.742125</v>
      </c>
      <c r="O1049" s="151" t="n">
        <v>4723700.035125</v>
      </c>
      <c r="P1049" s="151" t="n">
        <v>13097701.313625</v>
      </c>
      <c r="Q1049" s="151" t="n"/>
      <c r="R1049" s="151" t="n">
        <v>1154787.075</v>
      </c>
      <c r="S1049" s="151" t="n">
        <v>24000</v>
      </c>
      <c r="T1049" s="151" t="n">
        <v>823748.1135</v>
      </c>
    </row>
    <row customHeight="true" ht="13.5" outlineLevel="0" r="1050">
      <c r="A1050" s="115" t="n">
        <f aca="false" ca="false" dt2D="false" dtr="false" t="normal">A1049+1</f>
        <v>158</v>
      </c>
      <c r="B1050" s="115" t="s">
        <v>226</v>
      </c>
      <c r="C1050" s="116" t="s">
        <v>60</v>
      </c>
      <c r="D1050" s="116" t="s">
        <v>80</v>
      </c>
      <c r="E1050" s="194" t="n">
        <f aca="false" ca="false" dt2D="false" dtr="false" t="normal">SUM(F1050:T1050)</f>
        <v>19827311.966000002</v>
      </c>
      <c r="F1050" s="151" t="n"/>
      <c r="G1050" s="151" t="n"/>
      <c r="H1050" s="151" t="n">
        <v>3141104.419707</v>
      </c>
      <c r="I1050" s="151" t="n"/>
      <c r="J1050" s="151" t="n"/>
      <c r="K1050" s="151" t="n"/>
      <c r="L1050" s="151" t="n">
        <v>0</v>
      </c>
      <c r="M1050" s="151" t="n"/>
      <c r="N1050" s="151" t="n">
        <v>15643083.7112406</v>
      </c>
      <c r="O1050" s="151" t="n"/>
      <c r="P1050" s="151" t="n"/>
      <c r="Q1050" s="151" t="n"/>
      <c r="R1050" s="151" t="n">
        <v>594819.35898</v>
      </c>
      <c r="S1050" s="151" t="n">
        <v>24000</v>
      </c>
      <c r="T1050" s="151" t="n">
        <v>424304.4760724</v>
      </c>
    </row>
    <row customHeight="true" ht="13.5" outlineLevel="0" r="1051">
      <c r="A1051" s="115" t="n">
        <f aca="false" ca="false" dt2D="false" dtr="false" t="normal">A1050+1</f>
        <v>159</v>
      </c>
      <c r="B1051" s="115" t="n">
        <f aca="false" ca="false" dt2D="false" dtr="false" t="normal">B1034+1</f>
        <v>41</v>
      </c>
      <c r="C1051" s="116" t="s">
        <v>709</v>
      </c>
      <c r="D1051" s="116" t="s">
        <v>710</v>
      </c>
      <c r="E1051" s="194" t="n">
        <f aca="false" ca="false" dt2D="false" dtr="false" t="normal">SUM(F1051:T1051)</f>
        <v>13900023.638577692</v>
      </c>
      <c r="F1051" s="151" t="n"/>
      <c r="G1051" s="151" t="n"/>
      <c r="H1051" s="151" t="n"/>
      <c r="I1051" s="151" t="n"/>
      <c r="J1051" s="151" t="n"/>
      <c r="K1051" s="151" t="n"/>
      <c r="L1051" s="151" t="n"/>
      <c r="M1051" s="151" t="n"/>
      <c r="N1051" s="151" t="n">
        <v>13161562.4235548</v>
      </c>
      <c r="O1051" s="151" t="n"/>
      <c r="P1051" s="151" t="n"/>
      <c r="Q1051" s="151" t="n"/>
      <c r="R1051" s="151" t="n">
        <v>417000.70915733</v>
      </c>
      <c r="S1051" s="151" t="n">
        <v>24000</v>
      </c>
      <c r="T1051" s="151" t="n">
        <v>297460.505865562</v>
      </c>
    </row>
    <row customHeight="true" ht="13.5" outlineLevel="0" r="1052">
      <c r="A1052" s="115" t="n">
        <f aca="false" ca="false" dt2D="false" dtr="false" t="normal">A1051+1</f>
        <v>160</v>
      </c>
      <c r="B1052" s="115" t="s">
        <v>226</v>
      </c>
      <c r="C1052" s="116" t="s">
        <v>709</v>
      </c>
      <c r="D1052" s="115" t="s">
        <v>1067</v>
      </c>
      <c r="E1052" s="194" t="n">
        <f aca="false" ca="false" dt2D="false" dtr="false" t="normal">SUM(F1052:T1052)</f>
        <v>2711359.782149705</v>
      </c>
      <c r="F1052" s="151" t="n"/>
      <c r="G1052" s="151" t="n"/>
      <c r="H1052" s="151" t="n"/>
      <c r="I1052" s="151" t="n"/>
      <c r="J1052" s="151" t="n"/>
      <c r="K1052" s="151" t="n"/>
      <c r="L1052" s="151" t="n">
        <v>0</v>
      </c>
      <c r="M1052" s="151" t="n"/>
      <c r="N1052" s="151" t="n"/>
      <c r="O1052" s="151" t="n"/>
      <c r="P1052" s="151" t="n"/>
      <c r="Q1052" s="151" t="n">
        <v>2547995.88934721</v>
      </c>
      <c r="R1052" s="151" t="n">
        <v>81340.7934644911</v>
      </c>
      <c r="S1052" s="151" t="n">
        <v>24000</v>
      </c>
      <c r="T1052" s="151" t="n">
        <v>58023.0993380037</v>
      </c>
    </row>
    <row customHeight="true" ht="13.5" outlineLevel="0" r="1053">
      <c r="A1053" s="115" t="n">
        <f aca="false" ca="false" dt2D="false" dtr="false" t="normal">A1052+1</f>
        <v>161</v>
      </c>
      <c r="B1053" s="115" t="s">
        <v>226</v>
      </c>
      <c r="C1053" s="116" t="s">
        <v>709</v>
      </c>
      <c r="D1053" s="115" t="s">
        <v>1068</v>
      </c>
      <c r="E1053" s="194" t="n">
        <f aca="false" ca="false" dt2D="false" dtr="false" t="normal">SUM(F1053:T1053)</f>
        <v>9364815.693417646</v>
      </c>
      <c r="F1053" s="151" t="n">
        <v>8859464.16677598</v>
      </c>
      <c r="G1053" s="151" t="n"/>
      <c r="H1053" s="151" t="n"/>
      <c r="I1053" s="151" t="n"/>
      <c r="J1053" s="151" t="n"/>
      <c r="K1053" s="151" t="n"/>
      <c r="L1053" s="151" t="n">
        <v>0</v>
      </c>
      <c r="M1053" s="151" t="n"/>
      <c r="N1053" s="151" t="n"/>
      <c r="O1053" s="151" t="n"/>
      <c r="P1053" s="151" t="n"/>
      <c r="Q1053" s="151" t="n"/>
      <c r="R1053" s="151" t="n">
        <v>280944.470802529</v>
      </c>
      <c r="S1053" s="151" t="n">
        <v>24000</v>
      </c>
      <c r="T1053" s="151" t="n">
        <v>200407.055839138</v>
      </c>
    </row>
    <row customHeight="true" ht="13.5" outlineLevel="0" r="1054">
      <c r="A1054" s="115" t="n">
        <f aca="false" ca="false" dt2D="false" dtr="false" t="normal">A1053+1</f>
        <v>162</v>
      </c>
      <c r="B1054" s="115" t="s">
        <v>226</v>
      </c>
      <c r="C1054" s="116" t="s">
        <v>709</v>
      </c>
      <c r="D1054" s="115" t="s">
        <v>1069</v>
      </c>
      <c r="E1054" s="194" t="n">
        <f aca="false" ca="false" dt2D="false" dtr="false" t="normal">SUM(F1054:T1054)</f>
        <v>2436930.65440176</v>
      </c>
      <c r="F1054" s="151" t="n"/>
      <c r="G1054" s="151" t="n"/>
      <c r="H1054" s="151" t="n"/>
      <c r="I1054" s="151" t="n"/>
      <c r="J1054" s="151" t="n"/>
      <c r="K1054" s="151" t="n"/>
      <c r="L1054" s="151" t="n">
        <v>0</v>
      </c>
      <c r="M1054" s="151" t="n"/>
      <c r="N1054" s="151" t="n"/>
      <c r="O1054" s="151" t="n"/>
      <c r="P1054" s="151" t="n"/>
      <c r="Q1054" s="151" t="n">
        <v>2287672.41876551</v>
      </c>
      <c r="R1054" s="151" t="n">
        <v>73107.9196320527</v>
      </c>
      <c r="S1054" s="151" t="n">
        <v>24000</v>
      </c>
      <c r="T1054" s="151" t="n">
        <v>52150.3160041976</v>
      </c>
    </row>
    <row customHeight="true" ht="13.5" outlineLevel="0" r="1055">
      <c r="A1055" s="115" t="n">
        <f aca="false" ca="false" dt2D="false" dtr="false" t="normal">A1054+1</f>
        <v>163</v>
      </c>
      <c r="B1055" s="115" t="s">
        <v>226</v>
      </c>
      <c r="C1055" s="116" t="s">
        <v>709</v>
      </c>
      <c r="D1055" s="115" t="s">
        <v>1070</v>
      </c>
      <c r="E1055" s="194" t="n">
        <f aca="false" ca="false" dt2D="false" dtr="false" t="normal">SUM(F1055:T1055)</f>
        <v>1777145.256742484</v>
      </c>
      <c r="F1055" s="151" t="n"/>
      <c r="G1055" s="151" t="n"/>
      <c r="H1055" s="151" t="n"/>
      <c r="I1055" s="151" t="n"/>
      <c r="J1055" s="151" t="n"/>
      <c r="K1055" s="151" t="n"/>
      <c r="L1055" s="151" t="n">
        <v>0</v>
      </c>
      <c r="M1055" s="151" t="n"/>
      <c r="N1055" s="151" t="n"/>
      <c r="O1055" s="151" t="n"/>
      <c r="P1055" s="151" t="n"/>
      <c r="Q1055" s="151" t="n">
        <v>1661799.99054592</v>
      </c>
      <c r="R1055" s="151" t="n">
        <v>53314.3577022746</v>
      </c>
      <c r="S1055" s="151" t="n">
        <v>24000</v>
      </c>
      <c r="T1055" s="151" t="n">
        <v>38030.9084942892</v>
      </c>
    </row>
    <row customHeight="true" ht="13.5" outlineLevel="0" r="1056">
      <c r="A1056" s="115" t="n">
        <f aca="false" ca="false" dt2D="false" dtr="false" t="normal">A1055+1</f>
        <v>164</v>
      </c>
      <c r="B1056" s="115" t="s">
        <v>226</v>
      </c>
      <c r="C1056" s="116" t="s">
        <v>64</v>
      </c>
      <c r="D1056" s="115" t="s">
        <v>716</v>
      </c>
      <c r="E1056" s="194" t="n">
        <f aca="false" ca="false" dt2D="false" dtr="false" t="normal">SUM(F1056:T1056)</f>
        <v>21887833.275</v>
      </c>
      <c r="F1056" s="151" t="n"/>
      <c r="G1056" s="151" t="n"/>
      <c r="H1056" s="151" t="n">
        <v>2381858.915295</v>
      </c>
      <c r="I1056" s="151" t="n">
        <v>1986194.862462</v>
      </c>
      <c r="J1056" s="151" t="n"/>
      <c r="K1056" s="151" t="n"/>
      <c r="L1056" s="151" t="n">
        <v>0</v>
      </c>
      <c r="M1056" s="151" t="n"/>
      <c r="N1056" s="151" t="n"/>
      <c r="O1056" s="151" t="n"/>
      <c r="P1056" s="151" t="n">
        <v>9985068.263127</v>
      </c>
      <c r="Q1056" s="151" t="n">
        <v>6385676.603781</v>
      </c>
      <c r="R1056" s="151" t="n">
        <v>656634.99825</v>
      </c>
      <c r="S1056" s="151" t="n">
        <v>24000</v>
      </c>
      <c r="T1056" s="151" t="n">
        <v>468399.632085</v>
      </c>
    </row>
    <row customHeight="true" ht="13.5" outlineLevel="0" r="1057">
      <c r="A1057" s="115" t="n">
        <f aca="false" ca="false" dt2D="false" dtr="false" t="normal">A1056+1</f>
        <v>165</v>
      </c>
      <c r="B1057" s="115" t="s">
        <v>226</v>
      </c>
      <c r="C1057" s="116" t="s">
        <v>64</v>
      </c>
      <c r="D1057" s="115" t="s">
        <v>717</v>
      </c>
      <c r="E1057" s="194" t="n">
        <f aca="false" ca="false" dt2D="false" dtr="false" t="normal">SUM(F1057:T1057)</f>
        <v>27147664.018000003</v>
      </c>
      <c r="F1057" s="151" t="n"/>
      <c r="G1057" s="151" t="n">
        <v>2620721.6127258</v>
      </c>
      <c r="H1057" s="151" t="n">
        <v>2654929.212027</v>
      </c>
      <c r="I1057" s="151" t="n">
        <v>2214216.7257372</v>
      </c>
      <c r="J1057" s="151" t="n"/>
      <c r="K1057" s="151" t="n"/>
      <c r="L1057" s="151" t="n">
        <v>0</v>
      </c>
      <c r="M1057" s="151" t="n"/>
      <c r="N1057" s="151" t="n"/>
      <c r="O1057" s="151" t="n"/>
      <c r="P1057" s="151" t="n">
        <v>11123803.9340862</v>
      </c>
      <c r="Q1057" s="151" t="n">
        <v>7114602.6028986</v>
      </c>
      <c r="R1057" s="151" t="n">
        <v>814429.92054</v>
      </c>
      <c r="S1057" s="151" t="n">
        <v>24000</v>
      </c>
      <c r="T1057" s="151" t="n">
        <v>580960.0099852</v>
      </c>
    </row>
    <row customHeight="true" ht="13.5" outlineLevel="0" r="1058">
      <c r="A1058" s="115" t="n">
        <f aca="false" ca="false" dt2D="false" dtr="false" t="normal">A1057+1</f>
        <v>166</v>
      </c>
      <c r="B1058" s="115" t="s">
        <v>226</v>
      </c>
      <c r="C1058" s="116" t="s">
        <v>64</v>
      </c>
      <c r="D1058" s="115" t="s">
        <v>720</v>
      </c>
      <c r="E1058" s="194" t="n">
        <f aca="false" ca="false" dt2D="false" dtr="false" t="normal">SUM(F1058:T1058)</f>
        <v>32179324.109999996</v>
      </c>
      <c r="F1058" s="151" t="n">
        <v>5561053.517598</v>
      </c>
      <c r="G1058" s="151" t="n"/>
      <c r="H1058" s="151" t="n">
        <v>2658655.22271</v>
      </c>
      <c r="I1058" s="151" t="n"/>
      <c r="J1058" s="151" t="n"/>
      <c r="K1058" s="151" t="n"/>
      <c r="L1058" s="151" t="n">
        <v>0</v>
      </c>
      <c r="M1058" s="151" t="n"/>
      <c r="N1058" s="151" t="n"/>
      <c r="O1058" s="151" t="n">
        <v>4017627.968334</v>
      </c>
      <c r="P1058" s="151" t="n">
        <v>11139393.978726</v>
      </c>
      <c r="Q1058" s="151" t="n">
        <v>7124576.163378</v>
      </c>
      <c r="R1058" s="151" t="n">
        <v>965379.7233</v>
      </c>
      <c r="S1058" s="151" t="n">
        <v>24000</v>
      </c>
      <c r="T1058" s="151" t="n">
        <v>688637.535954</v>
      </c>
    </row>
    <row customHeight="true" ht="13.5" outlineLevel="0" r="1059">
      <c r="A1059" s="115" t="n">
        <f aca="false" ca="false" dt2D="false" dtr="false" t="normal">A1058+1</f>
        <v>167</v>
      </c>
      <c r="B1059" s="115" t="s">
        <v>226</v>
      </c>
      <c r="C1059" s="116" t="s">
        <v>64</v>
      </c>
      <c r="D1059" s="115" t="s">
        <v>721</v>
      </c>
      <c r="E1059" s="194" t="n">
        <f aca="false" ca="false" dt2D="false" dtr="false" t="normal">SUM(F1059:T1059)</f>
        <v>31572673.22569996</v>
      </c>
      <c r="F1059" s="151" t="n"/>
      <c r="G1059" s="151" t="n">
        <v>2637464.22741686</v>
      </c>
      <c r="H1059" s="151" t="n">
        <v>2671879.5410909</v>
      </c>
      <c r="I1059" s="151" t="n">
        <v>2228490.97347524</v>
      </c>
      <c r="J1059" s="151" t="n"/>
      <c r="K1059" s="151" t="n"/>
      <c r="L1059" s="151" t="n">
        <v>0</v>
      </c>
      <c r="M1059" s="151" t="n"/>
      <c r="N1059" s="151" t="n"/>
      <c r="O1059" s="151" t="n">
        <v>4037191.53729386</v>
      </c>
      <c r="P1059" s="151" t="n">
        <v>11192178.7137835</v>
      </c>
      <c r="Q1059" s="151" t="n">
        <v>7158632.82883862</v>
      </c>
      <c r="R1059" s="151" t="n">
        <v>947180.196771</v>
      </c>
      <c r="S1059" s="151" t="n">
        <v>24000</v>
      </c>
      <c r="T1059" s="151" t="n">
        <v>675655.20702998</v>
      </c>
    </row>
    <row customHeight="true" ht="13.5" outlineLevel="0" r="1060">
      <c r="A1060" s="115" t="n">
        <f aca="false" ca="false" dt2D="false" dtr="false" t="normal">A1059+1</f>
        <v>168</v>
      </c>
      <c r="B1060" s="115" t="s">
        <v>226</v>
      </c>
      <c r="C1060" s="116" t="s">
        <v>64</v>
      </c>
      <c r="D1060" s="116" t="s">
        <v>65</v>
      </c>
      <c r="E1060" s="194" t="n">
        <f aca="false" ca="false" dt2D="false" dtr="false" t="normal">SUM(F1060:T1060)</f>
        <v>27354089.35</v>
      </c>
      <c r="F1060" s="151" t="n"/>
      <c r="G1060" s="151" t="n"/>
      <c r="H1060" s="151" t="n">
        <v>4543874.28</v>
      </c>
      <c r="I1060" s="151" t="n"/>
      <c r="J1060" s="151" t="n"/>
      <c r="K1060" s="151" t="n"/>
      <c r="L1060" s="151" t="n"/>
      <c r="M1060" s="151" t="n"/>
      <c r="N1060" s="151" t="n"/>
      <c r="O1060" s="151" t="n"/>
      <c r="P1060" s="151" t="n">
        <v>22810215.07</v>
      </c>
      <c r="Q1060" s="151" t="n"/>
      <c r="R1060" s="151" t="n"/>
      <c r="S1060" s="151" t="n"/>
      <c r="T1060" s="151" t="n"/>
    </row>
    <row customHeight="true" ht="13.5" outlineLevel="0" r="1061">
      <c r="A1061" s="115" t="n">
        <f aca="false" ca="false" dt2D="false" dtr="false" t="normal">A1060+1</f>
        <v>169</v>
      </c>
      <c r="B1061" s="115" t="s">
        <v>226</v>
      </c>
      <c r="C1061" s="116" t="s">
        <v>64</v>
      </c>
      <c r="D1061" s="116" t="s">
        <v>82</v>
      </c>
      <c r="E1061" s="194" t="n">
        <f aca="false" ca="false" dt2D="false" dtr="false" t="normal">SUM(F1061:T1061)</f>
        <v>34172468.383</v>
      </c>
      <c r="F1061" s="151" t="n"/>
      <c r="G1061" s="151" t="n"/>
      <c r="H1061" s="151" t="n"/>
      <c r="I1061" s="151" t="n"/>
      <c r="J1061" s="151" t="n"/>
      <c r="K1061" s="151" t="n"/>
      <c r="L1061" s="151" t="n">
        <v>0</v>
      </c>
      <c r="M1061" s="151" t="n"/>
      <c r="N1061" s="151" t="n"/>
      <c r="O1061" s="151" t="n"/>
      <c r="P1061" s="151" t="n">
        <v>32392003.5081138</v>
      </c>
      <c r="Q1061" s="151" t="n"/>
      <c r="R1061" s="151" t="n">
        <v>1025174.05149</v>
      </c>
      <c r="S1061" s="151" t="n">
        <v>24000</v>
      </c>
      <c r="T1061" s="151" t="n">
        <v>731290.8233962</v>
      </c>
    </row>
    <row customHeight="true" ht="13.5" outlineLevel="0" r="1062">
      <c r="A1062" s="115" t="n">
        <f aca="false" ca="false" dt2D="false" dtr="false" t="normal">A1061+1</f>
        <v>170</v>
      </c>
      <c r="B1062" s="115" t="s">
        <v>226</v>
      </c>
      <c r="C1062" s="116" t="s">
        <v>64</v>
      </c>
      <c r="D1062" s="115" t="s">
        <v>722</v>
      </c>
      <c r="E1062" s="194" t="n">
        <f aca="false" ca="false" dt2D="false" dtr="false" t="normal">SUM(F1062:T1062)</f>
        <v>647228.7293193748</v>
      </c>
      <c r="F1062" s="151" t="n"/>
      <c r="G1062" s="151" t="n"/>
      <c r="H1062" s="151" t="n">
        <v>589961.172632359</v>
      </c>
      <c r="I1062" s="151" t="n"/>
      <c r="J1062" s="151" t="n"/>
      <c r="K1062" s="151" t="n"/>
      <c r="L1062" s="151" t="n">
        <v>0</v>
      </c>
      <c r="M1062" s="151" t="n"/>
      <c r="N1062" s="151" t="n"/>
      <c r="O1062" s="151" t="n"/>
      <c r="P1062" s="151" t="n"/>
      <c r="Q1062" s="151" t="n"/>
      <c r="R1062" s="151" t="n">
        <v>19416.8618795812</v>
      </c>
      <c r="S1062" s="151" t="n">
        <v>24000</v>
      </c>
      <c r="T1062" s="151" t="n">
        <v>13850.6948074346</v>
      </c>
    </row>
    <row customHeight="true" ht="13.5" outlineLevel="0" r="1063">
      <c r="A1063" s="115" t="n">
        <f aca="false" ca="false" dt2D="false" dtr="false" t="normal">A1062+1</f>
        <v>171</v>
      </c>
      <c r="B1063" s="115" t="s">
        <v>226</v>
      </c>
      <c r="C1063" s="116" t="s">
        <v>64</v>
      </c>
      <c r="D1063" s="116" t="s">
        <v>359</v>
      </c>
      <c r="E1063" s="194" t="n">
        <f aca="false" ca="false" dt2D="false" dtr="false" t="normal">SUM(F1063:T1063)</f>
        <v>14916294.19</v>
      </c>
      <c r="F1063" s="151" t="n"/>
      <c r="G1063" s="151" t="n"/>
      <c r="H1063" s="151" t="n"/>
      <c r="I1063" s="151" t="n"/>
      <c r="J1063" s="151" t="n"/>
      <c r="K1063" s="151" t="n"/>
      <c r="L1063" s="151" t="n"/>
      <c r="M1063" s="151" t="n"/>
      <c r="N1063" s="151" t="n"/>
      <c r="O1063" s="151" t="n">
        <v>3842053.02</v>
      </c>
      <c r="P1063" s="151" t="n">
        <v>11074241.17</v>
      </c>
      <c r="Q1063" s="151" t="n"/>
      <c r="R1063" s="151" t="n"/>
      <c r="S1063" s="151" t="n"/>
      <c r="T1063" s="151" t="n"/>
    </row>
    <row customHeight="true" ht="13.5" outlineLevel="0" r="1064">
      <c r="A1064" s="115" t="n">
        <f aca="false" ca="false" dt2D="false" dtr="false" t="normal">A1063+1</f>
        <v>172</v>
      </c>
      <c r="B1064" s="115" t="s">
        <v>226</v>
      </c>
      <c r="C1064" s="116" t="s">
        <v>64</v>
      </c>
      <c r="D1064" s="116" t="s">
        <v>362</v>
      </c>
      <c r="E1064" s="194" t="n">
        <f aca="false" ca="false" dt2D="false" dtr="false" t="normal">SUM(F1064:T1064)</f>
        <v>23075326.37</v>
      </c>
      <c r="F1064" s="151" t="n"/>
      <c r="G1064" s="151" t="n">
        <v>5027784.79</v>
      </c>
      <c r="H1064" s="151" t="n"/>
      <c r="I1064" s="151" t="n">
        <v>2969855.74</v>
      </c>
      <c r="J1064" s="151" t="n"/>
      <c r="K1064" s="151" t="n"/>
      <c r="L1064" s="151" t="n"/>
      <c r="M1064" s="151" t="n"/>
      <c r="N1064" s="151" t="n">
        <v>15077685.84</v>
      </c>
      <c r="O1064" s="151" t="n"/>
      <c r="P1064" s="151" t="n"/>
      <c r="Q1064" s="151" t="n"/>
      <c r="R1064" s="151" t="n"/>
      <c r="S1064" s="151" t="n"/>
      <c r="T1064" s="151" t="n"/>
    </row>
    <row customHeight="true" ht="13.5" outlineLevel="0" r="1065">
      <c r="A1065" s="115" t="n">
        <f aca="false" ca="false" dt2D="false" dtr="false" t="normal">A1064+1</f>
        <v>173</v>
      </c>
      <c r="B1065" s="115" t="s">
        <v>226</v>
      </c>
      <c r="C1065" s="116" t="s">
        <v>64</v>
      </c>
      <c r="D1065" s="116" t="s">
        <v>89</v>
      </c>
      <c r="E1065" s="194" t="n">
        <f aca="false" ca="false" dt2D="false" dtr="false" t="normal">SUM(F1065:T1065)</f>
        <v>23115680.224000003</v>
      </c>
      <c r="F1065" s="151" t="n"/>
      <c r="G1065" s="151" t="n"/>
      <c r="H1065" s="151" t="n"/>
      <c r="I1065" s="151" t="n">
        <v>5198471.2334976</v>
      </c>
      <c r="J1065" s="151" t="n"/>
      <c r="K1065" s="151" t="n"/>
      <c r="L1065" s="151" t="n">
        <v>0</v>
      </c>
      <c r="M1065" s="151" t="n"/>
      <c r="N1065" s="151" t="n"/>
      <c r="O1065" s="151" t="n"/>
      <c r="P1065" s="151" t="n"/>
      <c r="Q1065" s="151" t="n">
        <v>16705063.0269888</v>
      </c>
      <c r="R1065" s="151" t="n">
        <v>693470.40672</v>
      </c>
      <c r="S1065" s="151" t="n">
        <v>24000</v>
      </c>
      <c r="T1065" s="151" t="n">
        <v>494675.5567936</v>
      </c>
    </row>
    <row customHeight="true" ht="13.5" outlineLevel="0" r="1066">
      <c r="A1066" s="115" t="n">
        <f aca="false" ca="false" dt2D="false" dtr="false" t="normal">A1065+1</f>
        <v>174</v>
      </c>
      <c r="B1066" s="115" t="s">
        <v>226</v>
      </c>
      <c r="C1066" s="116" t="s">
        <v>64</v>
      </c>
      <c r="D1066" s="115" t="s">
        <v>727</v>
      </c>
      <c r="E1066" s="194" t="n">
        <f aca="false" ca="false" dt2D="false" dtr="false" t="normal">SUM(F1066:T1066)</f>
        <v>4423157.622668164</v>
      </c>
      <c r="F1066" s="151" t="n"/>
      <c r="G1066" s="151" t="n">
        <v>2955779.08370927</v>
      </c>
      <c r="H1066" s="151" t="n">
        <v>1216028.23715375</v>
      </c>
      <c r="I1066" s="151" t="n"/>
      <c r="J1066" s="151" t="n"/>
      <c r="K1066" s="151" t="n"/>
      <c r="L1066" s="151" t="n">
        <v>0</v>
      </c>
      <c r="M1066" s="151" t="n"/>
      <c r="N1066" s="151" t="n"/>
      <c r="O1066" s="151" t="n"/>
      <c r="P1066" s="151" t="n"/>
      <c r="Q1066" s="151" t="n"/>
      <c r="R1066" s="151" t="n">
        <v>132694.728680045</v>
      </c>
      <c r="S1066" s="151" t="n">
        <v>24000</v>
      </c>
      <c r="T1066" s="151" t="n">
        <v>94655.5731250989</v>
      </c>
    </row>
    <row customHeight="true" ht="13.5" outlineLevel="0" r="1067">
      <c r="A1067" s="115" t="n">
        <f aca="false" ca="false" dt2D="false" dtr="false" t="normal">A1066+1</f>
        <v>175</v>
      </c>
      <c r="B1067" s="115" t="s">
        <v>226</v>
      </c>
      <c r="C1067" s="116" t="s">
        <v>147</v>
      </c>
      <c r="D1067" s="115" t="s">
        <v>193</v>
      </c>
      <c r="E1067" s="194" t="n">
        <f aca="false" ca="false" dt2D="false" dtr="false" t="normal">SUM(F1067:T1067)</f>
        <v>28662502.22151383</v>
      </c>
      <c r="F1067" s="151" t="n"/>
      <c r="G1067" s="151" t="n"/>
      <c r="H1067" s="151" t="n"/>
      <c r="I1067" s="151" t="n"/>
      <c r="J1067" s="151" t="n"/>
      <c r="K1067" s="151" t="n"/>
      <c r="L1067" s="151" t="n">
        <v>0</v>
      </c>
      <c r="M1067" s="151" t="n"/>
      <c r="N1067" s="151" t="n"/>
      <c r="O1067" s="151" t="n"/>
      <c r="P1067" s="151" t="n">
        <v>19086503.16165</v>
      </c>
      <c r="Q1067" s="151" t="n">
        <v>8078746.44567802</v>
      </c>
      <c r="R1067" s="151" t="n">
        <v>859875.066645415</v>
      </c>
      <c r="S1067" s="151" t="n">
        <v>24000</v>
      </c>
      <c r="T1067" s="151" t="n">
        <v>613377.547540396</v>
      </c>
    </row>
    <row customHeight="true" ht="13.5" outlineLevel="0" r="1068">
      <c r="A1068" s="115" t="n">
        <f aca="false" ca="false" dt2D="false" dtr="false" t="normal">A1067+1</f>
        <v>176</v>
      </c>
      <c r="B1068" s="115" t="n">
        <f aca="false" ca="false" dt2D="false" dtr="false" t="normal">B1051+1</f>
        <v>42</v>
      </c>
      <c r="C1068" s="116" t="s">
        <v>147</v>
      </c>
      <c r="D1068" s="115" t="s">
        <v>730</v>
      </c>
      <c r="E1068" s="194" t="n">
        <f aca="false" ca="false" dt2D="false" dtr="false" t="normal">SUM(F1068:T1068)</f>
        <v>9171665.18524848</v>
      </c>
      <c r="F1068" s="151" t="n"/>
      <c r="G1068" s="151" t="n"/>
      <c r="H1068" s="151" t="n"/>
      <c r="I1068" s="151" t="n"/>
      <c r="J1068" s="151" t="n"/>
      <c r="K1068" s="151" t="n"/>
      <c r="L1068" s="151" t="n"/>
      <c r="M1068" s="151" t="n"/>
      <c r="N1068" s="151" t="n"/>
      <c r="O1068" s="151" t="n"/>
      <c r="P1068" s="151" t="n"/>
      <c r="Q1068" s="151" t="n">
        <v>9171665.18524848</v>
      </c>
      <c r="R1068" s="151" t="n"/>
      <c r="S1068" s="151" t="n"/>
      <c r="T1068" s="151" t="n"/>
      <c r="X1068" s="0" t="s">
        <v>731</v>
      </c>
    </row>
    <row customHeight="true" ht="13.5" outlineLevel="0" r="1069">
      <c r="A1069" s="115" t="n">
        <f aca="false" ca="false" dt2D="false" dtr="false" t="normal">A1068+1</f>
        <v>177</v>
      </c>
      <c r="B1069" s="115" t="s">
        <v>226</v>
      </c>
      <c r="C1069" s="116" t="s">
        <v>147</v>
      </c>
      <c r="D1069" s="115" t="s">
        <v>441</v>
      </c>
      <c r="E1069" s="194" t="n">
        <f aca="false" ca="false" dt2D="false" dtr="false" t="normal">SUM(F1069:T1069)</f>
        <v>58546090.93</v>
      </c>
      <c r="F1069" s="151" t="n"/>
      <c r="G1069" s="151" t="n">
        <v>3946614.42</v>
      </c>
      <c r="H1069" s="151" t="n"/>
      <c r="I1069" s="151" t="n">
        <v>3181046.78</v>
      </c>
      <c r="J1069" s="151" t="n"/>
      <c r="K1069" s="151" t="n"/>
      <c r="L1069" s="151" t="n"/>
      <c r="M1069" s="151" t="n"/>
      <c r="N1069" s="151" t="n">
        <v>17841388.54</v>
      </c>
      <c r="O1069" s="151" t="n"/>
      <c r="P1069" s="151" t="n">
        <v>23585479.29</v>
      </c>
      <c r="Q1069" s="151" t="n">
        <v>9991561.9</v>
      </c>
      <c r="R1069" s="151" t="n"/>
      <c r="S1069" s="151" t="n"/>
      <c r="T1069" s="151" t="n"/>
    </row>
    <row customHeight="true" ht="13.5" outlineLevel="0" r="1070">
      <c r="A1070" s="115" t="n">
        <f aca="false" ca="false" dt2D="false" dtr="false" t="normal">A1069+1</f>
        <v>178</v>
      </c>
      <c r="B1070" s="115" t="s">
        <v>226</v>
      </c>
      <c r="C1070" s="116" t="s">
        <v>147</v>
      </c>
      <c r="D1070" s="115" t="s">
        <v>443</v>
      </c>
      <c r="E1070" s="194" t="n">
        <f aca="false" ca="false" dt2D="false" dtr="false" t="normal">SUM(F1070:T1070)</f>
        <v>53928451.58</v>
      </c>
      <c r="F1070" s="151" t="n"/>
      <c r="G1070" s="151" t="n"/>
      <c r="H1070" s="151" t="n"/>
      <c r="I1070" s="151" t="n"/>
      <c r="J1070" s="151" t="n">
        <v>1752847.68</v>
      </c>
      <c r="K1070" s="151" t="n"/>
      <c r="L1070" s="151" t="n"/>
      <c r="M1070" s="151" t="n"/>
      <c r="N1070" s="151" t="n">
        <v>22470567.3</v>
      </c>
      <c r="O1070" s="151" t="n"/>
      <c r="P1070" s="151" t="n">
        <v>29705036.6</v>
      </c>
      <c r="Q1070" s="151" t="n"/>
      <c r="R1070" s="151" t="n"/>
      <c r="S1070" s="151" t="n"/>
      <c r="T1070" s="151" t="n"/>
    </row>
    <row customHeight="true" ht="13.5" outlineLevel="0" r="1071">
      <c r="A1071" s="115" t="n">
        <f aca="false" ca="false" dt2D="false" dtr="false" t="normal">A1070+1</f>
        <v>179</v>
      </c>
      <c r="B1071" s="115" t="s">
        <v>226</v>
      </c>
      <c r="C1071" s="116" t="s">
        <v>147</v>
      </c>
      <c r="D1071" s="115" t="s">
        <v>734</v>
      </c>
      <c r="E1071" s="194" t="n">
        <f aca="false" ca="false" dt2D="false" dtr="false" t="normal">SUM(F1071:T1071)</f>
        <v>6287897.47308092</v>
      </c>
      <c r="F1071" s="151" t="n"/>
      <c r="G1071" s="151" t="n"/>
      <c r="H1071" s="151" t="n"/>
      <c r="I1071" s="151" t="n"/>
      <c r="J1071" s="151" t="n"/>
      <c r="K1071" s="151" t="n"/>
      <c r="L1071" s="151" t="n">
        <v>0</v>
      </c>
      <c r="M1071" s="151" t="n"/>
      <c r="N1071" s="151" t="n"/>
      <c r="O1071" s="151" t="n"/>
      <c r="P1071" s="151" t="n">
        <v>5940699.54296456</v>
      </c>
      <c r="Q1071" s="151" t="n"/>
      <c r="R1071" s="151" t="n">
        <v>188636.924192428</v>
      </c>
      <c r="S1071" s="151" t="n">
        <v>24000</v>
      </c>
      <c r="T1071" s="151" t="n">
        <v>134561.005923932</v>
      </c>
    </row>
    <row customHeight="true" ht="13.5" outlineLevel="0" r="1072">
      <c r="A1072" s="115" t="n">
        <f aca="false" ca="false" dt2D="false" dtr="false" t="normal">A1071+1</f>
        <v>180</v>
      </c>
      <c r="B1072" s="115" t="s">
        <v>226</v>
      </c>
      <c r="C1072" s="116" t="s">
        <v>147</v>
      </c>
      <c r="D1072" s="115" t="s">
        <v>736</v>
      </c>
      <c r="E1072" s="194" t="n">
        <f aca="false" ca="false" dt2D="false" dtr="false" t="normal">SUM(F1072:T1072)</f>
        <v>28553019.171307564</v>
      </c>
      <c r="F1072" s="151" t="n"/>
      <c r="G1072" s="151" t="n"/>
      <c r="H1072" s="151" t="n">
        <v>966970.626334911</v>
      </c>
      <c r="I1072" s="151" t="n">
        <v>852246.842587105</v>
      </c>
      <c r="J1072" s="151" t="n"/>
      <c r="K1072" s="151" t="n"/>
      <c r="L1072" s="151" t="n">
        <v>0</v>
      </c>
      <c r="M1072" s="151" t="n"/>
      <c r="N1072" s="151" t="n">
        <v>9690763.90769428</v>
      </c>
      <c r="O1072" s="151" t="n"/>
      <c r="P1072" s="151" t="n">
        <v>8011996.61450882</v>
      </c>
      <c r="Q1072" s="151" t="n">
        <v>7539415.99477724</v>
      </c>
      <c r="R1072" s="151" t="n">
        <v>856590.575139227</v>
      </c>
      <c r="S1072" s="151" t="n">
        <v>24000</v>
      </c>
      <c r="T1072" s="151" t="n">
        <v>611034.610265982</v>
      </c>
    </row>
    <row customHeight="true" ht="13.5" outlineLevel="0" r="1073">
      <c r="A1073" s="115" t="n">
        <f aca="false" ca="false" dt2D="false" dtr="false" t="normal">A1072+1</f>
        <v>181</v>
      </c>
      <c r="B1073" s="115" t="s">
        <v>226</v>
      </c>
      <c r="C1073" s="116" t="s">
        <v>147</v>
      </c>
      <c r="D1073" s="115" t="s">
        <v>738</v>
      </c>
      <c r="E1073" s="194" t="n">
        <f aca="false" ca="false" dt2D="false" dtr="false" t="normal">SUM(F1073:T1073)</f>
        <v>30727276.723012086</v>
      </c>
      <c r="F1073" s="151" t="n"/>
      <c r="G1073" s="151" t="n"/>
      <c r="H1073" s="151" t="n">
        <v>1040969.09249209</v>
      </c>
      <c r="I1073" s="151" t="n">
        <v>917509.313027782</v>
      </c>
      <c r="J1073" s="151" t="n"/>
      <c r="K1073" s="151" t="n"/>
      <c r="L1073" s="151" t="n">
        <v>0</v>
      </c>
      <c r="M1073" s="151" t="n"/>
      <c r="N1073" s="151" t="n">
        <v>10429062.4714245</v>
      </c>
      <c r="O1073" s="151" t="n"/>
      <c r="P1073" s="151" t="n">
        <v>8622460.27423594</v>
      </c>
      <c r="Q1073" s="151" t="n">
        <v>8113893.54826895</v>
      </c>
      <c r="R1073" s="151" t="n">
        <v>921818.301690363</v>
      </c>
      <c r="S1073" s="151" t="n">
        <v>24000</v>
      </c>
      <c r="T1073" s="151" t="n">
        <v>657563.721872459</v>
      </c>
    </row>
    <row customHeight="true" ht="13.5" outlineLevel="0" r="1074">
      <c r="A1074" s="115" t="n">
        <f aca="false" ca="false" dt2D="false" dtr="false" t="normal">A1073+1</f>
        <v>182</v>
      </c>
      <c r="B1074" s="115" t="s">
        <v>226</v>
      </c>
      <c r="C1074" s="116" t="s">
        <v>147</v>
      </c>
      <c r="D1074" s="115" t="s">
        <v>739</v>
      </c>
      <c r="E1074" s="194" t="n">
        <f aca="false" ca="false" dt2D="false" dtr="false" t="normal">SUM(F1074:T1074)</f>
        <v>20417950.916314583</v>
      </c>
      <c r="F1074" s="151" t="n"/>
      <c r="G1074" s="151" t="n"/>
      <c r="H1074" s="151" t="n">
        <v>690102.519112968</v>
      </c>
      <c r="I1074" s="151" t="n">
        <v>608064.799338295</v>
      </c>
      <c r="J1074" s="151" t="n"/>
      <c r="K1074" s="151" t="n"/>
      <c r="L1074" s="151" t="n">
        <v>0</v>
      </c>
      <c r="M1074" s="151" t="n"/>
      <c r="N1074" s="151" t="n">
        <v>6928391.435399</v>
      </c>
      <c r="O1074" s="151" t="n"/>
      <c r="P1074" s="151" t="n">
        <v>5727923.35226825</v>
      </c>
      <c r="Q1074" s="151" t="n">
        <v>5389986.1330975</v>
      </c>
      <c r="R1074" s="151" t="n">
        <v>612538.527489438</v>
      </c>
      <c r="S1074" s="151" t="n">
        <v>24000</v>
      </c>
      <c r="T1074" s="151" t="n">
        <v>436944.149609132</v>
      </c>
    </row>
    <row customHeight="true" ht="13.5" outlineLevel="0" r="1075">
      <c r="A1075" s="115" t="n">
        <f aca="false" ca="false" dt2D="false" dtr="false" t="normal">A1074+1</f>
        <v>183</v>
      </c>
      <c r="B1075" s="115" t="s">
        <v>226</v>
      </c>
      <c r="C1075" s="116" t="s">
        <v>147</v>
      </c>
      <c r="D1075" s="115" t="s">
        <v>740</v>
      </c>
      <c r="E1075" s="194" t="n">
        <f aca="false" ca="false" dt2D="false" dtr="false" t="normal">SUM(F1075:T1075)</f>
        <v>20407915.881460574</v>
      </c>
      <c r="F1075" s="151" t="n"/>
      <c r="G1075" s="151" t="n"/>
      <c r="H1075" s="151" t="n">
        <v>689760.987730704</v>
      </c>
      <c r="I1075" s="151" t="n">
        <v>607763.587936261</v>
      </c>
      <c r="J1075" s="151" t="n"/>
      <c r="K1075" s="151" t="n"/>
      <c r="L1075" s="151" t="n">
        <v>0</v>
      </c>
      <c r="M1075" s="151" t="n"/>
      <c r="N1075" s="151" t="n">
        <v>6924983.9035664</v>
      </c>
      <c r="O1075" s="151" t="n"/>
      <c r="P1075" s="151" t="n">
        <v>5725105.8276849</v>
      </c>
      <c r="Q1075" s="151" t="n">
        <v>5387334.69823524</v>
      </c>
      <c r="R1075" s="151" t="n">
        <v>612237.476443817</v>
      </c>
      <c r="S1075" s="151" t="n">
        <v>24000</v>
      </c>
      <c r="T1075" s="151" t="n">
        <v>436729.399863256</v>
      </c>
    </row>
    <row customHeight="true" ht="13.5" outlineLevel="0" r="1076">
      <c r="A1076" s="115" t="n">
        <f aca="false" ca="false" dt2D="false" dtr="false" t="normal">A1075+1</f>
        <v>184</v>
      </c>
      <c r="B1076" s="115" t="s">
        <v>226</v>
      </c>
      <c r="C1076" s="116" t="s">
        <v>147</v>
      </c>
      <c r="D1076" s="115" t="s">
        <v>186</v>
      </c>
      <c r="E1076" s="194" t="n">
        <f aca="false" ca="false" dt2D="false" dtr="false" t="normal">SUM(F1076:T1076)</f>
        <v>19689891.695130497</v>
      </c>
      <c r="F1076" s="151" t="n">
        <v>2881205.30196984</v>
      </c>
      <c r="G1076" s="151" t="n"/>
      <c r="H1076" s="151" t="n">
        <v>402079.182574198</v>
      </c>
      <c r="I1076" s="151" t="n"/>
      <c r="J1076" s="151" t="n"/>
      <c r="K1076" s="151" t="n"/>
      <c r="L1076" s="151" t="n">
        <v>0</v>
      </c>
      <c r="M1076" s="151" t="n"/>
      <c r="N1076" s="151" t="n">
        <v>3552423.25561798</v>
      </c>
      <c r="O1076" s="151" t="n"/>
      <c r="P1076" s="151" t="n">
        <v>6133971.30843978</v>
      </c>
      <c r="Q1076" s="151" t="n">
        <v>5684152.21339899</v>
      </c>
      <c r="R1076" s="151" t="n">
        <v>590696.750853915</v>
      </c>
      <c r="S1076" s="151" t="n">
        <v>24000</v>
      </c>
      <c r="T1076" s="151" t="n">
        <v>421363.682275793</v>
      </c>
    </row>
    <row customHeight="true" ht="13.5" outlineLevel="0" r="1077">
      <c r="A1077" s="115" t="n">
        <f aca="false" ca="false" dt2D="false" dtr="false" t="normal">A1076+1</f>
        <v>185</v>
      </c>
      <c r="B1077" s="115" t="s">
        <v>226</v>
      </c>
      <c r="C1077" s="116" t="s">
        <v>147</v>
      </c>
      <c r="D1077" s="115" t="s">
        <v>743</v>
      </c>
      <c r="E1077" s="194" t="n">
        <f aca="false" ca="false" dt2D="false" dtr="false" t="normal">SUM(F1077:T1077)</f>
        <v>26265265.44963083</v>
      </c>
      <c r="F1077" s="151" t="n"/>
      <c r="G1077" s="151" t="n">
        <v>1566010.4987228</v>
      </c>
      <c r="H1077" s="151" t="n">
        <v>1655611.7411084</v>
      </c>
      <c r="I1077" s="151" t="n">
        <v>1305602.422268</v>
      </c>
      <c r="J1077" s="151" t="n"/>
      <c r="K1077" s="151" t="n"/>
      <c r="L1077" s="151" t="n">
        <v>0</v>
      </c>
      <c r="M1077" s="151" t="n"/>
      <c r="N1077" s="151" t="n">
        <v>7014651.53864657</v>
      </c>
      <c r="O1077" s="151" t="n"/>
      <c r="P1077" s="151" t="n">
        <v>9378586.23665</v>
      </c>
      <c r="Q1077" s="151" t="n">
        <v>3970768.36812404</v>
      </c>
      <c r="R1077" s="151" t="n">
        <v>787957.963488925</v>
      </c>
      <c r="S1077" s="151" t="n">
        <v>24000</v>
      </c>
      <c r="T1077" s="151" t="n">
        <v>562076.6806221</v>
      </c>
    </row>
    <row customHeight="true" ht="13.5" outlineLevel="0" r="1078">
      <c r="A1078" s="115" t="n">
        <f aca="false" ca="false" dt2D="false" dtr="false" t="normal">A1077+1</f>
        <v>186</v>
      </c>
      <c r="B1078" s="115" t="s">
        <v>226</v>
      </c>
      <c r="C1078" s="116" t="s">
        <v>147</v>
      </c>
      <c r="D1078" s="115" t="s">
        <v>744</v>
      </c>
      <c r="E1078" s="194" t="n">
        <f aca="false" ca="false" dt2D="false" dtr="false" t="normal">SUM(F1078:T1078)</f>
        <v>25058075.855522424</v>
      </c>
      <c r="F1078" s="151" t="n"/>
      <c r="G1078" s="151" t="n">
        <v>1493850.5451014</v>
      </c>
      <c r="H1078" s="151" t="n">
        <v>1579333.5847742</v>
      </c>
      <c r="I1078" s="151" t="n">
        <v>1245411.200534</v>
      </c>
      <c r="J1078" s="151" t="n"/>
      <c r="K1078" s="151" t="n"/>
      <c r="L1078" s="151" t="n">
        <v>0</v>
      </c>
      <c r="M1078" s="151" t="n"/>
      <c r="N1078" s="151" t="n">
        <v>6692064.16109367</v>
      </c>
      <c r="O1078" s="151" t="n"/>
      <c r="P1078" s="151" t="n">
        <v>8947349.000825</v>
      </c>
      <c r="Q1078" s="151" t="n">
        <v>3788082.2642203</v>
      </c>
      <c r="R1078" s="151" t="n">
        <v>751742.275665672</v>
      </c>
      <c r="S1078" s="151" t="n">
        <v>24000</v>
      </c>
      <c r="T1078" s="151" t="n">
        <v>536242.82330818</v>
      </c>
    </row>
    <row customHeight="true" ht="13.5" outlineLevel="0" r="1079">
      <c r="A1079" s="115" t="n">
        <f aca="false" ca="false" dt2D="false" dtr="false" t="normal">A1078+1</f>
        <v>187</v>
      </c>
      <c r="B1079" s="115" t="s">
        <v>226</v>
      </c>
      <c r="C1079" s="116" t="s">
        <v>147</v>
      </c>
      <c r="D1079" s="115" t="s">
        <v>191</v>
      </c>
      <c r="E1079" s="194" t="n">
        <f aca="false" ca="false" dt2D="false" dtr="false" t="normal">SUM(F1079:T1079)</f>
        <v>31319435.28170348</v>
      </c>
      <c r="F1079" s="151" t="n"/>
      <c r="G1079" s="151" t="n"/>
      <c r="H1079" s="151" t="n"/>
      <c r="I1079" s="151" t="n"/>
      <c r="J1079" s="151" t="n"/>
      <c r="K1079" s="151" t="n"/>
      <c r="L1079" s="151" t="n">
        <v>0</v>
      </c>
      <c r="M1079" s="151" t="n"/>
      <c r="N1079" s="151" t="n">
        <v>11397009.0437158</v>
      </c>
      <c r="O1079" s="151" t="n"/>
      <c r="P1079" s="151" t="n">
        <v>9422254.78049239</v>
      </c>
      <c r="Q1079" s="151" t="n">
        <v>8866352.48401573</v>
      </c>
      <c r="R1079" s="151" t="n">
        <v>939583.058451105</v>
      </c>
      <c r="S1079" s="151" t="n">
        <v>24000</v>
      </c>
      <c r="T1079" s="151" t="n">
        <v>670235.915028455</v>
      </c>
    </row>
    <row customHeight="true" ht="13.5" outlineLevel="0" r="1080">
      <c r="A1080" s="115" t="n">
        <f aca="false" ca="false" dt2D="false" dtr="false" t="normal">A1079+1</f>
        <v>188</v>
      </c>
      <c r="B1080" s="115" t="s">
        <v>226</v>
      </c>
      <c r="C1080" s="116" t="s">
        <v>147</v>
      </c>
      <c r="D1080" s="115" t="s">
        <v>747</v>
      </c>
      <c r="E1080" s="194" t="n">
        <f aca="false" ca="false" dt2D="false" dtr="false" t="normal">SUM(F1080:T1080)</f>
        <v>1058865.2983157886</v>
      </c>
      <c r="F1080" s="151" t="n"/>
      <c r="G1080" s="151" t="n"/>
      <c r="H1080" s="151" t="n"/>
      <c r="I1080" s="151" t="n">
        <v>980439.621982357</v>
      </c>
      <c r="J1080" s="151" t="n"/>
      <c r="K1080" s="151" t="n"/>
      <c r="L1080" s="151" t="n">
        <v>0</v>
      </c>
      <c r="M1080" s="151" t="n"/>
      <c r="N1080" s="151" t="n"/>
      <c r="O1080" s="151" t="n"/>
      <c r="P1080" s="151" t="n"/>
      <c r="Q1080" s="151" t="n"/>
      <c r="R1080" s="151" t="n">
        <v>31765.9589494737</v>
      </c>
      <c r="S1080" s="151" t="n">
        <v>24000</v>
      </c>
      <c r="T1080" s="151" t="n">
        <v>22659.7173839579</v>
      </c>
    </row>
    <row customHeight="true" ht="13.5" outlineLevel="0" r="1081">
      <c r="A1081" s="115" t="n">
        <f aca="false" ca="false" dt2D="false" dtr="false" t="normal">A1080+1</f>
        <v>189</v>
      </c>
      <c r="B1081" s="115" t="s">
        <v>226</v>
      </c>
      <c r="C1081" s="116" t="s">
        <v>147</v>
      </c>
      <c r="D1081" s="115" t="s">
        <v>433</v>
      </c>
      <c r="E1081" s="194" t="n">
        <f aca="false" ca="false" dt2D="false" dtr="false" t="normal">SUM(F1081:T1081)</f>
        <v>7318636.32</v>
      </c>
      <c r="F1081" s="151" t="n"/>
      <c r="G1081" s="151" t="n"/>
      <c r="H1081" s="151" t="n"/>
      <c r="I1081" s="151" t="n"/>
      <c r="J1081" s="151" t="n"/>
      <c r="K1081" s="151" t="n"/>
      <c r="L1081" s="151" t="n"/>
      <c r="M1081" s="151" t="n"/>
      <c r="N1081" s="151" t="n"/>
      <c r="O1081" s="151" t="n"/>
      <c r="P1081" s="151" t="n"/>
      <c r="Q1081" s="151" t="n">
        <v>7318636.32</v>
      </c>
      <c r="R1081" s="151" t="n"/>
      <c r="S1081" s="151" t="n"/>
      <c r="T1081" s="151" t="n"/>
    </row>
    <row customHeight="true" ht="13.5" outlineLevel="0" r="1082">
      <c r="A1082" s="115" t="n">
        <f aca="false" ca="false" dt2D="false" dtr="false" t="normal">A1081+1</f>
        <v>190</v>
      </c>
      <c r="B1082" s="115" t="s">
        <v>226</v>
      </c>
      <c r="C1082" s="116" t="s">
        <v>147</v>
      </c>
      <c r="D1082" s="115" t="s">
        <v>197</v>
      </c>
      <c r="E1082" s="194" t="n">
        <f aca="false" ca="false" dt2D="false" dtr="false" t="normal">SUM(F1082:T1082)</f>
        <v>52059684.75691187</v>
      </c>
      <c r="F1082" s="151" t="n"/>
      <c r="G1082" s="151" t="n"/>
      <c r="H1082" s="151" t="n"/>
      <c r="I1082" s="151" t="n"/>
      <c r="J1082" s="151" t="n"/>
      <c r="K1082" s="151" t="n"/>
      <c r="L1082" s="151" t="n">
        <v>0</v>
      </c>
      <c r="M1082" s="151" t="n"/>
      <c r="N1082" s="151" t="n">
        <v>17002585.904506</v>
      </c>
      <c r="O1082" s="151" t="n"/>
      <c r="P1082" s="151" t="n">
        <v>22731879.349495</v>
      </c>
      <c r="Q1082" s="151" t="n">
        <v>9625351.70640559</v>
      </c>
      <c r="R1082" s="151" t="n">
        <v>1561790.54270736</v>
      </c>
      <c r="S1082" s="151" t="n">
        <v>24000</v>
      </c>
      <c r="T1082" s="151" t="n">
        <v>1114077.25379791</v>
      </c>
    </row>
    <row customHeight="true" ht="13.5" outlineLevel="0" r="1083">
      <c r="A1083" s="115" t="n">
        <f aca="false" ca="false" dt2D="false" dtr="false" t="normal">A1082+1</f>
        <v>191</v>
      </c>
      <c r="B1083" s="115" t="s">
        <v>226</v>
      </c>
      <c r="C1083" s="116" t="s">
        <v>147</v>
      </c>
      <c r="D1083" s="115" t="s">
        <v>199</v>
      </c>
      <c r="E1083" s="194" t="n">
        <f aca="false" ca="false" dt2D="false" dtr="false" t="normal">SUM(F1083:T1083)</f>
        <v>25074909.75</v>
      </c>
      <c r="F1083" s="151" t="n"/>
      <c r="G1083" s="151" t="n"/>
      <c r="H1083" s="151" t="n"/>
      <c r="I1083" s="151" t="n"/>
      <c r="J1083" s="151" t="n"/>
      <c r="K1083" s="151" t="n"/>
      <c r="L1083" s="151" t="n">
        <v>0</v>
      </c>
      <c r="M1083" s="151" t="n"/>
      <c r="N1083" s="151" t="n"/>
      <c r="O1083" s="151" t="n"/>
      <c r="P1083" s="151" t="n">
        <v>23762059.38885</v>
      </c>
      <c r="Q1083" s="151" t="n"/>
      <c r="R1083" s="151" t="n">
        <v>752247.2925</v>
      </c>
      <c r="S1083" s="151" t="n">
        <v>24000</v>
      </c>
      <c r="T1083" s="151" t="n">
        <v>536603.06865</v>
      </c>
    </row>
    <row customHeight="true" ht="13.5" outlineLevel="0" r="1084">
      <c r="A1084" s="115" t="n">
        <f aca="false" ca="false" dt2D="false" dtr="false" t="normal">A1083+1</f>
        <v>192</v>
      </c>
      <c r="B1084" s="115" t="s">
        <v>226</v>
      </c>
      <c r="C1084" s="116" t="s">
        <v>147</v>
      </c>
      <c r="D1084" s="115" t="s">
        <v>202</v>
      </c>
      <c r="E1084" s="194" t="n">
        <f aca="false" ca="false" dt2D="false" dtr="false" t="normal">SUM(F1084:T1084)</f>
        <v>47704089.495792486</v>
      </c>
      <c r="F1084" s="151" t="n"/>
      <c r="G1084" s="151" t="n"/>
      <c r="H1084" s="151" t="n"/>
      <c r="I1084" s="151" t="n"/>
      <c r="J1084" s="151" t="n">
        <v>1601802.91961835</v>
      </c>
      <c r="K1084" s="151" t="n"/>
      <c r="L1084" s="151" t="n">
        <v>0</v>
      </c>
      <c r="M1084" s="151" t="n"/>
      <c r="N1084" s="151" t="n"/>
      <c r="O1084" s="151" t="n"/>
      <c r="P1084" s="151" t="n">
        <v>22475846.1751805</v>
      </c>
      <c r="Q1084" s="151" t="n">
        <v>21150450.2009099</v>
      </c>
      <c r="R1084" s="151" t="n">
        <v>1431122.68487378</v>
      </c>
      <c r="S1084" s="151" t="n">
        <v>24000</v>
      </c>
      <c r="T1084" s="151" t="n">
        <v>1020867.51520996</v>
      </c>
    </row>
    <row customHeight="true" ht="13.5" outlineLevel="0" r="1085">
      <c r="A1085" s="115" t="n">
        <f aca="false" ca="false" dt2D="false" dtr="false" t="normal">A1084+1</f>
        <v>193</v>
      </c>
      <c r="B1085" s="115" t="s">
        <v>226</v>
      </c>
      <c r="C1085" s="116" t="s">
        <v>147</v>
      </c>
      <c r="D1085" s="115" t="s">
        <v>206</v>
      </c>
      <c r="E1085" s="194" t="n">
        <f aca="false" ca="false" dt2D="false" dtr="false" t="normal">SUM(F1085:T1085)</f>
        <v>20843967.43301558</v>
      </c>
      <c r="F1085" s="151" t="n"/>
      <c r="G1085" s="151" t="n"/>
      <c r="H1085" s="151" t="n"/>
      <c r="I1085" s="151" t="n"/>
      <c r="J1085" s="151" t="n"/>
      <c r="K1085" s="151" t="n"/>
      <c r="L1085" s="151" t="n">
        <v>0</v>
      </c>
      <c r="M1085" s="151" t="n"/>
      <c r="N1085" s="151" t="n"/>
      <c r="O1085" s="151" t="n"/>
      <c r="P1085" s="151" t="n">
        <v>13876828.506465</v>
      </c>
      <c r="Q1085" s="151" t="n">
        <v>5871759.00049358</v>
      </c>
      <c r="R1085" s="151" t="n">
        <v>625319.022990467</v>
      </c>
      <c r="S1085" s="151" t="n">
        <v>24000</v>
      </c>
      <c r="T1085" s="151" t="n">
        <v>446060.903066533</v>
      </c>
    </row>
    <row customHeight="true" ht="13.5" outlineLevel="0" r="1086">
      <c r="A1086" s="115" t="n">
        <f aca="false" ca="false" dt2D="false" dtr="false" t="normal">A1085+1</f>
        <v>194</v>
      </c>
      <c r="B1086" s="115" t="s">
        <v>226</v>
      </c>
      <c r="C1086" s="116" t="s">
        <v>147</v>
      </c>
      <c r="D1086" s="115" t="s">
        <v>209</v>
      </c>
      <c r="E1086" s="194" t="n">
        <f aca="false" ca="false" dt2D="false" dtr="false" t="normal">SUM(F1086:T1086)</f>
        <v>71610268.13142084</v>
      </c>
      <c r="F1086" s="151" t="n"/>
      <c r="G1086" s="151" t="n"/>
      <c r="H1086" s="151" t="n"/>
      <c r="I1086" s="151" t="n"/>
      <c r="J1086" s="151" t="n"/>
      <c r="K1086" s="151" t="n"/>
      <c r="L1086" s="151" t="n">
        <v>0</v>
      </c>
      <c r="M1086" s="151" t="n"/>
      <c r="N1086" s="151" t="n"/>
      <c r="O1086" s="151" t="n"/>
      <c r="P1086" s="151" t="n">
        <v>47703615.3969</v>
      </c>
      <c r="Q1086" s="151" t="n">
        <v>20201884.9525658</v>
      </c>
      <c r="R1086" s="151" t="n">
        <v>2148308.04394263</v>
      </c>
      <c r="S1086" s="151" t="n">
        <v>24000</v>
      </c>
      <c r="T1086" s="151" t="n">
        <v>1532459.73801241</v>
      </c>
    </row>
    <row customHeight="true" ht="13.5" outlineLevel="0" r="1087">
      <c r="A1087" s="115" t="n">
        <f aca="false" ca="false" dt2D="false" dtr="false" t="normal">A1086+1</f>
        <v>195</v>
      </c>
      <c r="B1087" s="115" t="s">
        <v>226</v>
      </c>
      <c r="C1087" s="116" t="s">
        <v>147</v>
      </c>
      <c r="D1087" s="115" t="s">
        <v>212</v>
      </c>
      <c r="E1087" s="194" t="n">
        <f aca="false" ca="false" dt2D="false" dtr="false" t="normal">SUM(F1087:T1087)</f>
        <v>34635974.449541844</v>
      </c>
      <c r="F1087" s="151" t="n"/>
      <c r="G1087" s="151" t="n"/>
      <c r="H1087" s="151" t="n"/>
      <c r="I1087" s="151" t="n"/>
      <c r="J1087" s="151" t="n"/>
      <c r="K1087" s="151" t="n"/>
      <c r="L1087" s="151" t="n">
        <v>0</v>
      </c>
      <c r="M1087" s="151" t="n"/>
      <c r="N1087" s="151" t="n"/>
      <c r="O1087" s="151" t="n"/>
      <c r="P1087" s="151" t="n">
        <v>16914748.5219415</v>
      </c>
      <c r="Q1087" s="151" t="n">
        <v>15916936.8408939</v>
      </c>
      <c r="R1087" s="151" t="n">
        <v>1039079.23348625</v>
      </c>
      <c r="S1087" s="151" t="n">
        <v>24000</v>
      </c>
      <c r="T1087" s="151" t="n">
        <v>741209.853220195</v>
      </c>
    </row>
    <row customHeight="true" ht="13.5" outlineLevel="0" r="1088">
      <c r="A1088" s="115" t="n">
        <f aca="false" ca="false" dt2D="false" dtr="false" t="normal">A1087+1</f>
        <v>196</v>
      </c>
      <c r="B1088" s="115" t="s">
        <v>226</v>
      </c>
      <c r="C1088" s="116" t="s">
        <v>147</v>
      </c>
      <c r="D1088" s="115" t="s">
        <v>215</v>
      </c>
      <c r="E1088" s="194" t="n">
        <f aca="false" ca="false" dt2D="false" dtr="false" t="normal">SUM(F1088:T1088)</f>
        <v>69662264.9293342</v>
      </c>
      <c r="F1088" s="151" t="n"/>
      <c r="G1088" s="151" t="n"/>
      <c r="H1088" s="151" t="n"/>
      <c r="I1088" s="151" t="n"/>
      <c r="J1088" s="151" t="n"/>
      <c r="K1088" s="151" t="n"/>
      <c r="L1088" s="151" t="n">
        <v>0</v>
      </c>
      <c r="M1088" s="151" t="n"/>
      <c r="N1088" s="151" t="n">
        <v>22754257.3478139</v>
      </c>
      <c r="O1088" s="151" t="n"/>
      <c r="P1088" s="151" t="n">
        <v>30420757.05265</v>
      </c>
      <c r="Q1088" s="151" t="n">
        <v>12882610.1115025</v>
      </c>
      <c r="R1088" s="151" t="n">
        <v>2089867.94788003</v>
      </c>
      <c r="S1088" s="151" t="n">
        <v>24000</v>
      </c>
      <c r="T1088" s="151" t="n">
        <v>1490772.46948775</v>
      </c>
    </row>
    <row customHeight="true" ht="13.5" outlineLevel="0" r="1089">
      <c r="A1089" s="115" t="n">
        <f aca="false" ca="false" dt2D="false" dtr="false" t="normal">A1088+1</f>
        <v>197</v>
      </c>
      <c r="B1089" s="115" t="s">
        <v>226</v>
      </c>
      <c r="C1089" s="116" t="s">
        <v>147</v>
      </c>
      <c r="D1089" s="115" t="s">
        <v>217</v>
      </c>
      <c r="E1089" s="194" t="n">
        <f aca="false" ca="false" dt2D="false" dtr="false" t="normal">SUM(F1089:T1089)</f>
        <v>26768815.97740945</v>
      </c>
      <c r="F1089" s="151" t="n"/>
      <c r="G1089" s="151" t="n"/>
      <c r="H1089" s="151" t="n"/>
      <c r="I1089" s="151" t="n"/>
      <c r="J1089" s="151" t="n"/>
      <c r="K1089" s="151" t="n"/>
      <c r="L1089" s="151" t="n">
        <v>0</v>
      </c>
      <c r="M1089" s="151" t="n"/>
      <c r="N1089" s="151" t="n"/>
      <c r="O1089" s="151" t="n"/>
      <c r="P1089" s="151" t="n">
        <v>12664286.401074</v>
      </c>
      <c r="Q1089" s="151" t="n">
        <v>11917270.1988671</v>
      </c>
      <c r="R1089" s="151" t="n">
        <v>1262602.74949515</v>
      </c>
      <c r="S1089" s="151" t="n">
        <v>24000</v>
      </c>
      <c r="T1089" s="151" t="n">
        <v>900656.627973204</v>
      </c>
      <c r="X1089" s="0" t="s">
        <v>1074</v>
      </c>
    </row>
    <row customHeight="true" ht="13.5" outlineLevel="0" r="1090">
      <c r="A1090" s="115" t="n">
        <f aca="false" ca="false" dt2D="false" dtr="false" t="normal">A1089+1</f>
        <v>198</v>
      </c>
      <c r="B1090" s="115" t="s">
        <v>226</v>
      </c>
      <c r="C1090" s="116" t="s">
        <v>147</v>
      </c>
      <c r="D1090" s="115" t="s">
        <v>220</v>
      </c>
      <c r="E1090" s="194" t="n">
        <f aca="false" ca="false" dt2D="false" dtr="false" t="normal">SUM(F1090:T1090)</f>
        <v>33393879.860141896</v>
      </c>
      <c r="F1090" s="151" t="n"/>
      <c r="G1090" s="151" t="n"/>
      <c r="H1090" s="151" t="n"/>
      <c r="I1090" s="151" t="n"/>
      <c r="J1090" s="151" t="n"/>
      <c r="K1090" s="151" t="n"/>
      <c r="L1090" s="151" t="n">
        <v>0</v>
      </c>
      <c r="M1090" s="151" t="n"/>
      <c r="N1090" s="151" t="n">
        <v>10903504.068804</v>
      </c>
      <c r="O1090" s="151" t="n"/>
      <c r="P1090" s="151" t="n">
        <v>14578580.817325</v>
      </c>
      <c r="Q1090" s="151" t="n">
        <v>6171349.5492016</v>
      </c>
      <c r="R1090" s="151" t="n">
        <v>1001816.39580426</v>
      </c>
      <c r="S1090" s="151" t="n">
        <v>24000</v>
      </c>
      <c r="T1090" s="151" t="n">
        <v>714629.029007036</v>
      </c>
    </row>
    <row customHeight="true" ht="13.5" outlineLevel="0" r="1091">
      <c r="A1091" s="115" t="n">
        <f aca="false" ca="false" dt2D="false" dtr="false" t="normal">A1090+1</f>
        <v>199</v>
      </c>
      <c r="B1091" s="115" t="s">
        <v>226</v>
      </c>
      <c r="C1091" s="116" t="s">
        <v>147</v>
      </c>
      <c r="D1091" s="115" t="s">
        <v>223</v>
      </c>
      <c r="E1091" s="194" t="n">
        <f aca="false" ca="false" dt2D="false" dtr="false" t="normal">SUM(F1091:T1091)</f>
        <v>40691358.85811826</v>
      </c>
      <c r="F1091" s="151" t="n"/>
      <c r="G1091" s="151" t="n"/>
      <c r="H1091" s="151" t="n"/>
      <c r="I1091" s="151" t="n"/>
      <c r="J1091" s="151" t="n"/>
      <c r="K1091" s="151" t="n"/>
      <c r="L1091" s="151" t="n">
        <v>0</v>
      </c>
      <c r="M1091" s="151" t="n"/>
      <c r="N1091" s="151" t="n">
        <v>13287967.0935234</v>
      </c>
      <c r="O1091" s="151" t="n"/>
      <c r="P1091" s="151" t="n">
        <v>17766148.94695</v>
      </c>
      <c r="Q1091" s="151" t="n">
        <v>7521706.97233758</v>
      </c>
      <c r="R1091" s="151" t="n">
        <v>1220740.76574355</v>
      </c>
      <c r="S1091" s="151" t="n">
        <v>24000</v>
      </c>
      <c r="T1091" s="151" t="n">
        <v>870795.079563731</v>
      </c>
    </row>
    <row customHeight="true" ht="13.5" outlineLevel="0" r="1092">
      <c r="A1092" s="115" t="n">
        <f aca="false" ca="false" dt2D="false" dtr="false" t="normal">A1091+1</f>
        <v>200</v>
      </c>
      <c r="B1092" s="115" t="s">
        <v>226</v>
      </c>
      <c r="C1092" s="116" t="s">
        <v>147</v>
      </c>
      <c r="D1092" s="115" t="s">
        <v>224</v>
      </c>
      <c r="E1092" s="194" t="n">
        <f aca="false" ca="false" dt2D="false" dtr="false" t="normal">SUM(F1092:T1092)</f>
        <v>25439695.875</v>
      </c>
      <c r="F1092" s="151" t="n"/>
      <c r="G1092" s="151" t="n"/>
      <c r="H1092" s="151" t="n"/>
      <c r="I1092" s="151" t="n"/>
      <c r="J1092" s="151" t="n"/>
      <c r="K1092" s="151" t="n"/>
      <c r="L1092" s="151" t="n">
        <v>0</v>
      </c>
      <c r="M1092" s="151" t="n"/>
      <c r="N1092" s="151" t="n"/>
      <c r="O1092" s="151" t="n"/>
      <c r="P1092" s="151" t="n">
        <v>24108095.507025</v>
      </c>
      <c r="Q1092" s="151" t="n"/>
      <c r="R1092" s="151" t="n">
        <v>763190.87625</v>
      </c>
      <c r="S1092" s="151" t="n">
        <v>24000</v>
      </c>
      <c r="T1092" s="151" t="n">
        <v>544409.491725</v>
      </c>
    </row>
    <row customHeight="true" ht="13.5" outlineLevel="0" r="1093">
      <c r="A1093" s="115" t="n">
        <f aca="false" ca="false" dt2D="false" dtr="false" t="normal">A1092+1</f>
        <v>201</v>
      </c>
      <c r="B1093" s="115" t="s">
        <v>226</v>
      </c>
      <c r="C1093" s="116" t="s">
        <v>147</v>
      </c>
      <c r="D1093" s="115" t="s">
        <v>227</v>
      </c>
      <c r="E1093" s="194" t="n">
        <f aca="false" ca="false" dt2D="false" dtr="false" t="normal">SUM(F1093:T1093)</f>
        <v>21846268.911654722</v>
      </c>
      <c r="F1093" s="151" t="n"/>
      <c r="G1093" s="151" t="n"/>
      <c r="H1093" s="151" t="n"/>
      <c r="I1093" s="151" t="n"/>
      <c r="J1093" s="151" t="n"/>
      <c r="K1093" s="151" t="n"/>
      <c r="L1093" s="151" t="n">
        <v>0</v>
      </c>
      <c r="M1093" s="151" t="n"/>
      <c r="N1093" s="151" t="n"/>
      <c r="O1093" s="151" t="n"/>
      <c r="P1093" s="151" t="n">
        <v>14544685.688325</v>
      </c>
      <c r="Q1093" s="151" t="n">
        <v>6154685.00127067</v>
      </c>
      <c r="R1093" s="151" t="n">
        <v>655388.067349642</v>
      </c>
      <c r="S1093" s="151" t="n">
        <v>24000</v>
      </c>
      <c r="T1093" s="151" t="n">
        <v>467510.154709411</v>
      </c>
    </row>
    <row customHeight="true" ht="13.5" outlineLevel="0" r="1094">
      <c r="A1094" s="115" t="n">
        <f aca="false" ca="false" dt2D="false" dtr="false" t="normal">A1093+1</f>
        <v>202</v>
      </c>
      <c r="B1094" s="115" t="s">
        <v>226</v>
      </c>
      <c r="C1094" s="116" t="s">
        <v>147</v>
      </c>
      <c r="D1094" s="115" t="s">
        <v>231</v>
      </c>
      <c r="E1094" s="194" t="n">
        <f aca="false" ca="false" dt2D="false" dtr="false" t="normal">SUM(F1094:T1094)</f>
        <v>32067785.560643684</v>
      </c>
      <c r="F1094" s="151" t="n"/>
      <c r="G1094" s="151" t="n"/>
      <c r="H1094" s="151" t="n"/>
      <c r="I1094" s="151" t="n"/>
      <c r="J1094" s="151" t="n"/>
      <c r="K1094" s="151" t="n"/>
      <c r="L1094" s="151" t="n">
        <v>0</v>
      </c>
      <c r="M1094" s="151" t="n"/>
      <c r="N1094" s="151" t="n">
        <v>13005546.7919266</v>
      </c>
      <c r="O1094" s="151" t="n"/>
      <c r="P1094" s="151" t="n">
        <v>17389954.5909</v>
      </c>
      <c r="Q1094" s="151" t="n"/>
      <c r="R1094" s="151" t="n">
        <v>962033.566819311</v>
      </c>
      <c r="S1094" s="151" t="n">
        <v>24000</v>
      </c>
      <c r="T1094" s="151" t="n">
        <v>686250.610997775</v>
      </c>
    </row>
    <row customHeight="true" ht="13.5" outlineLevel="0" r="1095">
      <c r="A1095" s="115" t="n">
        <f aca="false" ca="false" dt2D="false" dtr="false" t="normal">A1094+1</f>
        <v>203</v>
      </c>
      <c r="B1095" s="115" t="s">
        <v>226</v>
      </c>
      <c r="C1095" s="116" t="s">
        <v>147</v>
      </c>
      <c r="D1095" s="115" t="s">
        <v>233</v>
      </c>
      <c r="E1095" s="194" t="n">
        <f aca="false" ca="false" dt2D="false" dtr="false" t="normal">SUM(F1095:T1095)</f>
        <v>55046774.75331689</v>
      </c>
      <c r="F1095" s="151" t="n"/>
      <c r="G1095" s="151" t="n"/>
      <c r="H1095" s="151" t="n"/>
      <c r="I1095" s="151" t="n"/>
      <c r="J1095" s="151" t="n"/>
      <c r="K1095" s="151" t="n"/>
      <c r="L1095" s="151" t="n">
        <v>0</v>
      </c>
      <c r="M1095" s="151" t="n"/>
      <c r="N1095" s="151" t="n">
        <v>17978622.3754451</v>
      </c>
      <c r="O1095" s="151" t="n"/>
      <c r="P1095" s="151" t="n">
        <v>24036652.2547</v>
      </c>
      <c r="Q1095" s="151" t="n">
        <v>10178095.9008513</v>
      </c>
      <c r="R1095" s="151" t="n">
        <v>1651403.2425995</v>
      </c>
      <c r="S1095" s="151" t="n">
        <v>24000</v>
      </c>
      <c r="T1095" s="151" t="n">
        <v>1178000.97972098</v>
      </c>
    </row>
    <row customHeight="true" ht="13.5" outlineLevel="0" r="1096">
      <c r="A1096" s="115" t="n">
        <f aca="false" ca="false" dt2D="false" dtr="false" t="normal">A1095+1</f>
        <v>204</v>
      </c>
      <c r="B1096" s="115" t="s">
        <v>226</v>
      </c>
      <c r="C1096" s="116" t="s">
        <v>147</v>
      </c>
      <c r="D1096" s="115" t="s">
        <v>753</v>
      </c>
      <c r="E1096" s="194" t="n">
        <f aca="false" ca="false" dt2D="false" dtr="false" t="normal">SUM(F1096:T1096)</f>
        <v>16502434.82</v>
      </c>
      <c r="F1096" s="151" t="n">
        <v>2453070.12</v>
      </c>
      <c r="G1096" s="151" t="n">
        <v>1492660.54</v>
      </c>
      <c r="H1096" s="151" t="n"/>
      <c r="I1096" s="151" t="n"/>
      <c r="J1096" s="151" t="n"/>
      <c r="K1096" s="151" t="n"/>
      <c r="L1096" s="151" t="n"/>
      <c r="M1096" s="151" t="n"/>
      <c r="N1096" s="151" t="n">
        <v>7096331.19</v>
      </c>
      <c r="O1096" s="151" t="n"/>
      <c r="P1096" s="151" t="n"/>
      <c r="Q1096" s="151" t="n">
        <v>5460372.97</v>
      </c>
      <c r="R1096" s="151" t="n"/>
      <c r="S1096" s="151" t="n"/>
      <c r="T1096" s="151" t="n"/>
    </row>
    <row customHeight="true" ht="13.5" outlineLevel="0" r="1097">
      <c r="A1097" s="115" t="n">
        <f aca="false" ca="false" dt2D="false" dtr="false" t="normal">A1096+1</f>
        <v>205</v>
      </c>
      <c r="B1097" s="115" t="s">
        <v>226</v>
      </c>
      <c r="C1097" s="116" t="s">
        <v>147</v>
      </c>
      <c r="D1097" s="115" t="s">
        <v>235</v>
      </c>
      <c r="E1097" s="194" t="n">
        <f aca="false" ca="false" dt2D="false" dtr="false" t="normal">SUM(F1097:T1097)</f>
        <v>35459074.9716442</v>
      </c>
      <c r="F1097" s="151" t="n"/>
      <c r="G1097" s="151" t="n"/>
      <c r="H1097" s="151" t="n"/>
      <c r="I1097" s="151" t="n"/>
      <c r="J1097" s="151" t="n"/>
      <c r="K1097" s="151" t="n"/>
      <c r="L1097" s="151" t="n">
        <v>0</v>
      </c>
      <c r="M1097" s="151" t="n"/>
      <c r="N1097" s="151" t="n">
        <v>11578309.9001841</v>
      </c>
      <c r="O1097" s="151" t="n"/>
      <c r="P1097" s="151" t="n">
        <v>15480666.3349</v>
      </c>
      <c r="Q1097" s="151" t="n">
        <v>6553502.28301758</v>
      </c>
      <c r="R1097" s="151" t="n">
        <v>1063772.24914933</v>
      </c>
      <c r="S1097" s="151" t="n">
        <v>24000</v>
      </c>
      <c r="T1097" s="151" t="n">
        <v>758824.204393186</v>
      </c>
    </row>
    <row customHeight="true" ht="13.5" outlineLevel="0" r="1098">
      <c r="A1098" s="115" t="n">
        <f aca="false" ca="false" dt2D="false" dtr="false" t="normal">A1097+1</f>
        <v>206</v>
      </c>
      <c r="B1098" s="115" t="n">
        <f aca="false" ca="false" dt2D="false" dtr="false" t="normal">B1068+1</f>
        <v>43</v>
      </c>
      <c r="C1098" s="116" t="s">
        <v>147</v>
      </c>
      <c r="D1098" s="115" t="s">
        <v>754</v>
      </c>
      <c r="E1098" s="194" t="n">
        <f aca="false" ca="false" dt2D="false" dtr="false" t="normal">SUM(F1098:T1098)</f>
        <v>103406529.19916444</v>
      </c>
      <c r="F1098" s="151" t="n">
        <v>12968574.2464353</v>
      </c>
      <c r="G1098" s="151" t="n">
        <v>5360294.56699123</v>
      </c>
      <c r="H1098" s="151" t="n">
        <v>5666404.78562083</v>
      </c>
      <c r="I1098" s="151" t="n">
        <v>4470646.48740943</v>
      </c>
      <c r="J1098" s="151" t="n"/>
      <c r="K1098" s="151" t="n"/>
      <c r="L1098" s="151" t="n">
        <v>0</v>
      </c>
      <c r="M1098" s="151" t="n"/>
      <c r="N1098" s="151" t="n">
        <v>23974821.0574557</v>
      </c>
      <c r="O1098" s="151" t="n"/>
      <c r="P1098" s="151" t="n">
        <v>32050876.1205964</v>
      </c>
      <c r="Q1098" s="151" t="n">
        <v>13575816.3338185</v>
      </c>
      <c r="R1098" s="151" t="n">
        <v>3102195.87597493</v>
      </c>
      <c r="S1098" s="151" t="n">
        <v>24000</v>
      </c>
      <c r="T1098" s="151" t="n">
        <v>2212899.72486212</v>
      </c>
    </row>
    <row customHeight="true" ht="13.5" outlineLevel="0" r="1099">
      <c r="A1099" s="115" t="n">
        <f aca="false" ca="false" dt2D="false" dtr="false" t="normal">A1098+1</f>
        <v>207</v>
      </c>
      <c r="B1099" s="115" t="s">
        <v>226</v>
      </c>
      <c r="C1099" s="116" t="s">
        <v>147</v>
      </c>
      <c r="D1099" s="115" t="s">
        <v>239</v>
      </c>
      <c r="E1099" s="194" t="n">
        <f aca="false" ca="false" dt2D="false" dtr="false" t="normal">SUM(F1099:T1099)</f>
        <v>73587333.3516924</v>
      </c>
      <c r="F1099" s="151" t="n"/>
      <c r="G1099" s="151" t="n"/>
      <c r="H1099" s="151" t="n"/>
      <c r="I1099" s="151" t="n"/>
      <c r="J1099" s="151" t="n"/>
      <c r="K1099" s="151" t="n"/>
      <c r="L1099" s="151" t="n">
        <v>0</v>
      </c>
      <c r="M1099" s="151" t="n"/>
      <c r="N1099" s="151" t="n">
        <v>24036779.7812738</v>
      </c>
      <c r="O1099" s="151" t="n"/>
      <c r="P1099" s="151" t="n">
        <v>32135242.7008</v>
      </c>
      <c r="Q1099" s="151" t="n">
        <v>13608921.9353416</v>
      </c>
      <c r="R1099" s="151" t="n">
        <v>2207620.00055077</v>
      </c>
      <c r="S1099" s="151" t="n">
        <v>24000</v>
      </c>
      <c r="T1099" s="151" t="n">
        <v>1574768.93372622</v>
      </c>
    </row>
    <row customHeight="true" ht="13.5" outlineLevel="0" r="1100">
      <c r="A1100" s="115" t="n">
        <f aca="false" ca="false" dt2D="false" dtr="false" t="normal">A1099+1</f>
        <v>208</v>
      </c>
      <c r="B1100" s="115" t="n">
        <f aca="false" ca="false" dt2D="false" dtr="false" t="normal">B1098+1</f>
        <v>44</v>
      </c>
      <c r="C1100" s="116" t="s">
        <v>147</v>
      </c>
      <c r="D1100" s="115" t="s">
        <v>755</v>
      </c>
      <c r="E1100" s="194" t="n">
        <f aca="false" ca="false" dt2D="false" dtr="false" t="normal">SUM(F1100:T1100)</f>
        <v>12325473.256364536</v>
      </c>
      <c r="F1100" s="151" t="n"/>
      <c r="G1100" s="151" t="n"/>
      <c r="H1100" s="151" t="n"/>
      <c r="I1100" s="151" t="n"/>
      <c r="J1100" s="151" t="n"/>
      <c r="K1100" s="151" t="n"/>
      <c r="L1100" s="151" t="n">
        <v>0</v>
      </c>
      <c r="M1100" s="151" t="n"/>
      <c r="N1100" s="151" t="n"/>
      <c r="O1100" s="151" t="n"/>
      <c r="P1100" s="151" t="n"/>
      <c r="Q1100" s="151" t="n">
        <v>11667943.9309874</v>
      </c>
      <c r="R1100" s="151" t="n">
        <v>369764.197690935</v>
      </c>
      <c r="S1100" s="151" t="n">
        <v>24000</v>
      </c>
      <c r="T1100" s="151" t="n">
        <v>263765.1276862</v>
      </c>
    </row>
    <row customHeight="true" ht="13.5" outlineLevel="0" r="1101">
      <c r="A1101" s="115" t="n">
        <f aca="false" ca="false" dt2D="false" dtr="false" t="normal">A1100+1</f>
        <v>209</v>
      </c>
      <c r="B1101" s="115" t="n">
        <f aca="false" ca="false" dt2D="false" dtr="false" t="normal">+B1100+1</f>
        <v>45</v>
      </c>
      <c r="C1101" s="116" t="s">
        <v>147</v>
      </c>
      <c r="D1101" s="115" t="s">
        <v>756</v>
      </c>
      <c r="E1101" s="194" t="n">
        <f aca="false" ca="false" dt2D="false" dtr="false" t="normal">SUM(F1101:T1101)</f>
        <v>12836977.135549966</v>
      </c>
      <c r="F1101" s="151" t="n"/>
      <c r="G1101" s="151" t="n"/>
      <c r="H1101" s="151" t="n"/>
      <c r="I1101" s="151" t="n"/>
      <c r="J1101" s="151" t="n"/>
      <c r="K1101" s="151" t="n"/>
      <c r="L1101" s="151" t="n">
        <v>0</v>
      </c>
      <c r="M1101" s="151" t="n"/>
      <c r="N1101" s="151" t="n"/>
      <c r="O1101" s="151" t="n"/>
      <c r="P1101" s="151" t="n"/>
      <c r="Q1101" s="151" t="n">
        <v>12153156.5107827</v>
      </c>
      <c r="R1101" s="151" t="n">
        <v>385109.314066498</v>
      </c>
      <c r="S1101" s="151" t="n">
        <v>24000</v>
      </c>
      <c r="T1101" s="151" t="n">
        <v>274711.310700769</v>
      </c>
    </row>
    <row customHeight="true" ht="13.5" outlineLevel="0" r="1102">
      <c r="A1102" s="115" t="n">
        <f aca="false" ca="false" dt2D="false" dtr="false" t="normal">A1101+1</f>
        <v>210</v>
      </c>
      <c r="B1102" s="115" t="n">
        <f aca="false" ca="false" dt2D="false" dtr="false" t="normal">+B1101+1</f>
        <v>46</v>
      </c>
      <c r="C1102" s="116" t="s">
        <v>147</v>
      </c>
      <c r="D1102" s="115" t="s">
        <v>757</v>
      </c>
      <c r="E1102" s="194" t="n">
        <f aca="false" ca="false" dt2D="false" dtr="false" t="normal">SUM(F1102:T1102)</f>
        <v>32152706.025000002</v>
      </c>
      <c r="F1102" s="151" t="n"/>
      <c r="G1102" s="151" t="n"/>
      <c r="H1102" s="151" t="n"/>
      <c r="I1102" s="151" t="n"/>
      <c r="J1102" s="151" t="n"/>
      <c r="K1102" s="151" t="n"/>
      <c r="L1102" s="151" t="n">
        <v>0</v>
      </c>
      <c r="M1102" s="151" t="n"/>
      <c r="N1102" s="151" t="n"/>
      <c r="O1102" s="151" t="n"/>
      <c r="P1102" s="151" t="n">
        <v>30476056.935315</v>
      </c>
      <c r="Q1102" s="151" t="n"/>
      <c r="R1102" s="151" t="n">
        <v>964581.18075</v>
      </c>
      <c r="S1102" s="151" t="n">
        <v>24000</v>
      </c>
      <c r="T1102" s="151" t="n">
        <v>688067.908935</v>
      </c>
    </row>
    <row customHeight="true" ht="13.5" outlineLevel="0" r="1103">
      <c r="A1103" s="115" t="n">
        <f aca="false" ca="false" dt2D="false" dtr="false" t="normal">A1102+1</f>
        <v>211</v>
      </c>
      <c r="B1103" s="115" t="s">
        <v>226</v>
      </c>
      <c r="C1103" s="116" t="s">
        <v>147</v>
      </c>
      <c r="D1103" s="115" t="s">
        <v>242</v>
      </c>
      <c r="E1103" s="194" t="n">
        <f aca="false" ca="false" dt2D="false" dtr="false" t="normal">SUM(F1103:T1103)</f>
        <v>56981077.21690703</v>
      </c>
      <c r="F1103" s="151" t="n"/>
      <c r="G1103" s="151" t="n"/>
      <c r="H1103" s="151" t="n"/>
      <c r="I1103" s="151" t="n"/>
      <c r="J1103" s="151" t="n"/>
      <c r="K1103" s="151" t="n"/>
      <c r="L1103" s="151" t="n">
        <v>0</v>
      </c>
      <c r="M1103" s="151" t="n"/>
      <c r="N1103" s="151" t="n">
        <v>18610658.8231462</v>
      </c>
      <c r="O1103" s="151" t="n"/>
      <c r="P1103" s="151" t="n">
        <v>24881563.3380625</v>
      </c>
      <c r="Q1103" s="151" t="n">
        <v>10536027.6867493</v>
      </c>
      <c r="R1103" s="151" t="n">
        <v>1709432.31650721</v>
      </c>
      <c r="S1103" s="151" t="n">
        <v>24000</v>
      </c>
      <c r="T1103" s="151" t="n">
        <v>1219395.05244181</v>
      </c>
    </row>
    <row customHeight="true" ht="13.5" outlineLevel="0" r="1104">
      <c r="A1104" s="115" t="n">
        <f aca="false" ca="false" dt2D="false" dtr="false" t="normal">A1103+1</f>
        <v>212</v>
      </c>
      <c r="B1104" s="115" t="s">
        <v>226</v>
      </c>
      <c r="C1104" s="116" t="s">
        <v>147</v>
      </c>
      <c r="D1104" s="115" t="s">
        <v>759</v>
      </c>
      <c r="E1104" s="194" t="n">
        <f aca="false" ca="false" dt2D="false" dtr="false" t="normal">SUM(F1104:T1104)</f>
        <v>17531644.569371097</v>
      </c>
      <c r="F1104" s="151" t="n"/>
      <c r="G1104" s="151" t="n">
        <v>7273952.0335935</v>
      </c>
      <c r="H1104" s="151" t="n">
        <v>5201807.97119975</v>
      </c>
      <c r="I1104" s="151" t="n">
        <v>4130758.03371217</v>
      </c>
      <c r="J1104" s="151" t="n"/>
      <c r="K1104" s="151" t="n"/>
      <c r="L1104" s="151" t="n">
        <v>0</v>
      </c>
      <c r="M1104" s="151" t="n"/>
      <c r="N1104" s="151" t="n"/>
      <c r="O1104" s="151" t="n"/>
      <c r="P1104" s="151" t="n"/>
      <c r="Q1104" s="151" t="n"/>
      <c r="R1104" s="151" t="n">
        <v>525949.337081133</v>
      </c>
      <c r="S1104" s="151" t="n">
        <v>24000</v>
      </c>
      <c r="T1104" s="151" t="n">
        <v>375177.193784542</v>
      </c>
    </row>
    <row customHeight="true" ht="13.5" outlineLevel="0" r="1105">
      <c r="A1105" s="115" t="n">
        <f aca="false" ca="false" dt2D="false" dtr="false" t="normal">A1104+1</f>
        <v>213</v>
      </c>
      <c r="B1105" s="115" t="s">
        <v>226</v>
      </c>
      <c r="C1105" s="116" t="s">
        <v>147</v>
      </c>
      <c r="D1105" s="115" t="s">
        <v>760</v>
      </c>
      <c r="E1105" s="194" t="n">
        <f aca="false" ca="false" dt2D="false" dtr="false" t="normal">SUM(F1105:T1105)</f>
        <v>7329032.46496935</v>
      </c>
      <c r="F1105" s="151" t="n"/>
      <c r="G1105" s="151" t="n">
        <v>1051262.1281028</v>
      </c>
      <c r="H1105" s="151" t="n">
        <v>1111600.5782484</v>
      </c>
      <c r="I1105" s="151" t="n"/>
      <c r="J1105" s="151" t="n"/>
      <c r="K1105" s="151" t="n"/>
      <c r="L1105" s="151" t="n">
        <v>0</v>
      </c>
      <c r="M1105" s="151" t="n"/>
      <c r="N1105" s="151" t="n">
        <v>4720436.20421523</v>
      </c>
      <c r="O1105" s="151" t="n"/>
      <c r="P1105" s="151" t="n"/>
      <c r="Q1105" s="151" t="n"/>
      <c r="R1105" s="151" t="n">
        <v>246147.988951121</v>
      </c>
      <c r="S1105" s="151" t="n">
        <v>24000</v>
      </c>
      <c r="T1105" s="151" t="n">
        <v>175585.565451799</v>
      </c>
      <c r="X1105" s="0" t="s">
        <v>762</v>
      </c>
    </row>
    <row customHeight="true" ht="13.5" outlineLevel="0" r="1106">
      <c r="A1106" s="115" t="n">
        <f aca="false" ca="false" dt2D="false" dtr="false" t="normal">A1105+1</f>
        <v>214</v>
      </c>
      <c r="B1106" s="115" t="n">
        <f aca="false" ca="false" dt2D="false" dtr="false" t="normal">B1102+1</f>
        <v>47</v>
      </c>
      <c r="C1106" s="116" t="s">
        <v>147</v>
      </c>
      <c r="D1106" s="115" t="s">
        <v>763</v>
      </c>
      <c r="E1106" s="194" t="n">
        <f aca="false" ca="false" dt2D="false" dtr="false" t="normal">SUM(F1106:T1106)</f>
        <v>11445133.864666305</v>
      </c>
      <c r="F1106" s="151" t="n">
        <v>1546859.50198173</v>
      </c>
      <c r="G1106" s="151" t="n">
        <v>563309.776997925</v>
      </c>
      <c r="H1106" s="151" t="n">
        <v>215136.496221575</v>
      </c>
      <c r="I1106" s="151" t="n"/>
      <c r="J1106" s="151" t="n">
        <v>253434.865051158</v>
      </c>
      <c r="K1106" s="151" t="n"/>
      <c r="L1106" s="151" t="n">
        <v>0</v>
      </c>
      <c r="M1106" s="151" t="n"/>
      <c r="N1106" s="151" t="n">
        <v>1907420.58185548</v>
      </c>
      <c r="O1106" s="151" t="n"/>
      <c r="P1106" s="151" t="n">
        <v>3294162.02494762</v>
      </c>
      <c r="Q1106" s="151" t="n">
        <v>3052530.73696697</v>
      </c>
      <c r="R1106" s="151" t="n">
        <v>343354.015939989</v>
      </c>
      <c r="S1106" s="151" t="n">
        <v>24000</v>
      </c>
      <c r="T1106" s="151" t="n">
        <v>244925.864703859</v>
      </c>
    </row>
    <row customHeight="true" ht="13.5" outlineLevel="0" r="1107">
      <c r="A1107" s="115" t="n">
        <f aca="false" ca="false" dt2D="false" dtr="false" t="normal">A1106+1</f>
        <v>215</v>
      </c>
      <c r="B1107" s="115" t="n">
        <f aca="false" ca="false" dt2D="false" dtr="false" t="normal">+B1106+1</f>
        <v>48</v>
      </c>
      <c r="C1107" s="116" t="s">
        <v>147</v>
      </c>
      <c r="D1107" s="115" t="s">
        <v>764</v>
      </c>
      <c r="E1107" s="194" t="n">
        <f aca="false" ca="false" dt2D="false" dtr="false" t="normal">SUM(F1107:T1107)</f>
        <v>18175957.663391</v>
      </c>
      <c r="F1107" s="151" t="n">
        <v>2275237.49973907</v>
      </c>
      <c r="G1107" s="151" t="n">
        <v>829854.603006228</v>
      </c>
      <c r="H1107" s="151" t="n">
        <v>318193.939238788</v>
      </c>
      <c r="I1107" s="151" t="n">
        <v>1283942.00067176</v>
      </c>
      <c r="J1107" s="151" t="n">
        <v>374475.595237377</v>
      </c>
      <c r="K1107" s="151" t="n"/>
      <c r="L1107" s="151" t="n">
        <v>0</v>
      </c>
      <c r="M1107" s="151" t="n"/>
      <c r="N1107" s="151" t="n">
        <v>2805102.74685264</v>
      </c>
      <c r="O1107" s="151" t="n"/>
      <c r="P1107" s="151" t="n">
        <v>4842999.06578964</v>
      </c>
      <c r="Q1107" s="151" t="n">
        <v>4487907.9889572</v>
      </c>
      <c r="R1107" s="151" t="n">
        <v>545278.72990173</v>
      </c>
      <c r="S1107" s="151" t="n">
        <v>24000</v>
      </c>
      <c r="T1107" s="151" t="n">
        <v>388965.493996568</v>
      </c>
    </row>
    <row customHeight="true" ht="13.5" outlineLevel="0" r="1108">
      <c r="A1108" s="115" t="n">
        <f aca="false" ca="false" dt2D="false" dtr="false" t="normal">A1107+1</f>
        <v>216</v>
      </c>
      <c r="B1108" s="115" t="s">
        <v>226</v>
      </c>
      <c r="C1108" s="116" t="s">
        <v>147</v>
      </c>
      <c r="D1108" s="115" t="s">
        <v>765</v>
      </c>
      <c r="E1108" s="194" t="n">
        <f aca="false" ca="false" dt2D="false" dtr="false" t="normal">SUM(F1108:T1108)</f>
        <v>18767648.84</v>
      </c>
      <c r="F1108" s="151" t="n"/>
      <c r="G1108" s="151" t="n"/>
      <c r="H1108" s="151" t="n"/>
      <c r="I1108" s="151" t="n"/>
      <c r="J1108" s="151" t="n"/>
      <c r="K1108" s="151" t="n"/>
      <c r="L1108" s="151" t="n"/>
      <c r="M1108" s="151" t="n"/>
      <c r="N1108" s="151" t="n"/>
      <c r="O1108" s="151" t="n"/>
      <c r="P1108" s="151" t="n">
        <v>18767648.84</v>
      </c>
      <c r="Q1108" s="151" t="n"/>
      <c r="R1108" s="151" t="n"/>
      <c r="S1108" s="151" t="n"/>
      <c r="T1108" s="151" t="n"/>
    </row>
    <row customHeight="true" ht="13.5" outlineLevel="0" r="1109">
      <c r="A1109" s="115" t="n">
        <f aca="false" ca="false" dt2D="false" dtr="false" t="normal">A1108+1</f>
        <v>217</v>
      </c>
      <c r="B1109" s="115" t="s">
        <v>226</v>
      </c>
      <c r="C1109" s="116" t="s">
        <v>147</v>
      </c>
      <c r="D1109" s="115" t="s">
        <v>454</v>
      </c>
      <c r="E1109" s="194" t="n">
        <f aca="false" ca="false" dt2D="false" dtr="false" t="normal">SUM(F1109:T1109)</f>
        <v>8643306.53</v>
      </c>
      <c r="F1109" s="151" t="n">
        <v>8643306.53</v>
      </c>
      <c r="G1109" s="151" t="n"/>
      <c r="H1109" s="151" t="n"/>
      <c r="I1109" s="151" t="n"/>
      <c r="J1109" s="151" t="n"/>
      <c r="K1109" s="151" t="n"/>
      <c r="L1109" s="151" t="n"/>
      <c r="M1109" s="151" t="n"/>
      <c r="N1109" s="151" t="n"/>
      <c r="O1109" s="151" t="n"/>
      <c r="P1109" s="151" t="n"/>
      <c r="Q1109" s="151" t="n"/>
      <c r="R1109" s="151" t="n"/>
      <c r="S1109" s="151" t="n"/>
      <c r="T1109" s="151" t="n"/>
    </row>
    <row customHeight="true" ht="13.5" outlineLevel="0" r="1110">
      <c r="A1110" s="115" t="n">
        <f aca="false" ca="false" dt2D="false" dtr="false" t="normal">A1109+1</f>
        <v>218</v>
      </c>
      <c r="B1110" s="115" t="n">
        <f aca="false" ca="false" dt2D="false" dtr="false" t="normal">B1107+1</f>
        <v>49</v>
      </c>
      <c r="C1110" s="116" t="s">
        <v>147</v>
      </c>
      <c r="D1110" s="115" t="s">
        <v>767</v>
      </c>
      <c r="E1110" s="194" t="n">
        <f aca="false" ca="false" dt2D="false" dtr="false" t="normal">SUM(F1110:T1110)</f>
        <v>32196982.36</v>
      </c>
      <c r="F1110" s="151" t="n"/>
      <c r="G1110" s="151" t="n"/>
      <c r="H1110" s="151" t="n"/>
      <c r="I1110" s="151" t="n"/>
      <c r="J1110" s="151" t="n"/>
      <c r="K1110" s="151" t="n"/>
      <c r="L1110" s="151" t="n"/>
      <c r="M1110" s="151" t="n"/>
      <c r="N1110" s="151" t="n"/>
      <c r="O1110" s="151" t="n"/>
      <c r="P1110" s="151" t="n">
        <v>32196982.36</v>
      </c>
      <c r="Q1110" s="151" t="n"/>
      <c r="R1110" s="151" t="n"/>
      <c r="S1110" s="151" t="n"/>
      <c r="T1110" s="151" t="n"/>
    </row>
    <row customHeight="true" ht="12.75" outlineLevel="0" r="1111">
      <c r="A1111" s="115" t="n">
        <f aca="false" ca="false" dt2D="false" dtr="false" t="normal">A1110+1</f>
        <v>219</v>
      </c>
      <c r="B1111" s="115" t="s">
        <v>226</v>
      </c>
      <c r="C1111" s="116" t="s">
        <v>147</v>
      </c>
      <c r="D1111" s="115" t="s">
        <v>768</v>
      </c>
      <c r="E1111" s="194" t="n">
        <f aca="false" ca="false" dt2D="false" dtr="false" t="normal">SUM(F1111:T1111)</f>
        <v>31269970.875</v>
      </c>
      <c r="F1111" s="124" t="n"/>
      <c r="G1111" s="124" t="n"/>
      <c r="H1111" s="124" t="n"/>
      <c r="I1111" s="124" t="n"/>
      <c r="J1111" s="124" t="n"/>
      <c r="K1111" s="124" t="n"/>
      <c r="L1111" s="124" t="n">
        <v>0</v>
      </c>
      <c r="M1111" s="124" t="n"/>
      <c r="N1111" s="124" t="n"/>
      <c r="O1111" s="124" t="n"/>
      <c r="P1111" s="124" t="n">
        <v>29638694.372025</v>
      </c>
      <c r="Q1111" s="124" t="n"/>
      <c r="R1111" s="124" t="n">
        <v>938099.12625</v>
      </c>
      <c r="S1111" s="124" t="n">
        <v>24000</v>
      </c>
      <c r="T1111" s="124" t="n">
        <v>669177.376725</v>
      </c>
      <c r="U1111" s="128" t="n">
        <f aca="false" ca="false" dt2D="false" dtr="false" t="normal">COUNTIF(F1111:Q1111, "&gt;0")</f>
        <v>1</v>
      </c>
      <c r="V1111" s="128" t="n">
        <f aca="false" ca="false" dt2D="false" dtr="false" t="normal">COUNTIF(R1111:T1111, "&gt;0")</f>
        <v>3</v>
      </c>
      <c r="W1111" s="128" t="n">
        <f aca="false" ca="false" dt2D="false" dtr="false" t="normal">+U1111+V1111</f>
        <v>4</v>
      </c>
    </row>
    <row customHeight="true" ht="13.5" outlineLevel="0" r="1112">
      <c r="A1112" s="115" t="n">
        <f aca="false" ca="false" dt2D="false" dtr="false" t="normal">A1111+1</f>
        <v>220</v>
      </c>
      <c r="B1112" s="115" t="s">
        <v>226</v>
      </c>
      <c r="C1112" s="116" t="s">
        <v>147</v>
      </c>
      <c r="D1112" s="115" t="s">
        <v>461</v>
      </c>
      <c r="E1112" s="194" t="n">
        <f aca="false" ca="false" dt2D="false" dtr="false" t="normal">SUM(F1112:T1112)</f>
        <v>59352290.28000001</v>
      </c>
      <c r="F1112" s="151" t="n"/>
      <c r="G1112" s="151" t="n">
        <v>5754632.53</v>
      </c>
      <c r="H1112" s="151" t="n"/>
      <c r="I1112" s="151" t="n">
        <v>4638343.99</v>
      </c>
      <c r="J1112" s="151" t="n"/>
      <c r="K1112" s="151" t="n"/>
      <c r="L1112" s="151" t="n"/>
      <c r="M1112" s="151" t="n"/>
      <c r="N1112" s="151" t="n"/>
      <c r="O1112" s="151" t="n"/>
      <c r="P1112" s="151" t="n">
        <v>34390429.88</v>
      </c>
      <c r="Q1112" s="151" t="n">
        <v>14568883.88</v>
      </c>
      <c r="R1112" s="151" t="n"/>
      <c r="S1112" s="151" t="n"/>
      <c r="T1112" s="151" t="n"/>
    </row>
    <row customHeight="true" ht="13.5" outlineLevel="0" r="1113">
      <c r="A1113" s="115" t="n">
        <f aca="false" ca="false" dt2D="false" dtr="false" t="normal">A1112+1</f>
        <v>221</v>
      </c>
      <c r="B1113" s="115" t="s">
        <v>226</v>
      </c>
      <c r="C1113" s="116" t="s">
        <v>147</v>
      </c>
      <c r="D1113" s="115" t="s">
        <v>251</v>
      </c>
      <c r="E1113" s="194" t="n">
        <f aca="false" ca="false" dt2D="false" dtr="false" t="normal">SUM(F1113:T1113)</f>
        <v>86320707.02178389</v>
      </c>
      <c r="F1113" s="151" t="n"/>
      <c r="G1113" s="151" t="n"/>
      <c r="H1113" s="151" t="n"/>
      <c r="I1113" s="151" t="n"/>
      <c r="J1113" s="151" t="n"/>
      <c r="K1113" s="151" t="n"/>
      <c r="L1113" s="151" t="n">
        <v>0</v>
      </c>
      <c r="M1113" s="151" t="n"/>
      <c r="N1113" s="151" t="n">
        <v>28197430.1517221</v>
      </c>
      <c r="O1113" s="151" t="n"/>
      <c r="P1113" s="151" t="n">
        <v>37697231.45125</v>
      </c>
      <c r="Q1113" s="151" t="n">
        <v>15965161.0778921</v>
      </c>
      <c r="R1113" s="151" t="n">
        <v>2589621.21065352</v>
      </c>
      <c r="S1113" s="151" t="n">
        <v>24000</v>
      </c>
      <c r="T1113" s="151" t="n">
        <v>1847263.13026618</v>
      </c>
    </row>
    <row customHeight="true" ht="13.5" outlineLevel="0" r="1114">
      <c r="A1114" s="115" t="n">
        <f aca="false" ca="false" dt2D="false" dtr="false" t="normal">A1113+1</f>
        <v>222</v>
      </c>
      <c r="B1114" s="115" t="s">
        <v>226</v>
      </c>
      <c r="C1114" s="116" t="s">
        <v>147</v>
      </c>
      <c r="D1114" s="115" t="s">
        <v>254</v>
      </c>
      <c r="E1114" s="194" t="n">
        <f aca="false" ca="false" dt2D="false" dtr="false" t="normal">SUM(F1114:T1114)</f>
        <v>57544856.66118206</v>
      </c>
      <c r="F1114" s="151" t="n"/>
      <c r="G1114" s="151" t="n"/>
      <c r="H1114" s="151" t="n"/>
      <c r="I1114" s="151" t="n"/>
      <c r="J1114" s="151" t="n"/>
      <c r="K1114" s="151" t="n"/>
      <c r="L1114" s="151" t="n">
        <v>0</v>
      </c>
      <c r="M1114" s="151" t="n"/>
      <c r="N1114" s="151" t="n">
        <v>18794874.6652669</v>
      </c>
      <c r="O1114" s="151" t="n"/>
      <c r="P1114" s="151" t="n">
        <v>25127824.4632</v>
      </c>
      <c r="Q1114" s="151" t="n">
        <v>10640351.9003304</v>
      </c>
      <c r="R1114" s="151" t="n">
        <v>1726345.69983546</v>
      </c>
      <c r="S1114" s="151" t="n">
        <v>24000</v>
      </c>
      <c r="T1114" s="151" t="n">
        <v>1231459.9325493</v>
      </c>
    </row>
    <row customHeight="true" ht="13.5" outlineLevel="0" r="1115">
      <c r="A1115" s="115" t="n">
        <f aca="false" ca="false" dt2D="false" dtr="false" t="normal">A1114+1</f>
        <v>223</v>
      </c>
      <c r="B1115" s="115" t="s">
        <v>226</v>
      </c>
      <c r="C1115" s="116" t="s">
        <v>147</v>
      </c>
      <c r="D1115" s="115" t="s">
        <v>256</v>
      </c>
      <c r="E1115" s="194" t="n">
        <f aca="false" ca="false" dt2D="false" dtr="false" t="normal">SUM(F1115:T1115)</f>
        <v>30150556.706223432</v>
      </c>
      <c r="F1115" s="151" t="n"/>
      <c r="G1115" s="151" t="n"/>
      <c r="H1115" s="151" t="n"/>
      <c r="I1115" s="151" t="n"/>
      <c r="J1115" s="151" t="n"/>
      <c r="K1115" s="151" t="n"/>
      <c r="L1115" s="151" t="n">
        <v>0</v>
      </c>
      <c r="M1115" s="151" t="n"/>
      <c r="N1115" s="151" t="n">
        <v>2358096.80876113</v>
      </c>
      <c r="O1115" s="151" t="n"/>
      <c r="P1115" s="151" t="n">
        <v>20764142.0577583</v>
      </c>
      <c r="Q1115" s="151" t="n">
        <v>5454579.22500411</v>
      </c>
      <c r="R1115" s="151" t="n">
        <v>904516.701186704</v>
      </c>
      <c r="S1115" s="151" t="n">
        <v>24000</v>
      </c>
      <c r="T1115" s="151" t="n">
        <v>645221.913513182</v>
      </c>
    </row>
    <row customHeight="true" ht="13.5" outlineLevel="0" r="1116">
      <c r="A1116" s="115" t="n">
        <f aca="false" ca="false" dt2D="false" dtr="false" t="normal">A1115+1</f>
        <v>224</v>
      </c>
      <c r="B1116" s="115" t="s">
        <v>226</v>
      </c>
      <c r="C1116" s="116" t="s">
        <v>147</v>
      </c>
      <c r="D1116" s="115" t="s">
        <v>262</v>
      </c>
      <c r="E1116" s="194" t="n">
        <f aca="false" ca="false" dt2D="false" dtr="false" t="normal">SUM(F1116:T1116)</f>
        <v>26258947.287677262</v>
      </c>
      <c r="F1116" s="151" t="n"/>
      <c r="G1116" s="151" t="n"/>
      <c r="H1116" s="151" t="n"/>
      <c r="I1116" s="151" t="n"/>
      <c r="J1116" s="151" t="n"/>
      <c r="K1116" s="151" t="n"/>
      <c r="L1116" s="151" t="n">
        <v>0</v>
      </c>
      <c r="M1116" s="151" t="n"/>
      <c r="N1116" s="151" t="n">
        <v>8572153.35061405</v>
      </c>
      <c r="O1116" s="151" t="n"/>
      <c r="P1116" s="151" t="n">
        <v>11462013.619075</v>
      </c>
      <c r="Q1116" s="151" t="n">
        <v>4851070.4274016</v>
      </c>
      <c r="R1116" s="151" t="n">
        <v>787768.418630318</v>
      </c>
      <c r="S1116" s="151" t="n">
        <v>24000</v>
      </c>
      <c r="T1116" s="151" t="n">
        <v>561941.471956294</v>
      </c>
    </row>
    <row customHeight="true" ht="13.5" outlineLevel="0" r="1117">
      <c r="A1117" s="115" t="n">
        <f aca="false" ca="false" dt2D="false" dtr="false" t="normal">A1116+1</f>
        <v>225</v>
      </c>
      <c r="B1117" s="115" t="s">
        <v>226</v>
      </c>
      <c r="C1117" s="116" t="s">
        <v>147</v>
      </c>
      <c r="D1117" s="115" t="s">
        <v>257</v>
      </c>
      <c r="E1117" s="194" t="n">
        <f aca="false" ca="false" dt2D="false" dtr="false" t="normal">SUM(F1117:T1117)</f>
        <v>25620907.125000004</v>
      </c>
      <c r="F1117" s="151" t="n"/>
      <c r="G1117" s="151" t="n"/>
      <c r="H1117" s="151" t="n"/>
      <c r="I1117" s="151" t="n"/>
      <c r="J1117" s="151" t="n"/>
      <c r="K1117" s="151" t="n"/>
      <c r="L1117" s="151" t="n">
        <v>0</v>
      </c>
      <c r="M1117" s="151" t="n"/>
      <c r="N1117" s="151" t="n"/>
      <c r="O1117" s="151" t="n"/>
      <c r="P1117" s="151" t="n">
        <v>24279992.498775</v>
      </c>
      <c r="Q1117" s="151" t="n"/>
      <c r="R1117" s="151" t="n">
        <v>768627.21375</v>
      </c>
      <c r="S1117" s="151" t="n">
        <v>24000</v>
      </c>
      <c r="T1117" s="151" t="n">
        <v>548287.412475</v>
      </c>
    </row>
    <row customHeight="true" ht="13.5" outlineLevel="0" r="1118">
      <c r="A1118" s="115" t="n">
        <f aca="false" ca="false" dt2D="false" dtr="false" t="normal">A1117+1</f>
        <v>226</v>
      </c>
      <c r="B1118" s="115" t="s">
        <v>226</v>
      </c>
      <c r="C1118" s="116" t="s">
        <v>147</v>
      </c>
      <c r="D1118" s="115" t="s">
        <v>260</v>
      </c>
      <c r="E1118" s="194" t="n">
        <f aca="false" ca="false" dt2D="false" dtr="false" t="normal">SUM(F1118:T1118)</f>
        <v>47927854.21059252</v>
      </c>
      <c r="F1118" s="151" t="n"/>
      <c r="G1118" s="151" t="n">
        <v>6110213.6067004</v>
      </c>
      <c r="H1118" s="151" t="n"/>
      <c r="I1118" s="151" t="n"/>
      <c r="J1118" s="151" t="n">
        <v>2774911.37401766</v>
      </c>
      <c r="K1118" s="151" t="n"/>
      <c r="L1118" s="151" t="n">
        <v>0</v>
      </c>
      <c r="M1118" s="151" t="n"/>
      <c r="N1118" s="151" t="n"/>
      <c r="O1118" s="151" t="n"/>
      <c r="P1118" s="151" t="n">
        <v>36555237.52345</v>
      </c>
      <c r="Q1118" s="151" t="n"/>
      <c r="R1118" s="151" t="n">
        <v>1437835.62631778</v>
      </c>
      <c r="S1118" s="151" t="n">
        <v>24000</v>
      </c>
      <c r="T1118" s="151" t="n">
        <v>1025656.08010668</v>
      </c>
    </row>
    <row customHeight="true" ht="13.5" outlineLevel="0" r="1119">
      <c r="A1119" s="115" t="n">
        <f aca="false" ca="false" dt2D="false" dtr="false" t="normal">A1118+1</f>
        <v>227</v>
      </c>
      <c r="B1119" s="115" t="s">
        <v>226</v>
      </c>
      <c r="C1119" s="116" t="s">
        <v>147</v>
      </c>
      <c r="D1119" s="115" t="s">
        <v>124</v>
      </c>
      <c r="E1119" s="194" t="n">
        <f aca="false" ca="false" dt2D="false" dtr="false" t="normal">SUM(F1119:T1119)</f>
        <v>10954542.82</v>
      </c>
      <c r="F1119" s="151" t="n"/>
      <c r="G1119" s="151" t="n"/>
      <c r="H1119" s="151" t="n"/>
      <c r="I1119" s="151" t="n"/>
      <c r="J1119" s="151" t="n"/>
      <c r="K1119" s="151" t="n"/>
      <c r="L1119" s="151" t="n"/>
      <c r="M1119" s="151" t="n"/>
      <c r="N1119" s="151" t="n"/>
      <c r="O1119" s="151" t="n"/>
      <c r="P1119" s="151" t="n">
        <v>10954542.82</v>
      </c>
      <c r="Q1119" s="151" t="n"/>
      <c r="R1119" s="151" t="n"/>
      <c r="S1119" s="151" t="n"/>
      <c r="T1119" s="151" t="n"/>
    </row>
    <row customHeight="true" ht="13.5" outlineLevel="0" r="1120">
      <c r="A1120" s="115" t="n">
        <f aca="false" ca="false" dt2D="false" dtr="false" t="normal">A1119+1</f>
        <v>228</v>
      </c>
      <c r="B1120" s="115" t="s">
        <v>226</v>
      </c>
      <c r="C1120" s="116" t="s">
        <v>147</v>
      </c>
      <c r="D1120" s="115" t="s">
        <v>771</v>
      </c>
      <c r="E1120" s="194" t="n">
        <f aca="false" ca="false" dt2D="false" dtr="false" t="normal">SUM(F1120:T1120)</f>
        <v>26798978.0431513</v>
      </c>
      <c r="F1120" s="151" t="n"/>
      <c r="G1120" s="151" t="n">
        <v>1760496.54991876</v>
      </c>
      <c r="H1120" s="151" t="n">
        <v>827744.969207698</v>
      </c>
      <c r="I1120" s="151" t="n">
        <v>729619.577321249</v>
      </c>
      <c r="J1120" s="151" t="n">
        <v>487514.248794219</v>
      </c>
      <c r="K1120" s="151" t="n"/>
      <c r="L1120" s="151" t="n"/>
      <c r="M1120" s="151" t="n"/>
      <c r="N1120" s="151" t="n">
        <v>8289368.06517826</v>
      </c>
      <c r="O1120" s="151" t="n"/>
      <c r="P1120" s="151" t="n">
        <v>6853487.08959871</v>
      </c>
      <c r="Q1120" s="151" t="n">
        <v>6449280.07171443</v>
      </c>
      <c r="R1120" s="151" t="n">
        <v>803969.341294539</v>
      </c>
      <c r="S1120" s="151" t="n">
        <v>24000</v>
      </c>
      <c r="T1120" s="151" t="n">
        <v>573498.130123438</v>
      </c>
    </row>
    <row customHeight="true" ht="13.5" outlineLevel="0" r="1121">
      <c r="A1121" s="115" t="n">
        <f aca="false" ca="false" dt2D="false" dtr="false" t="normal">A1120+1</f>
        <v>229</v>
      </c>
      <c r="B1121" s="115" t="s">
        <v>226</v>
      </c>
      <c r="C1121" s="116" t="s">
        <v>147</v>
      </c>
      <c r="D1121" s="115" t="s">
        <v>464</v>
      </c>
      <c r="E1121" s="194" t="n">
        <f aca="false" ca="false" dt2D="false" dtr="false" t="normal">SUM(F1121:T1121)</f>
        <v>7083697.84</v>
      </c>
      <c r="F1121" s="151" t="n"/>
      <c r="G1121" s="151" t="n">
        <v>3922271.73</v>
      </c>
      <c r="H1121" s="151" t="n"/>
      <c r="I1121" s="151" t="n">
        <v>3161426.11</v>
      </c>
      <c r="J1121" s="151" t="n"/>
      <c r="K1121" s="151" t="n"/>
      <c r="L1121" s="151" t="n"/>
      <c r="M1121" s="151" t="n"/>
      <c r="N1121" s="151" t="n"/>
      <c r="O1121" s="151" t="n"/>
      <c r="P1121" s="151" t="n"/>
      <c r="Q1121" s="151" t="n"/>
      <c r="R1121" s="151" t="n"/>
      <c r="S1121" s="151" t="n"/>
      <c r="T1121" s="151" t="n"/>
    </row>
    <row customHeight="true" ht="13.5" outlineLevel="0" r="1122">
      <c r="A1122" s="115" t="n">
        <f aca="false" ca="false" dt2D="false" dtr="false" t="normal">A1121+1</f>
        <v>230</v>
      </c>
      <c r="B1122" s="115" t="s">
        <v>226</v>
      </c>
      <c r="C1122" s="116" t="s">
        <v>147</v>
      </c>
      <c r="D1122" s="115" t="s">
        <v>267</v>
      </c>
      <c r="E1122" s="194" t="n">
        <f aca="false" ca="false" dt2D="false" dtr="false" t="normal">SUM(F1122:T1122)</f>
        <v>28314894.673522454</v>
      </c>
      <c r="F1122" s="151" t="n"/>
      <c r="G1122" s="151" t="n">
        <v>4252313.6569612</v>
      </c>
      <c r="H1122" s="151" t="n"/>
      <c r="I1122" s="151" t="n">
        <v>3545681.385772</v>
      </c>
      <c r="J1122" s="151" t="n"/>
      <c r="K1122" s="151" t="n"/>
      <c r="L1122" s="151" t="n">
        <v>0</v>
      </c>
      <c r="M1122" s="151" t="n"/>
      <c r="N1122" s="151" t="n">
        <v>19037514.0445702</v>
      </c>
      <c r="O1122" s="151" t="n"/>
      <c r="P1122" s="151" t="n"/>
      <c r="Q1122" s="151" t="n"/>
      <c r="R1122" s="151" t="n">
        <v>849446.840205672</v>
      </c>
      <c r="S1122" s="151" t="n">
        <v>24000</v>
      </c>
      <c r="T1122" s="151" t="n">
        <v>605938.74601338</v>
      </c>
    </row>
    <row customHeight="true" ht="13.5" outlineLevel="0" r="1123">
      <c r="A1123" s="115" t="n">
        <f aca="false" ca="false" dt2D="false" dtr="false" t="normal">A1122+1</f>
        <v>231</v>
      </c>
      <c r="B1123" s="115" t="s">
        <v>226</v>
      </c>
      <c r="C1123" s="116" t="s">
        <v>147</v>
      </c>
      <c r="D1123" s="115" t="s">
        <v>469</v>
      </c>
      <c r="E1123" s="194" t="n">
        <f aca="false" ca="false" dt2D="false" dtr="false" t="normal">SUM(F1123:T1123)</f>
        <v>33730414.54</v>
      </c>
      <c r="F1123" s="151" t="n"/>
      <c r="G1123" s="151" t="n"/>
      <c r="H1123" s="151" t="n"/>
      <c r="I1123" s="151" t="n"/>
      <c r="J1123" s="151" t="n"/>
      <c r="K1123" s="151" t="n"/>
      <c r="L1123" s="151" t="n"/>
      <c r="M1123" s="151" t="n"/>
      <c r="N1123" s="151" t="n"/>
      <c r="O1123" s="151" t="n"/>
      <c r="P1123" s="151" t="n">
        <v>23693213.14</v>
      </c>
      <c r="Q1123" s="151" t="n">
        <v>10037201.4</v>
      </c>
      <c r="R1123" s="151" t="n"/>
      <c r="S1123" s="151" t="n"/>
      <c r="T1123" s="151" t="n"/>
    </row>
    <row customHeight="true" ht="13.5" outlineLevel="0" r="1124">
      <c r="A1124" s="115" t="n">
        <f aca="false" ca="false" dt2D="false" dtr="false" t="normal">A1123+1</f>
        <v>232</v>
      </c>
      <c r="B1124" s="115" t="s">
        <v>226</v>
      </c>
      <c r="C1124" s="116" t="s">
        <v>147</v>
      </c>
      <c r="D1124" s="115" t="s">
        <v>775</v>
      </c>
      <c r="E1124" s="194" t="n">
        <f aca="false" ca="false" dt2D="false" dtr="false" t="normal">SUM(F1124:T1124)</f>
        <v>33472512.85</v>
      </c>
      <c r="F1124" s="151" t="n"/>
      <c r="G1124" s="151" t="n"/>
      <c r="H1124" s="151" t="n"/>
      <c r="I1124" s="151" t="n"/>
      <c r="J1124" s="151" t="n"/>
      <c r="K1124" s="151" t="n"/>
      <c r="L1124" s="151" t="n"/>
      <c r="M1124" s="151" t="n"/>
      <c r="N1124" s="151" t="n"/>
      <c r="O1124" s="151" t="n"/>
      <c r="P1124" s="151" t="n">
        <v>23512055.57</v>
      </c>
      <c r="Q1124" s="151" t="n">
        <v>9960457.28</v>
      </c>
      <c r="R1124" s="151" t="n"/>
      <c r="S1124" s="151" t="n"/>
      <c r="T1124" s="151" t="n"/>
    </row>
    <row customHeight="true" ht="13.5" outlineLevel="0" r="1125">
      <c r="A1125" s="115" t="n">
        <f aca="false" ca="false" dt2D="false" dtr="false" t="normal">A1124+1</f>
        <v>233</v>
      </c>
      <c r="B1125" s="115" t="s">
        <v>226</v>
      </c>
      <c r="C1125" s="116" t="s">
        <v>147</v>
      </c>
      <c r="D1125" s="115" t="s">
        <v>777</v>
      </c>
      <c r="E1125" s="194" t="n">
        <f aca="false" ca="false" dt2D="false" dtr="false" t="normal">SUM(F1125:T1125)</f>
        <v>15187450.418876743</v>
      </c>
      <c r="F1125" s="151" t="n"/>
      <c r="G1125" s="151" t="n">
        <v>818623.220432865</v>
      </c>
      <c r="H1125" s="151" t="n">
        <v>313248.162796254</v>
      </c>
      <c r="I1125" s="151" t="n">
        <v>1267132.28321198</v>
      </c>
      <c r="J1125" s="151" t="n"/>
      <c r="K1125" s="151" t="n"/>
      <c r="L1125" s="151" t="n">
        <v>0</v>
      </c>
      <c r="M1125" s="151" t="n"/>
      <c r="N1125" s="151" t="n">
        <v>2769606.00107654</v>
      </c>
      <c r="O1125" s="151" t="n"/>
      <c r="P1125" s="151" t="n">
        <v>4782467.34174887</v>
      </c>
      <c r="Q1125" s="151" t="n">
        <v>4431738.45807997</v>
      </c>
      <c r="R1125" s="151" t="n">
        <v>455623.512566302</v>
      </c>
      <c r="S1125" s="151" t="n">
        <v>24000</v>
      </c>
      <c r="T1125" s="151" t="n">
        <v>325011.438963962</v>
      </c>
    </row>
    <row customHeight="true" ht="13.5" outlineLevel="0" r="1126">
      <c r="A1126" s="115" t="n">
        <f aca="false" ca="false" dt2D="false" dtr="false" t="normal">A1125+1</f>
        <v>234</v>
      </c>
      <c r="B1126" s="115" t="s">
        <v>226</v>
      </c>
      <c r="C1126" s="116" t="s">
        <v>147</v>
      </c>
      <c r="D1126" s="115" t="s">
        <v>779</v>
      </c>
      <c r="E1126" s="194" t="n">
        <f aca="false" ca="false" dt2D="false" dtr="false" t="normal">SUM(F1126:T1126)</f>
        <v>14935591.71177185</v>
      </c>
      <c r="F1126" s="151" t="n"/>
      <c r="G1126" s="151" t="n">
        <v>804981.377001714</v>
      </c>
      <c r="H1126" s="151" t="n">
        <v>307987.127539543</v>
      </c>
      <c r="I1126" s="151" t="n">
        <v>1246052.65993228</v>
      </c>
      <c r="J1126" s="151" t="n"/>
      <c r="K1126" s="151" t="n"/>
      <c r="L1126" s="151" t="n">
        <v>0</v>
      </c>
      <c r="M1126" s="151" t="n"/>
      <c r="N1126" s="151" t="n">
        <v>2723610.34004174</v>
      </c>
      <c r="O1126" s="151" t="n"/>
      <c r="P1126" s="151" t="n">
        <v>4703091.7096945</v>
      </c>
      <c r="Q1126" s="151" t="n">
        <v>4358179.083577</v>
      </c>
      <c r="R1126" s="151" t="n">
        <v>448067.751353156</v>
      </c>
      <c r="S1126" s="151" t="n">
        <v>24000</v>
      </c>
      <c r="T1126" s="151" t="n">
        <v>319621.662631918</v>
      </c>
    </row>
    <row customHeight="true" ht="13.5" outlineLevel="0" r="1127">
      <c r="A1127" s="115" t="n">
        <f aca="false" ca="false" dt2D="false" dtr="false" t="normal">A1126+1</f>
        <v>235</v>
      </c>
      <c r="B1127" s="115" t="n">
        <f aca="false" ca="false" dt2D="false" dtr="false" t="normal">B1110+1</f>
        <v>50</v>
      </c>
      <c r="C1127" s="116" t="s">
        <v>147</v>
      </c>
      <c r="D1127" s="115" t="s">
        <v>781</v>
      </c>
      <c r="E1127" s="194" t="n">
        <f aca="false" ca="false" dt2D="false" dtr="false" t="normal">SUM(F1127:T1127)</f>
        <v>33912146.47</v>
      </c>
      <c r="F1127" s="151" t="n"/>
      <c r="G1127" s="151" t="n"/>
      <c r="H1127" s="151" t="n"/>
      <c r="I1127" s="151" t="n"/>
      <c r="J1127" s="151" t="n"/>
      <c r="K1127" s="151" t="n"/>
      <c r="L1127" s="151" t="n"/>
      <c r="M1127" s="151" t="n"/>
      <c r="N1127" s="151" t="n"/>
      <c r="O1127" s="151" t="n"/>
      <c r="P1127" s="151" t="n">
        <v>33912146.47</v>
      </c>
      <c r="Q1127" s="151" t="n"/>
      <c r="R1127" s="151" t="n"/>
      <c r="S1127" s="151" t="n"/>
      <c r="T1127" s="151" t="n"/>
    </row>
    <row customHeight="true" ht="13.5" outlineLevel="0" r="1128">
      <c r="A1128" s="115" t="n">
        <f aca="false" ca="false" dt2D="false" dtr="false" t="normal">A1127+1</f>
        <v>236</v>
      </c>
      <c r="B1128" s="115" t="s">
        <v>226</v>
      </c>
      <c r="C1128" s="116" t="s">
        <v>147</v>
      </c>
      <c r="D1128" s="115" t="s">
        <v>269</v>
      </c>
      <c r="E1128" s="194" t="n">
        <f aca="false" ca="false" dt2D="false" dtr="false" t="normal">SUM(F1128:T1128)</f>
        <v>65892736.37203179</v>
      </c>
      <c r="F1128" s="151" t="n"/>
      <c r="G1128" s="151" t="n"/>
      <c r="H1128" s="151" t="n"/>
      <c r="I1128" s="151" t="n"/>
      <c r="J1128" s="151" t="n"/>
      <c r="K1128" s="151" t="n"/>
      <c r="L1128" s="151" t="n">
        <v>0</v>
      </c>
      <c r="M1128" s="151" t="n"/>
      <c r="N1128" s="151" t="n">
        <v>5163002.14001095</v>
      </c>
      <c r="O1128" s="151" t="n"/>
      <c r="P1128" s="151" t="n">
        <v>45388617.1779422</v>
      </c>
      <c r="Q1128" s="151" t="n">
        <v>11930230.4045562</v>
      </c>
      <c r="R1128" s="151" t="n">
        <v>1976782.09116096</v>
      </c>
      <c r="S1128" s="151" t="n">
        <v>24000</v>
      </c>
      <c r="T1128" s="151" t="n">
        <v>1410104.55836148</v>
      </c>
    </row>
    <row customHeight="true" ht="13.5" outlineLevel="0" r="1129">
      <c r="A1129" s="115" t="n">
        <f aca="false" ca="false" dt2D="false" dtr="false" t="normal">A1128+1</f>
        <v>237</v>
      </c>
      <c r="B1129" s="115" t="n">
        <f aca="false" ca="false" dt2D="false" dtr="false" t="normal">B1127+1</f>
        <v>51</v>
      </c>
      <c r="C1129" s="116" t="s">
        <v>147</v>
      </c>
      <c r="D1129" s="115" t="s">
        <v>783</v>
      </c>
      <c r="E1129" s="194" t="n">
        <f aca="false" ca="false" dt2D="false" dtr="false" t="normal">SUM(F1129:T1129)</f>
        <v>13671288.93582131</v>
      </c>
      <c r="F1129" s="151" t="n">
        <v>1748534.14515989</v>
      </c>
      <c r="G1129" s="151" t="n">
        <v>637035.916129514</v>
      </c>
      <c r="H1129" s="151" t="n">
        <v>243569.297057478</v>
      </c>
      <c r="I1129" s="151" t="n">
        <v>986228.742107401</v>
      </c>
      <c r="J1129" s="151" t="n"/>
      <c r="K1129" s="151" t="n"/>
      <c r="L1129" s="151" t="n">
        <v>0</v>
      </c>
      <c r="M1129" s="151" t="n"/>
      <c r="N1129" s="151" t="n">
        <v>2156000.07347738</v>
      </c>
      <c r="O1129" s="151" t="n"/>
      <c r="P1129" s="151" t="n">
        <v>3723140.62465319</v>
      </c>
      <c r="Q1129" s="151" t="n">
        <v>3450075.88593524</v>
      </c>
      <c r="R1129" s="151" t="n">
        <v>410138.668074639</v>
      </c>
      <c r="S1129" s="151" t="n">
        <v>24000</v>
      </c>
      <c r="T1129" s="151" t="n">
        <v>292565.583226576</v>
      </c>
    </row>
    <row customHeight="true" ht="13.5" outlineLevel="0" r="1130">
      <c r="A1130" s="115" t="n">
        <f aca="false" ca="false" dt2D="false" dtr="false" t="normal">A1129+1</f>
        <v>238</v>
      </c>
      <c r="B1130" s="115" t="s">
        <v>226</v>
      </c>
      <c r="C1130" s="116" t="s">
        <v>147</v>
      </c>
      <c r="D1130" s="115" t="s">
        <v>272</v>
      </c>
      <c r="E1130" s="194" t="n">
        <f aca="false" ca="false" dt2D="false" dtr="false" t="normal">SUM(F1130:T1130)</f>
        <v>24172005</v>
      </c>
      <c r="F1130" s="151" t="n"/>
      <c r="G1130" s="151" t="n"/>
      <c r="H1130" s="151" t="n"/>
      <c r="I1130" s="151" t="n"/>
      <c r="J1130" s="151" t="n"/>
      <c r="K1130" s="151" t="n"/>
      <c r="L1130" s="151" t="n">
        <v>0</v>
      </c>
      <c r="M1130" s="151" t="n"/>
      <c r="N1130" s="151" t="n"/>
      <c r="O1130" s="151" t="n"/>
      <c r="P1130" s="151" t="n">
        <v>22905563.943</v>
      </c>
      <c r="Q1130" s="151" t="n"/>
      <c r="R1130" s="151" t="n">
        <v>725160.15</v>
      </c>
      <c r="S1130" s="151" t="n">
        <v>24000</v>
      </c>
      <c r="T1130" s="151" t="n">
        <v>517280.907</v>
      </c>
    </row>
    <row customHeight="true" ht="13.5" outlineLevel="0" r="1131">
      <c r="A1131" s="115" t="n">
        <f aca="false" ca="false" dt2D="false" dtr="false" t="normal">A1130+1</f>
        <v>239</v>
      </c>
      <c r="B1131" s="115" t="n">
        <f aca="false" ca="false" dt2D="false" dtr="false" t="normal">B1129+1</f>
        <v>52</v>
      </c>
      <c r="C1131" s="116" t="s">
        <v>147</v>
      </c>
      <c r="D1131" s="115" t="s">
        <v>785</v>
      </c>
      <c r="E1131" s="194" t="n">
        <f aca="false" ca="false" dt2D="false" dtr="false" t="normal">SUM(F1131:T1131)</f>
        <v>28356785.17</v>
      </c>
      <c r="F1131" s="151" t="n"/>
      <c r="G1131" s="151" t="n"/>
      <c r="H1131" s="151" t="n"/>
      <c r="I1131" s="151" t="n"/>
      <c r="J1131" s="151" t="n"/>
      <c r="K1131" s="151" t="n"/>
      <c r="L1131" s="151" t="n"/>
      <c r="M1131" s="151" t="n"/>
      <c r="N1131" s="151" t="n"/>
      <c r="O1131" s="151" t="n"/>
      <c r="P1131" s="151" t="n">
        <v>28356785.17</v>
      </c>
      <c r="Q1131" s="151" t="n"/>
      <c r="R1131" s="151" t="n"/>
      <c r="S1131" s="151" t="n"/>
      <c r="T1131" s="151" t="n"/>
    </row>
    <row customHeight="true" ht="13.5" outlineLevel="0" r="1132">
      <c r="A1132" s="115" t="n">
        <f aca="false" ca="false" dt2D="false" dtr="false" t="normal">A1131+1</f>
        <v>240</v>
      </c>
      <c r="B1132" s="115" t="s">
        <v>226</v>
      </c>
      <c r="C1132" s="116" t="s">
        <v>147</v>
      </c>
      <c r="D1132" s="115" t="s">
        <v>786</v>
      </c>
      <c r="E1132" s="194" t="n">
        <f aca="false" ca="false" dt2D="false" dtr="false" t="normal">SUM(F1132:T1132)</f>
        <v>15620803.6875</v>
      </c>
      <c r="F1132" s="151" t="n"/>
      <c r="G1132" s="151" t="n"/>
      <c r="H1132" s="151" t="n"/>
      <c r="I1132" s="151" t="n"/>
      <c r="J1132" s="151" t="n"/>
      <c r="K1132" s="151" t="n"/>
      <c r="L1132" s="151" t="n">
        <v>0</v>
      </c>
      <c r="M1132" s="151" t="n"/>
      <c r="N1132" s="151" t="n"/>
      <c r="O1132" s="151" t="n"/>
      <c r="P1132" s="151" t="n">
        <v>14793894.3779625</v>
      </c>
      <c r="Q1132" s="151" t="n"/>
      <c r="R1132" s="151" t="n">
        <v>468624.110625</v>
      </c>
      <c r="S1132" s="151" t="n">
        <v>24000</v>
      </c>
      <c r="T1132" s="151" t="n">
        <v>334285.1989125</v>
      </c>
    </row>
    <row customHeight="true" ht="13.5" outlineLevel="0" r="1133">
      <c r="A1133" s="115" t="n">
        <f aca="false" ca="false" dt2D="false" dtr="false" t="normal">A1132+1</f>
        <v>241</v>
      </c>
      <c r="B1133" s="115" t="s">
        <v>226</v>
      </c>
      <c r="C1133" s="116" t="s">
        <v>147</v>
      </c>
      <c r="D1133" s="115" t="s">
        <v>274</v>
      </c>
      <c r="E1133" s="194" t="n">
        <f aca="false" ca="false" dt2D="false" dtr="false" t="normal">SUM(F1133:T1133)</f>
        <v>32728527.827999994</v>
      </c>
      <c r="F1133" s="151" t="n"/>
      <c r="G1133" s="151" t="n">
        <v>3495195.9472872</v>
      </c>
      <c r="H1133" s="151" t="n">
        <v>3695010.8574216</v>
      </c>
      <c r="I1133" s="151" t="n">
        <v>2914473.905832</v>
      </c>
      <c r="J1133" s="151" t="n"/>
      <c r="K1133" s="151" t="n"/>
      <c r="L1133" s="151" t="n">
        <v>0</v>
      </c>
      <c r="M1133" s="151" t="n"/>
      <c r="N1133" s="151" t="n"/>
      <c r="O1133" s="151" t="n"/>
      <c r="P1133" s="151" t="n">
        <v>20917600.7871</v>
      </c>
      <c r="Q1133" s="151" t="n"/>
      <c r="R1133" s="151" t="n">
        <v>981855.83484</v>
      </c>
      <c r="S1133" s="151" t="n">
        <v>24000</v>
      </c>
      <c r="T1133" s="151" t="n">
        <v>700390.4955192</v>
      </c>
    </row>
    <row customHeight="true" ht="13.5" outlineLevel="0" r="1134">
      <c r="A1134" s="115" t="n">
        <f aca="false" ca="false" dt2D="false" dtr="false" t="normal">A1133+1</f>
        <v>242</v>
      </c>
      <c r="B1134" s="115" t="s">
        <v>226</v>
      </c>
      <c r="C1134" s="116" t="s">
        <v>147</v>
      </c>
      <c r="D1134" s="115" t="s">
        <v>276</v>
      </c>
      <c r="E1134" s="194" t="n">
        <f aca="false" ca="false" dt2D="false" dtr="false" t="normal">SUM(F1134:T1134)</f>
        <v>38834358.75</v>
      </c>
      <c r="F1134" s="151" t="n"/>
      <c r="G1134" s="151" t="n"/>
      <c r="H1134" s="151" t="n"/>
      <c r="I1134" s="151" t="n"/>
      <c r="J1134" s="151" t="n"/>
      <c r="K1134" s="151" t="n"/>
      <c r="L1134" s="151" t="n">
        <v>0</v>
      </c>
      <c r="M1134" s="151" t="n"/>
      <c r="N1134" s="151" t="n"/>
      <c r="O1134" s="151" t="n"/>
      <c r="P1134" s="151" t="n">
        <v>36814272.71025</v>
      </c>
      <c r="Q1134" s="151" t="n"/>
      <c r="R1134" s="151" t="n">
        <v>1165030.7625</v>
      </c>
      <c r="S1134" s="151" t="n">
        <v>24000</v>
      </c>
      <c r="T1134" s="151" t="n">
        <v>831055.27725</v>
      </c>
    </row>
    <row customHeight="true" ht="13.5" outlineLevel="0" r="1135">
      <c r="A1135" s="115" t="n">
        <f aca="false" ca="false" dt2D="false" dtr="false" t="normal">A1134+1</f>
        <v>243</v>
      </c>
      <c r="B1135" s="115" t="s">
        <v>226</v>
      </c>
      <c r="C1135" s="116" t="s">
        <v>147</v>
      </c>
      <c r="D1135" s="115" t="s">
        <v>278</v>
      </c>
      <c r="E1135" s="194" t="n">
        <f aca="false" ca="false" dt2D="false" dtr="false" t="normal">SUM(F1135:T1135)</f>
        <v>68845750.92790997</v>
      </c>
      <c r="F1135" s="151" t="n"/>
      <c r="G1135" s="151" t="n"/>
      <c r="H1135" s="151" t="n"/>
      <c r="I1135" s="151" t="n"/>
      <c r="J1135" s="151" t="n"/>
      <c r="K1135" s="151" t="n"/>
      <c r="L1135" s="151" t="n">
        <v>0</v>
      </c>
      <c r="M1135" s="151" t="n"/>
      <c r="N1135" s="151" t="n">
        <v>27935136.6189154</v>
      </c>
      <c r="O1135" s="151" t="n"/>
      <c r="P1135" s="151" t="n">
        <v>37347942.7113</v>
      </c>
      <c r="Q1135" s="151" t="n"/>
      <c r="R1135" s="151" t="n">
        <v>2065372.5278373</v>
      </c>
      <c r="S1135" s="151" t="n">
        <v>24000</v>
      </c>
      <c r="T1135" s="151" t="n">
        <v>1473299.06985727</v>
      </c>
    </row>
    <row customHeight="true" ht="13.5" outlineLevel="0" r="1136">
      <c r="A1136" s="115" t="n">
        <f aca="false" ca="false" dt2D="false" dtr="false" t="normal">A1135+1</f>
        <v>244</v>
      </c>
      <c r="B1136" s="115" t="s">
        <v>226</v>
      </c>
      <c r="C1136" s="116" t="s">
        <v>147</v>
      </c>
      <c r="D1136" s="115" t="s">
        <v>280</v>
      </c>
      <c r="E1136" s="194" t="n">
        <f aca="false" ca="false" dt2D="false" dtr="false" t="normal">SUM(F1136:T1136)</f>
        <v>38799924.74159057</v>
      </c>
      <c r="F1136" s="151" t="n"/>
      <c r="G1136" s="151" t="n"/>
      <c r="H1136" s="151" t="n"/>
      <c r="I1136" s="151" t="n"/>
      <c r="J1136" s="151" t="n"/>
      <c r="K1136" s="151" t="n"/>
      <c r="L1136" s="151" t="n">
        <v>0</v>
      </c>
      <c r="M1136" s="151" t="n"/>
      <c r="N1136" s="151" t="n"/>
      <c r="O1136" s="151" t="n"/>
      <c r="P1136" s="151" t="n">
        <v>25841307.5592</v>
      </c>
      <c r="Q1136" s="151" t="n">
        <v>10940301.0506728</v>
      </c>
      <c r="R1136" s="151" t="n">
        <v>1163997.74224772</v>
      </c>
      <c r="S1136" s="151" t="n">
        <v>24000</v>
      </c>
      <c r="T1136" s="151" t="n">
        <v>830318.389470039</v>
      </c>
    </row>
    <row customHeight="true" ht="13.5" outlineLevel="0" r="1137">
      <c r="A1137" s="115" t="n">
        <f aca="false" ca="false" dt2D="false" dtr="false" t="normal">A1136+1</f>
        <v>245</v>
      </c>
      <c r="B1137" s="115" t="s">
        <v>226</v>
      </c>
      <c r="C1137" s="116" t="s">
        <v>147</v>
      </c>
      <c r="D1137" s="115" t="s">
        <v>282</v>
      </c>
      <c r="E1137" s="194" t="n">
        <f aca="false" ca="false" dt2D="false" dtr="false" t="normal">SUM(F1137:T1137)</f>
        <v>31813250.86565349</v>
      </c>
      <c r="F1137" s="151" t="n"/>
      <c r="G1137" s="151" t="n"/>
      <c r="H1137" s="151" t="n"/>
      <c r="I1137" s="151" t="n"/>
      <c r="J1137" s="151" t="n"/>
      <c r="K1137" s="151" t="n"/>
      <c r="L1137" s="151" t="n">
        <v>0</v>
      </c>
      <c r="M1137" s="151" t="n"/>
      <c r="N1137" s="151" t="n">
        <v>19254908.5012616</v>
      </c>
      <c r="O1137" s="151" t="n"/>
      <c r="P1137" s="151" t="n"/>
      <c r="Q1137" s="151" t="n">
        <v>10899141.2698973</v>
      </c>
      <c r="R1137" s="151" t="n">
        <v>954397.525969604</v>
      </c>
      <c r="S1137" s="151" t="n">
        <v>24000</v>
      </c>
      <c r="T1137" s="151" t="n">
        <v>680803.568524984</v>
      </c>
    </row>
    <row customHeight="true" ht="13.5" outlineLevel="0" r="1138">
      <c r="A1138" s="115" t="n">
        <f aca="false" ca="false" dt2D="false" dtr="false" t="normal">A1137+1</f>
        <v>246</v>
      </c>
      <c r="B1138" s="115" t="s">
        <v>226</v>
      </c>
      <c r="C1138" s="116" t="s">
        <v>147</v>
      </c>
      <c r="D1138" s="115" t="s">
        <v>284</v>
      </c>
      <c r="E1138" s="194" t="n">
        <f aca="false" ca="false" dt2D="false" dtr="false" t="normal">SUM(F1138:T1138)</f>
        <v>36283749.39770974</v>
      </c>
      <c r="F1138" s="151" t="n">
        <v>6020303.48402183</v>
      </c>
      <c r="G1138" s="151" t="n">
        <v>2486956.5965876</v>
      </c>
      <c r="H1138" s="151" t="n">
        <v>2629116.6687428</v>
      </c>
      <c r="I1138" s="151" t="n">
        <v>2073796.801556</v>
      </c>
      <c r="J1138" s="151" t="n"/>
      <c r="K1138" s="151" t="n"/>
      <c r="L1138" s="151" t="n">
        <v>0</v>
      </c>
      <c r="M1138" s="151" t="n"/>
      <c r="N1138" s="151" t="n"/>
      <c r="O1138" s="151" t="n"/>
      <c r="P1138" s="151" t="n">
        <v>14882279.48555</v>
      </c>
      <c r="Q1138" s="151" t="n">
        <v>6302311.64220923</v>
      </c>
      <c r="R1138" s="151" t="n">
        <v>1088512.48193129</v>
      </c>
      <c r="S1138" s="151" t="n">
        <v>24000</v>
      </c>
      <c r="T1138" s="151" t="n">
        <v>776472.237110989</v>
      </c>
    </row>
    <row customHeight="true" ht="13.5" outlineLevel="0" r="1139">
      <c r="A1139" s="115" t="n">
        <f aca="false" ca="false" dt2D="false" dtr="false" t="normal">A1138+1</f>
        <v>247</v>
      </c>
      <c r="B1139" s="115" t="n">
        <f aca="false" ca="false" dt2D="false" dtr="false" t="normal">B1131+1</f>
        <v>53</v>
      </c>
      <c r="C1139" s="116" t="s">
        <v>147</v>
      </c>
      <c r="D1139" s="115" t="s">
        <v>793</v>
      </c>
      <c r="E1139" s="194" t="n">
        <f aca="false" ca="false" dt2D="false" dtr="false" t="normal">SUM(F1139:T1139)</f>
        <v>24129459.75</v>
      </c>
      <c r="F1139" s="151" t="n"/>
      <c r="G1139" s="151" t="n"/>
      <c r="H1139" s="151" t="n"/>
      <c r="I1139" s="151" t="n"/>
      <c r="J1139" s="151" t="n"/>
      <c r="K1139" s="151" t="n"/>
      <c r="L1139" s="151" t="n">
        <v>0</v>
      </c>
      <c r="M1139" s="151" t="n"/>
      <c r="N1139" s="151" t="n"/>
      <c r="O1139" s="151" t="n"/>
      <c r="P1139" s="151" t="n">
        <v>22865205.51885</v>
      </c>
      <c r="Q1139" s="151" t="n"/>
      <c r="R1139" s="151" t="n">
        <v>723883.7925</v>
      </c>
      <c r="S1139" s="151" t="n">
        <v>24000</v>
      </c>
      <c r="T1139" s="151" t="n">
        <v>516370.43865</v>
      </c>
    </row>
    <row customHeight="true" ht="13.5" outlineLevel="0" r="1140">
      <c r="A1140" s="115" t="n">
        <f aca="false" ca="false" dt2D="false" dtr="false" t="normal">A1139+1</f>
        <v>248</v>
      </c>
      <c r="B1140" s="115" t="s">
        <v>226</v>
      </c>
      <c r="C1140" s="116" t="s">
        <v>147</v>
      </c>
      <c r="D1140" s="115" t="s">
        <v>287</v>
      </c>
      <c r="E1140" s="194" t="n">
        <f aca="false" ca="false" dt2D="false" dtr="false" t="normal">SUM(F1140:T1140)</f>
        <v>51123702.97435123</v>
      </c>
      <c r="F1140" s="151" t="n">
        <v>8214280.318062</v>
      </c>
      <c r="G1140" s="151" t="n">
        <v>3394467.33826543</v>
      </c>
      <c r="H1140" s="151" t="n">
        <v>3588386.86635343</v>
      </c>
      <c r="I1140" s="151" t="n">
        <v>2830879.04471143</v>
      </c>
      <c r="J1140" s="151" t="n">
        <v>1542127.66159665</v>
      </c>
      <c r="K1140" s="151" t="n"/>
      <c r="L1140" s="151" t="n">
        <v>0</v>
      </c>
      <c r="M1140" s="151" t="n"/>
      <c r="N1140" s="151" t="n"/>
      <c r="O1140" s="151" t="n"/>
      <c r="P1140" s="151" t="n">
        <v>20302837.8018214</v>
      </c>
      <c r="Q1140" s="151" t="n">
        <v>8598965.61065923</v>
      </c>
      <c r="R1140" s="151" t="n">
        <v>1533711.08923054</v>
      </c>
      <c r="S1140" s="151" t="n">
        <v>24000</v>
      </c>
      <c r="T1140" s="151" t="n">
        <v>1094047.24365112</v>
      </c>
    </row>
    <row customHeight="true" ht="13.5" outlineLevel="0" r="1141">
      <c r="A1141" s="115" t="n">
        <f aca="false" ca="false" dt2D="false" dtr="false" t="normal">A1140+1</f>
        <v>249</v>
      </c>
      <c r="B1141" s="115" t="s">
        <v>226</v>
      </c>
      <c r="C1141" s="116" t="s">
        <v>147</v>
      </c>
      <c r="D1141" s="115" t="s">
        <v>795</v>
      </c>
      <c r="E1141" s="194" t="n">
        <f aca="false" ca="false" dt2D="false" dtr="false" t="normal">SUM(F1141:T1141)</f>
        <v>6448641.028138288</v>
      </c>
      <c r="F1141" s="151" t="n"/>
      <c r="G1141" s="151" t="n">
        <v>4192661.6996622</v>
      </c>
      <c r="H1141" s="151" t="n"/>
      <c r="I1141" s="151" t="n"/>
      <c r="J1141" s="151" t="n">
        <v>1900519.17962978</v>
      </c>
      <c r="K1141" s="151" t="n"/>
      <c r="L1141" s="151" t="n">
        <v>0</v>
      </c>
      <c r="M1141" s="151" t="n"/>
      <c r="N1141" s="151" t="n"/>
      <c r="O1141" s="151" t="n"/>
      <c r="P1141" s="151" t="n"/>
      <c r="Q1141" s="151" t="n"/>
      <c r="R1141" s="151" t="n">
        <v>193459.230844149</v>
      </c>
      <c r="S1141" s="151" t="n">
        <v>24000</v>
      </c>
      <c r="T1141" s="151" t="n">
        <v>138000.918002159</v>
      </c>
    </row>
    <row customHeight="true" ht="13.5" outlineLevel="0" r="1142">
      <c r="A1142" s="115" t="n">
        <f aca="false" ca="false" dt2D="false" dtr="false" t="normal">A1141+1</f>
        <v>250</v>
      </c>
      <c r="B1142" s="115" t="s">
        <v>226</v>
      </c>
      <c r="C1142" s="116" t="s">
        <v>147</v>
      </c>
      <c r="D1142" s="115" t="s">
        <v>797</v>
      </c>
      <c r="E1142" s="194" t="n">
        <f aca="false" ca="false" dt2D="false" dtr="false" t="normal">SUM(F1142:T1142)</f>
        <v>8112888.170000001</v>
      </c>
      <c r="F1142" s="151" t="n"/>
      <c r="G1142" s="151" t="n">
        <v>3729187.196853</v>
      </c>
      <c r="H1142" s="151" t="n">
        <v>3942698.521209</v>
      </c>
      <c r="I1142" s="151" t="n"/>
      <c r="J1142" s="151" t="n"/>
      <c r="K1142" s="151" t="n"/>
      <c r="L1142" s="151" t="n">
        <v>0</v>
      </c>
      <c r="M1142" s="151" t="n"/>
      <c r="N1142" s="151" t="n"/>
      <c r="O1142" s="151" t="n"/>
      <c r="P1142" s="151" t="n"/>
      <c r="Q1142" s="151" t="n"/>
      <c r="R1142" s="151" t="n">
        <v>243386.6451</v>
      </c>
      <c r="S1142" s="151" t="n">
        <v>24000</v>
      </c>
      <c r="T1142" s="151" t="n">
        <v>173615.806838</v>
      </c>
    </row>
    <row customHeight="true" ht="13.5" outlineLevel="0" r="1143">
      <c r="A1143" s="115" t="n">
        <f aca="false" ca="false" dt2D="false" dtr="false" t="normal">A1142+1</f>
        <v>251</v>
      </c>
      <c r="B1143" s="115" t="s">
        <v>226</v>
      </c>
      <c r="C1143" s="116" t="s">
        <v>147</v>
      </c>
      <c r="D1143" s="115" t="s">
        <v>799</v>
      </c>
      <c r="E1143" s="194" t="n">
        <f aca="false" ca="false" dt2D="false" dtr="false" t="normal">SUM(F1143:T1143)</f>
        <v>85651700.15467761</v>
      </c>
      <c r="F1143" s="151" t="n"/>
      <c r="G1143" s="151" t="n"/>
      <c r="H1143" s="151" t="n"/>
      <c r="I1143" s="151" t="n"/>
      <c r="J1143" s="151" t="n"/>
      <c r="K1143" s="151" t="n"/>
      <c r="L1143" s="151" t="n">
        <v>0</v>
      </c>
      <c r="M1143" s="151" t="n"/>
      <c r="N1143" s="151" t="n">
        <v>27978831.0795849</v>
      </c>
      <c r="O1143" s="151" t="n"/>
      <c r="P1143" s="151" t="n">
        <v>37405006.565275</v>
      </c>
      <c r="Q1143" s="151" t="n">
        <v>15841365.1218673</v>
      </c>
      <c r="R1143" s="151" t="n">
        <v>2569551.00464033</v>
      </c>
      <c r="S1143" s="151" t="n">
        <v>24000</v>
      </c>
      <c r="T1143" s="151" t="n">
        <v>1832946.3833101</v>
      </c>
    </row>
    <row customHeight="true" ht="13.5" outlineLevel="0" r="1144">
      <c r="A1144" s="115" t="n">
        <f aca="false" ca="false" dt2D="false" dtr="false" t="normal">A1143+1</f>
        <v>252</v>
      </c>
      <c r="B1144" s="115" t="s">
        <v>226</v>
      </c>
      <c r="C1144" s="116" t="s">
        <v>147</v>
      </c>
      <c r="D1144" s="115" t="s">
        <v>800</v>
      </c>
      <c r="E1144" s="194" t="n">
        <f aca="false" ca="false" dt2D="false" dtr="false" t="normal">SUM(F1144:T1144)</f>
        <v>14757144.906255346</v>
      </c>
      <c r="F1144" s="151" t="n"/>
      <c r="G1144" s="151" t="n"/>
      <c r="H1144" s="151" t="n"/>
      <c r="I1144" s="151" t="n"/>
      <c r="J1144" s="151" t="n">
        <v>702432.528312551</v>
      </c>
      <c r="K1144" s="151" t="n"/>
      <c r="L1144" s="151" t="n">
        <v>0</v>
      </c>
      <c r="M1144" s="151" t="n"/>
      <c r="N1144" s="151" t="n"/>
      <c r="O1144" s="151" t="n"/>
      <c r="P1144" s="151" t="n">
        <v>9326006.652025</v>
      </c>
      <c r="Q1144" s="151" t="n">
        <v>3946188.47773627</v>
      </c>
      <c r="R1144" s="151" t="n">
        <v>442714.34718766</v>
      </c>
      <c r="S1144" s="151" t="n">
        <v>24000</v>
      </c>
      <c r="T1144" s="151" t="n">
        <v>315802.900993865</v>
      </c>
    </row>
    <row customHeight="true" ht="13.5" outlineLevel="0" r="1145">
      <c r="A1145" s="115" t="n">
        <f aca="false" ca="false" dt2D="false" dtr="false" t="normal">A1144+1</f>
        <v>253</v>
      </c>
      <c r="B1145" s="115" t="s">
        <v>226</v>
      </c>
      <c r="C1145" s="116" t="s">
        <v>147</v>
      </c>
      <c r="D1145" s="115" t="s">
        <v>802</v>
      </c>
      <c r="E1145" s="194" t="n">
        <f aca="false" ca="false" dt2D="false" dtr="false" t="normal">SUM(F1145:T1145)</f>
        <v>58573900.78</v>
      </c>
      <c r="F1145" s="151" t="n">
        <v>12336576.11</v>
      </c>
      <c r="G1145" s="151" t="n"/>
      <c r="H1145" s="151" t="n">
        <v>5273588.78</v>
      </c>
      <c r="I1145" s="151" t="n">
        <v>4021125.96</v>
      </c>
      <c r="J1145" s="151" t="n">
        <v>1759285.87</v>
      </c>
      <c r="K1145" s="151" t="n"/>
      <c r="L1145" s="151" t="n"/>
      <c r="M1145" s="151" t="n"/>
      <c r="N1145" s="151" t="n">
        <v>22553101.44</v>
      </c>
      <c r="O1145" s="151" t="n"/>
      <c r="P1145" s="151" t="n"/>
      <c r="Q1145" s="151" t="n">
        <v>12630222.62</v>
      </c>
      <c r="R1145" s="151" t="n"/>
      <c r="S1145" s="151" t="n"/>
      <c r="T1145" s="151" t="n"/>
    </row>
    <row customHeight="true" ht="15" outlineLevel="0" r="1146">
      <c r="A1146" s="115" t="n">
        <f aca="false" ca="false" dt2D="false" dtr="false" t="normal">A1145+1</f>
        <v>254</v>
      </c>
      <c r="B1146" s="115" t="s">
        <v>226</v>
      </c>
      <c r="C1146" s="116" t="s">
        <v>147</v>
      </c>
      <c r="D1146" s="115" t="s">
        <v>294</v>
      </c>
      <c r="E1146" s="194" t="n">
        <f aca="false" ca="false" dt2D="false" dtr="false" t="normal">SUM(F1146:T1146)</f>
        <v>33587950.16015614</v>
      </c>
      <c r="F1146" s="151" t="n"/>
      <c r="G1146" s="151" t="n"/>
      <c r="H1146" s="151" t="n"/>
      <c r="I1146" s="151" t="n"/>
      <c r="J1146" s="151" t="n">
        <v>702003.965775337</v>
      </c>
      <c r="K1146" s="151" t="n"/>
      <c r="L1146" s="151" t="n">
        <v>0</v>
      </c>
      <c r="M1146" s="151" t="n"/>
      <c r="N1146" s="151" t="n">
        <v>11953300.8884856</v>
      </c>
      <c r="O1146" s="151" t="n"/>
      <c r="P1146" s="151" t="n">
        <v>9882572.11271829</v>
      </c>
      <c r="Q1146" s="151" t="n">
        <v>9299652.55494489</v>
      </c>
      <c r="R1146" s="151" t="n">
        <v>1007638.50480468</v>
      </c>
      <c r="S1146" s="151" t="n">
        <v>24000</v>
      </c>
      <c r="T1146" s="151" t="n">
        <v>718782.133427342</v>
      </c>
    </row>
    <row customHeight="true" ht="13.5" outlineLevel="0" r="1147">
      <c r="A1147" s="115" t="n">
        <f aca="false" ca="false" dt2D="false" dtr="false" t="normal">A1146+1</f>
        <v>255</v>
      </c>
      <c r="B1147" s="115" t="s">
        <v>226</v>
      </c>
      <c r="C1147" s="116" t="s">
        <v>147</v>
      </c>
      <c r="D1147" s="115" t="s">
        <v>804</v>
      </c>
      <c r="E1147" s="194" t="n">
        <f aca="false" ca="false" dt2D="false" dtr="false" t="normal">SUM(F1147:T1147)</f>
        <v>58944466.93558876</v>
      </c>
      <c r="F1147" s="151" t="n"/>
      <c r="G1147" s="151" t="n"/>
      <c r="H1147" s="151" t="n"/>
      <c r="I1147" s="151" t="n"/>
      <c r="J1147" s="151" t="n"/>
      <c r="K1147" s="151" t="n"/>
      <c r="L1147" s="151" t="n">
        <v>0</v>
      </c>
      <c r="M1147" s="151" t="n"/>
      <c r="N1147" s="151" t="n">
        <v>19252199.5783315</v>
      </c>
      <c r="O1147" s="151" t="n"/>
      <c r="P1147" s="151" t="n">
        <v>25739179.85125</v>
      </c>
      <c r="Q1147" s="151" t="n">
        <v>10899341.905518</v>
      </c>
      <c r="R1147" s="151" t="n">
        <v>1768334.00806766</v>
      </c>
      <c r="S1147" s="151" t="n">
        <v>24000</v>
      </c>
      <c r="T1147" s="151" t="n">
        <v>1261411.5924216</v>
      </c>
    </row>
    <row customHeight="true" ht="13.5" outlineLevel="0" r="1148">
      <c r="A1148" s="115" t="n">
        <f aca="false" ca="false" dt2D="false" dtr="false" t="normal">A1147+1</f>
        <v>256</v>
      </c>
      <c r="B1148" s="115" t="s">
        <v>226</v>
      </c>
      <c r="C1148" s="116" t="s">
        <v>147</v>
      </c>
      <c r="D1148" s="115" t="s">
        <v>805</v>
      </c>
      <c r="E1148" s="194" t="n">
        <f aca="false" ca="false" dt2D="false" dtr="false" t="normal">SUM(F1148:T1148)</f>
        <v>58862338.21533027</v>
      </c>
      <c r="F1148" s="151" t="n"/>
      <c r="G1148" s="151" t="n"/>
      <c r="H1148" s="151" t="n"/>
      <c r="I1148" s="151" t="n"/>
      <c r="J1148" s="151" t="n"/>
      <c r="K1148" s="151" t="n"/>
      <c r="L1148" s="151" t="n">
        <v>0</v>
      </c>
      <c r="M1148" s="151" t="n"/>
      <c r="N1148" s="151" t="n">
        <v>19225363.8866114</v>
      </c>
      <c r="O1148" s="151" t="n"/>
      <c r="P1148" s="151" t="n">
        <v>25703305.69645</v>
      </c>
      <c r="Q1148" s="151" t="n">
        <v>10884144.4480009</v>
      </c>
      <c r="R1148" s="151" t="n">
        <v>1765870.14645991</v>
      </c>
      <c r="S1148" s="151" t="n">
        <v>24000</v>
      </c>
      <c r="T1148" s="151" t="n">
        <v>1259654.03780807</v>
      </c>
    </row>
    <row customHeight="true" ht="13.5" outlineLevel="0" r="1149">
      <c r="A1149" s="115" t="n">
        <f aca="false" ca="false" dt2D="false" dtr="false" t="normal">A1148+1</f>
        <v>257</v>
      </c>
      <c r="B1149" s="115" t="s">
        <v>226</v>
      </c>
      <c r="C1149" s="116" t="s">
        <v>147</v>
      </c>
      <c r="D1149" s="115" t="s">
        <v>807</v>
      </c>
      <c r="E1149" s="194" t="n">
        <f aca="false" ca="false" dt2D="false" dtr="false" t="normal">SUM(F1149:T1149)</f>
        <v>59093325.241057456</v>
      </c>
      <c r="F1149" s="151" t="n"/>
      <c r="G1149" s="151" t="n"/>
      <c r="H1149" s="151" t="n"/>
      <c r="I1149" s="151" t="n"/>
      <c r="J1149" s="151" t="n"/>
      <c r="K1149" s="151" t="n"/>
      <c r="L1149" s="151" t="n">
        <v>0</v>
      </c>
      <c r="M1149" s="151" t="n"/>
      <c r="N1149" s="151" t="n">
        <v>19300839.2695743</v>
      </c>
      <c r="O1149" s="151" t="n"/>
      <c r="P1149" s="151" t="n">
        <v>25804201.756825</v>
      </c>
      <c r="Q1149" s="151" t="n">
        <v>10926887.2972678</v>
      </c>
      <c r="R1149" s="151" t="n">
        <v>1772799.75723173</v>
      </c>
      <c r="S1149" s="151" t="n">
        <v>24000</v>
      </c>
      <c r="T1149" s="151" t="n">
        <v>1264597.16015863</v>
      </c>
    </row>
    <row customHeight="true" ht="13.5" outlineLevel="0" r="1150">
      <c r="A1150" s="115" t="n">
        <f aca="false" ca="false" dt2D="false" dtr="false" t="normal">A1149+1</f>
        <v>258</v>
      </c>
      <c r="B1150" s="115" t="s">
        <v>226</v>
      </c>
      <c r="C1150" s="116" t="s">
        <v>147</v>
      </c>
      <c r="D1150" s="115" t="s">
        <v>301</v>
      </c>
      <c r="E1150" s="194" t="n">
        <f aca="false" ca="false" dt2D="false" dtr="false" t="normal">SUM(F1150:T1150)</f>
        <v>35499333.54923562</v>
      </c>
      <c r="F1150" s="151" t="n"/>
      <c r="G1150" s="151" t="n"/>
      <c r="H1150" s="151" t="n"/>
      <c r="I1150" s="151" t="n"/>
      <c r="J1150" s="151" t="n">
        <v>1134253.02506406</v>
      </c>
      <c r="K1150" s="151" t="n"/>
      <c r="L1150" s="151" t="n">
        <v>0</v>
      </c>
      <c r="M1150" s="151" t="n"/>
      <c r="N1150" s="151" t="n">
        <v>11200696.6777259</v>
      </c>
      <c r="O1150" s="151" t="n"/>
      <c r="P1150" s="151" t="n">
        <v>14975196.520125</v>
      </c>
      <c r="Q1150" s="151" t="n">
        <v>6340521.58188995</v>
      </c>
      <c r="R1150" s="151" t="n">
        <v>1064980.00647707</v>
      </c>
      <c r="S1150" s="151" t="n">
        <v>24000</v>
      </c>
      <c r="T1150" s="151" t="n">
        <v>759685.737953641</v>
      </c>
    </row>
    <row customHeight="true" ht="13.5" outlineLevel="0" r="1151">
      <c r="A1151" s="115" t="n">
        <f aca="false" ca="false" dt2D="false" dtr="false" t="normal">A1150+1</f>
        <v>259</v>
      </c>
      <c r="B1151" s="115" t="s">
        <v>226</v>
      </c>
      <c r="C1151" s="116" t="s">
        <v>147</v>
      </c>
      <c r="D1151" s="115" t="s">
        <v>810</v>
      </c>
      <c r="E1151" s="194" t="n">
        <f aca="false" ca="false" dt2D="false" dtr="false" t="normal">SUM(F1151:T1151)</f>
        <v>21761023.933614686</v>
      </c>
      <c r="F1151" s="151" t="n"/>
      <c r="G1151" s="151" t="n"/>
      <c r="H1151" s="151" t="n"/>
      <c r="I1151" s="151" t="n"/>
      <c r="J1151" s="151" t="n"/>
      <c r="K1151" s="151" t="n"/>
      <c r="L1151" s="151" t="n">
        <v>0</v>
      </c>
      <c r="M1151" s="151" t="n"/>
      <c r="N1151" s="151" t="n"/>
      <c r="O1151" s="151" t="n"/>
      <c r="P1151" s="151" t="n">
        <v>14487884.943225</v>
      </c>
      <c r="Q1151" s="151" t="n">
        <v>6130622.36020189</v>
      </c>
      <c r="R1151" s="151" t="n">
        <v>652830.718008441</v>
      </c>
      <c r="S1151" s="151" t="n">
        <v>24000</v>
      </c>
      <c r="T1151" s="151" t="n">
        <v>465685.912179354</v>
      </c>
    </row>
    <row customHeight="true" ht="13.5" outlineLevel="0" r="1152">
      <c r="A1152" s="115" t="n">
        <f aca="false" ca="false" dt2D="false" dtr="false" t="normal">A1151+1</f>
        <v>260</v>
      </c>
      <c r="B1152" s="115" t="s">
        <v>226</v>
      </c>
      <c r="C1152" s="116" t="s">
        <v>147</v>
      </c>
      <c r="D1152" s="115" t="s">
        <v>811</v>
      </c>
      <c r="E1152" s="194" t="n">
        <f aca="false" ca="false" dt2D="false" dtr="false" t="normal">SUM(F1152:T1152)</f>
        <v>2063043.4159278518</v>
      </c>
      <c r="F1152" s="151" t="n"/>
      <c r="G1152" s="151" t="n"/>
      <c r="H1152" s="151" t="n"/>
      <c r="I1152" s="151" t="n"/>
      <c r="J1152" s="151" t="n">
        <v>1933002.98434916</v>
      </c>
      <c r="K1152" s="151" t="n"/>
      <c r="L1152" s="151" t="n">
        <v>0</v>
      </c>
      <c r="M1152" s="151" t="n"/>
      <c r="N1152" s="151" t="n"/>
      <c r="O1152" s="151" t="n"/>
      <c r="P1152" s="151" t="n"/>
      <c r="Q1152" s="151" t="n"/>
      <c r="R1152" s="151" t="n">
        <v>61891.3024778356</v>
      </c>
      <c r="S1152" s="151" t="n">
        <v>24000</v>
      </c>
      <c r="T1152" s="151" t="n">
        <v>44149.1291008561</v>
      </c>
    </row>
    <row customHeight="true" ht="13.5" outlineLevel="0" r="1153">
      <c r="A1153" s="115" t="n">
        <f aca="false" ca="false" dt2D="false" dtr="false" t="normal">A1152+1</f>
        <v>261</v>
      </c>
      <c r="B1153" s="115" t="s">
        <v>226</v>
      </c>
      <c r="C1153" s="116" t="s">
        <v>147</v>
      </c>
      <c r="D1153" s="115" t="s">
        <v>308</v>
      </c>
      <c r="E1153" s="194" t="n">
        <f aca="false" ca="false" dt2D="false" dtr="false" t="normal">SUM(F1153:T1153)</f>
        <v>46802313.51714124</v>
      </c>
      <c r="F1153" s="151" t="n">
        <v>5144747.83089497</v>
      </c>
      <c r="G1153" s="151" t="n"/>
      <c r="H1153" s="151" t="n"/>
      <c r="I1153" s="151" t="n"/>
      <c r="J1153" s="151" t="n"/>
      <c r="K1153" s="151" t="n"/>
      <c r="L1153" s="151" t="n">
        <v>0</v>
      </c>
      <c r="M1153" s="151" t="n"/>
      <c r="N1153" s="151" t="n">
        <v>15059834.0758736</v>
      </c>
      <c r="O1153" s="151" t="n"/>
      <c r="P1153" s="151" t="n">
        <v>12451215.3578778</v>
      </c>
      <c r="Q1153" s="151" t="n">
        <v>11716877.3377138</v>
      </c>
      <c r="R1153" s="151" t="n">
        <v>1404069.40551424</v>
      </c>
      <c r="S1153" s="151" t="n">
        <v>24000</v>
      </c>
      <c r="T1153" s="151" t="n">
        <v>1001569.50926682</v>
      </c>
    </row>
    <row customHeight="true" ht="13.5" outlineLevel="0" r="1154">
      <c r="A1154" s="115" t="n">
        <f aca="false" ca="false" dt2D="false" dtr="false" t="normal">A1153+1</f>
        <v>262</v>
      </c>
      <c r="B1154" s="115" t="s">
        <v>226</v>
      </c>
      <c r="C1154" s="116" t="s">
        <v>147</v>
      </c>
      <c r="D1154" s="115" t="s">
        <v>304</v>
      </c>
      <c r="E1154" s="194" t="n">
        <f aca="false" ca="false" dt2D="false" dtr="false" t="normal">SUM(F1154:T1154)</f>
        <v>27270772.101178538</v>
      </c>
      <c r="F1154" s="151" t="n"/>
      <c r="G1154" s="151" t="n"/>
      <c r="H1154" s="151" t="n"/>
      <c r="I1154" s="151" t="n"/>
      <c r="J1154" s="151" t="n"/>
      <c r="K1154" s="151" t="n"/>
      <c r="L1154" s="151" t="n">
        <v>0</v>
      </c>
      <c r="M1154" s="151" t="n"/>
      <c r="N1154" s="151" t="n">
        <v>9922683.60414375</v>
      </c>
      <c r="O1154" s="151" t="n"/>
      <c r="P1154" s="151" t="n">
        <v>8203205.81076038</v>
      </c>
      <c r="Q1154" s="151" t="n">
        <v>7719165.00027383</v>
      </c>
      <c r="R1154" s="151" t="n">
        <v>818123.163035356</v>
      </c>
      <c r="S1154" s="151" t="n">
        <v>24000</v>
      </c>
      <c r="T1154" s="151" t="n">
        <v>583594.522965221</v>
      </c>
    </row>
    <row customHeight="true" ht="13.5" outlineLevel="0" r="1155">
      <c r="A1155" s="115" t="n">
        <f aca="false" ca="false" dt2D="false" dtr="false" t="normal">A1154+1</f>
        <v>263</v>
      </c>
      <c r="B1155" s="115" t="s">
        <v>226</v>
      </c>
      <c r="C1155" s="116" t="s">
        <v>147</v>
      </c>
      <c r="D1155" s="115" t="s">
        <v>310</v>
      </c>
      <c r="E1155" s="194" t="n">
        <f aca="false" ca="false" dt2D="false" dtr="false" t="normal">SUM(F1155:T1155)</f>
        <v>43278413.546263695</v>
      </c>
      <c r="F1155" s="151" t="n"/>
      <c r="G1155" s="151" t="n"/>
      <c r="H1155" s="151" t="n"/>
      <c r="I1155" s="151" t="n"/>
      <c r="J1155" s="151" t="n"/>
      <c r="K1155" s="151" t="n"/>
      <c r="L1155" s="151" t="n">
        <v>0</v>
      </c>
      <c r="M1155" s="151" t="n"/>
      <c r="N1155" s="151" t="n">
        <v>14133291.3827088</v>
      </c>
      <c r="O1155" s="151" t="n"/>
      <c r="P1155" s="151" t="n">
        <v>18896184.82315</v>
      </c>
      <c r="Q1155" s="151" t="n">
        <v>8000426.88412694</v>
      </c>
      <c r="R1155" s="151" t="n">
        <v>1298352.40638791</v>
      </c>
      <c r="S1155" s="151" t="n">
        <v>24000</v>
      </c>
      <c r="T1155" s="151" t="n">
        <v>926158.049890043</v>
      </c>
    </row>
    <row customHeight="true" ht="13.5" outlineLevel="0" r="1156">
      <c r="A1156" s="115" t="n">
        <f aca="false" ca="false" dt2D="false" dtr="false" t="normal">A1155+1</f>
        <v>264</v>
      </c>
      <c r="B1156" s="115" t="n">
        <f aca="false" ca="false" dt2D="false" dtr="false" t="normal">B1139+1</f>
        <v>54</v>
      </c>
      <c r="C1156" s="116" t="s">
        <v>147</v>
      </c>
      <c r="D1156" s="115" t="s">
        <v>814</v>
      </c>
      <c r="E1156" s="194" t="n">
        <f aca="false" ca="false" dt2D="false" dtr="false" t="normal">SUM(F1156:T1156)</f>
        <v>22003151.91537232</v>
      </c>
      <c r="F1156" s="151" t="n"/>
      <c r="G1156" s="151" t="n"/>
      <c r="H1156" s="151" t="n"/>
      <c r="I1156" s="151" t="n"/>
      <c r="J1156" s="151" t="n">
        <v>1545957.08907232</v>
      </c>
      <c r="K1156" s="151" t="n"/>
      <c r="L1156" s="151" t="n"/>
      <c r="M1156" s="151" t="n"/>
      <c r="N1156" s="151" t="n"/>
      <c r="O1156" s="151" t="n"/>
      <c r="P1156" s="151" t="n">
        <v>20457194.8263</v>
      </c>
      <c r="Q1156" s="151" t="n"/>
      <c r="R1156" s="151" t="n"/>
      <c r="S1156" s="151" t="n"/>
      <c r="T1156" s="151" t="n"/>
    </row>
    <row customHeight="true" ht="13.5" outlineLevel="0" r="1157">
      <c r="A1157" s="115" t="n">
        <f aca="false" ca="false" dt2D="false" dtr="false" t="normal">A1156+1</f>
        <v>265</v>
      </c>
      <c r="B1157" s="115" t="n">
        <f aca="false" ca="false" dt2D="false" dtr="false" t="normal">+B1156+1</f>
        <v>55</v>
      </c>
      <c r="C1157" s="116" t="s">
        <v>147</v>
      </c>
      <c r="D1157" s="115" t="s">
        <v>816</v>
      </c>
      <c r="E1157" s="194" t="n">
        <f aca="false" ca="false" dt2D="false" dtr="false" t="normal">SUM(F1157:T1157)</f>
        <v>8058766.66</v>
      </c>
      <c r="F1157" s="151" t="n"/>
      <c r="G1157" s="151" t="n"/>
      <c r="H1157" s="151" t="n"/>
      <c r="I1157" s="151" t="n"/>
      <c r="J1157" s="151" t="n"/>
      <c r="K1157" s="151" t="n"/>
      <c r="L1157" s="151" t="n"/>
      <c r="M1157" s="151" t="n"/>
      <c r="N1157" s="151" t="n"/>
      <c r="O1157" s="151" t="n"/>
      <c r="P1157" s="151" t="n">
        <v>8058766.66</v>
      </c>
      <c r="Q1157" s="151" t="n"/>
      <c r="R1157" s="151" t="n"/>
      <c r="S1157" s="151" t="n"/>
      <c r="T1157" s="151" t="n"/>
    </row>
    <row customHeight="true" ht="13.5" outlineLevel="0" r="1158">
      <c r="A1158" s="115" t="n">
        <f aca="false" ca="false" dt2D="false" dtr="false" t="normal">A1157+1</f>
        <v>266</v>
      </c>
      <c r="B1158" s="115" t="s">
        <v>226</v>
      </c>
      <c r="C1158" s="116" t="s">
        <v>147</v>
      </c>
      <c r="D1158" s="115" t="s">
        <v>818</v>
      </c>
      <c r="E1158" s="194" t="n">
        <f aca="false" ca="false" dt2D="false" dtr="false" t="normal">SUM(F1158:T1158)</f>
        <v>18483010.919999998</v>
      </c>
      <c r="F1158" s="151" t="n"/>
      <c r="G1158" s="151" t="n"/>
      <c r="H1158" s="151" t="n">
        <v>2347765.590772</v>
      </c>
      <c r="I1158" s="124" t="n">
        <v>1850938.59844</v>
      </c>
      <c r="J1158" s="151" t="n"/>
      <c r="K1158" s="151" t="n"/>
      <c r="L1158" s="151" t="n">
        <v>0</v>
      </c>
      <c r="M1158" s="151" t="n"/>
      <c r="N1158" s="151" t="n"/>
      <c r="O1158" s="151" t="n"/>
      <c r="P1158" s="151" t="n">
        <v>13310279.9695</v>
      </c>
      <c r="Q1158" s="151" t="n"/>
      <c r="R1158" s="151" t="n">
        <v>554490.3276</v>
      </c>
      <c r="S1158" s="151" t="n">
        <v>24000</v>
      </c>
      <c r="T1158" s="151" t="n">
        <v>395536.433688</v>
      </c>
    </row>
    <row customHeight="true" ht="13.5" outlineLevel="0" r="1159">
      <c r="A1159" s="115" t="n">
        <f aca="false" ca="false" dt2D="false" dtr="false" t="normal">A1158+1</f>
        <v>267</v>
      </c>
      <c r="B1159" s="115" t="n">
        <f aca="false" ca="false" dt2D="false" dtr="false" t="normal">B1157+1</f>
        <v>56</v>
      </c>
      <c r="C1159" s="116" t="s">
        <v>147</v>
      </c>
      <c r="D1159" s="115" t="s">
        <v>819</v>
      </c>
      <c r="E1159" s="194" t="n">
        <f aca="false" ca="false" dt2D="false" dtr="false" t="normal">SUM(F1159:T1159)</f>
        <v>21416018.25</v>
      </c>
      <c r="F1159" s="151" t="n"/>
      <c r="G1159" s="151" t="n"/>
      <c r="H1159" s="151" t="n"/>
      <c r="I1159" s="151" t="n"/>
      <c r="J1159" s="151" t="n"/>
      <c r="K1159" s="151" t="n"/>
      <c r="L1159" s="151" t="n">
        <v>0</v>
      </c>
      <c r="M1159" s="151" t="n"/>
      <c r="N1159" s="151" t="n"/>
      <c r="O1159" s="151" t="n"/>
      <c r="P1159" s="151" t="n">
        <v>20291234.91195</v>
      </c>
      <c r="Q1159" s="151" t="n"/>
      <c r="R1159" s="151" t="n">
        <v>642480.5475</v>
      </c>
      <c r="S1159" s="151" t="n">
        <v>24000</v>
      </c>
      <c r="T1159" s="151" t="n">
        <v>458302.79055</v>
      </c>
    </row>
    <row customHeight="true" ht="13.5" outlineLevel="0" r="1160">
      <c r="A1160" s="115" t="n">
        <f aca="false" ca="false" dt2D="false" dtr="false" t="normal">A1159+1</f>
        <v>268</v>
      </c>
      <c r="B1160" s="115" t="s">
        <v>226</v>
      </c>
      <c r="C1160" s="116" t="s">
        <v>147</v>
      </c>
      <c r="D1160" s="115" t="s">
        <v>314</v>
      </c>
      <c r="E1160" s="194" t="n">
        <f aca="false" ca="false" dt2D="false" dtr="false" t="normal">SUM(F1160:T1160)</f>
        <v>8372083.761</v>
      </c>
      <c r="F1160" s="151" t="n"/>
      <c r="G1160" s="151" t="n">
        <v>4317972.3990186</v>
      </c>
      <c r="H1160" s="151" t="n"/>
      <c r="I1160" s="151" t="n">
        <v>3599786.256666</v>
      </c>
      <c r="J1160" s="151" t="n"/>
      <c r="K1160" s="151" t="n"/>
      <c r="L1160" s="151" t="n">
        <v>0</v>
      </c>
      <c r="M1160" s="151" t="n"/>
      <c r="N1160" s="151" t="n"/>
      <c r="O1160" s="151" t="n"/>
      <c r="P1160" s="151" t="n"/>
      <c r="Q1160" s="151" t="n"/>
      <c r="R1160" s="151" t="n">
        <v>251162.51283</v>
      </c>
      <c r="S1160" s="151" t="n">
        <v>24000</v>
      </c>
      <c r="T1160" s="151" t="n">
        <v>179162.5924854</v>
      </c>
    </row>
    <row customHeight="true" ht="13.5" outlineLevel="0" r="1161">
      <c r="A1161" s="115" t="n">
        <f aca="false" ca="false" dt2D="false" dtr="false" t="normal">A1160+1</f>
        <v>269</v>
      </c>
      <c r="B1161" s="115" t="s">
        <v>226</v>
      </c>
      <c r="C1161" s="116" t="s">
        <v>147</v>
      </c>
      <c r="D1161" s="115" t="s">
        <v>821</v>
      </c>
      <c r="E1161" s="194" t="n">
        <f aca="false" ca="false" dt2D="false" dtr="false" t="normal">SUM(F1161:T1161)</f>
        <v>20078984.384823848</v>
      </c>
      <c r="F1161" s="151" t="n"/>
      <c r="G1161" s="151" t="n">
        <v>4354738.270507</v>
      </c>
      <c r="H1161" s="151" t="n"/>
      <c r="I1161" s="151" t="n">
        <v>3631117.45267</v>
      </c>
      <c r="J1161" s="151" t="n"/>
      <c r="K1161" s="151" t="n"/>
      <c r="L1161" s="151" t="n">
        <v>0</v>
      </c>
      <c r="M1161" s="151" t="n"/>
      <c r="N1161" s="151" t="n"/>
      <c r="O1161" s="151" t="n"/>
      <c r="P1161" s="151" t="n"/>
      <c r="Q1161" s="151" t="n">
        <v>11037068.8642669</v>
      </c>
      <c r="R1161" s="151" t="n">
        <v>602369.531544717</v>
      </c>
      <c r="S1161" s="151" t="n">
        <v>24000</v>
      </c>
      <c r="T1161" s="151" t="n">
        <v>429690.265835231</v>
      </c>
    </row>
    <row customHeight="true" ht="13.5" outlineLevel="0" r="1162">
      <c r="A1162" s="115" t="n">
        <f aca="false" ca="false" dt2D="false" dtr="false" t="normal">A1161+1</f>
        <v>270</v>
      </c>
      <c r="B1162" s="115" t="s">
        <v>226</v>
      </c>
      <c r="C1162" s="116" t="s">
        <v>147</v>
      </c>
      <c r="D1162" s="115" t="s">
        <v>318</v>
      </c>
      <c r="E1162" s="194" t="n">
        <f aca="false" ca="false" dt2D="false" dtr="false" t="normal">SUM(F1162:T1162)</f>
        <v>8321062.483999999</v>
      </c>
      <c r="F1162" s="151" t="n"/>
      <c r="G1162" s="151" t="n">
        <v>4291584.6170184</v>
      </c>
      <c r="H1162" s="151" t="n"/>
      <c r="I1162" s="151" t="n">
        <v>3577775.255304</v>
      </c>
      <c r="J1162" s="151" t="n"/>
      <c r="K1162" s="151" t="n"/>
      <c r="L1162" s="151" t="n">
        <v>0</v>
      </c>
      <c r="M1162" s="151" t="n"/>
      <c r="N1162" s="151" t="n"/>
      <c r="O1162" s="151" t="n"/>
      <c r="P1162" s="151" t="n"/>
      <c r="Q1162" s="151" t="n"/>
      <c r="R1162" s="151" t="n">
        <v>249631.87452</v>
      </c>
      <c r="S1162" s="151" t="n">
        <v>24000</v>
      </c>
      <c r="T1162" s="151" t="n">
        <v>178070.7371576</v>
      </c>
    </row>
    <row customHeight="true" ht="13.5" outlineLevel="0" r="1163">
      <c r="A1163" s="115" t="n">
        <f aca="false" ca="false" dt2D="false" dtr="false" t="normal">A1162+1</f>
        <v>271</v>
      </c>
      <c r="B1163" s="115" t="n">
        <f aca="false" ca="false" dt2D="false" dtr="false" t="normal">B1159+1</f>
        <v>57</v>
      </c>
      <c r="C1163" s="116" t="s">
        <v>147</v>
      </c>
      <c r="D1163" s="115" t="s">
        <v>823</v>
      </c>
      <c r="E1163" s="194" t="n">
        <f aca="false" ca="false" dt2D="false" dtr="false" t="normal">SUM(F1163:T1163)</f>
        <v>40738652.625</v>
      </c>
      <c r="F1163" s="151" t="n"/>
      <c r="G1163" s="151" t="n"/>
      <c r="H1163" s="151" t="n"/>
      <c r="I1163" s="151" t="n"/>
      <c r="J1163" s="151" t="n"/>
      <c r="K1163" s="151" t="n"/>
      <c r="L1163" s="151" t="n">
        <v>0</v>
      </c>
      <c r="M1163" s="151" t="n"/>
      <c r="N1163" s="151" t="n"/>
      <c r="O1163" s="151" t="n"/>
      <c r="P1163" s="151" t="n">
        <v>38620685.880075</v>
      </c>
      <c r="Q1163" s="151" t="n"/>
      <c r="R1163" s="151" t="n">
        <v>1222159.57875</v>
      </c>
      <c r="S1163" s="151" t="n">
        <v>24000</v>
      </c>
      <c r="T1163" s="151" t="n">
        <v>871807.166175</v>
      </c>
    </row>
    <row customHeight="true" ht="13.5" outlineLevel="0" r="1164">
      <c r="A1164" s="115" t="n">
        <f aca="false" ca="false" dt2D="false" dtr="false" t="normal">A1163+1</f>
        <v>272</v>
      </c>
      <c r="B1164" s="115" t="s">
        <v>226</v>
      </c>
      <c r="C1164" s="116" t="s">
        <v>147</v>
      </c>
      <c r="D1164" s="115" t="s">
        <v>326</v>
      </c>
      <c r="E1164" s="194" t="n">
        <f aca="false" ca="false" dt2D="false" dtr="false" t="normal">SUM(F1164:T1164)</f>
        <v>61456616.25470551</v>
      </c>
      <c r="F1164" s="151" t="n"/>
      <c r="G1164" s="151" t="n"/>
      <c r="H1164" s="151" t="n"/>
      <c r="I1164" s="151" t="n"/>
      <c r="J1164" s="151" t="n">
        <v>1968011.49791834</v>
      </c>
      <c r="K1164" s="151" t="n"/>
      <c r="L1164" s="151" t="n">
        <v>0</v>
      </c>
      <c r="M1164" s="151" t="n"/>
      <c r="N1164" s="151" t="n">
        <v>19395086.9598624</v>
      </c>
      <c r="O1164" s="151" t="n"/>
      <c r="P1164" s="151" t="n">
        <v>25929519.16395</v>
      </c>
      <c r="Q1164" s="151" t="n">
        <v>10981128.5574829</v>
      </c>
      <c r="R1164" s="151" t="n">
        <v>1843698.48764117</v>
      </c>
      <c r="S1164" s="151" t="n">
        <v>24000</v>
      </c>
      <c r="T1164" s="151" t="n">
        <v>1315171.5878507</v>
      </c>
    </row>
    <row customHeight="true" ht="13.5" outlineLevel="0" r="1165">
      <c r="A1165" s="115" t="n">
        <f aca="false" ca="false" dt2D="false" dtr="false" t="normal">A1164+1</f>
        <v>273</v>
      </c>
      <c r="B1165" s="115" t="s">
        <v>226</v>
      </c>
      <c r="C1165" s="116" t="s">
        <v>147</v>
      </c>
      <c r="D1165" s="115" t="s">
        <v>824</v>
      </c>
      <c r="E1165" s="194" t="n">
        <f aca="false" ca="false" dt2D="false" dtr="false" t="normal">SUM(F1165:T1165)</f>
        <v>82053756.97</v>
      </c>
      <c r="F1165" s="151" t="n">
        <v>17816937.06</v>
      </c>
      <c r="G1165" s="151" t="n"/>
      <c r="H1165" s="151" t="n">
        <v>7616310.93</v>
      </c>
      <c r="I1165" s="151" t="n">
        <v>5807458.04</v>
      </c>
      <c r="J1165" s="151" t="n"/>
      <c r="K1165" s="151" t="n"/>
      <c r="L1165" s="151" t="n"/>
      <c r="M1165" s="151" t="n"/>
      <c r="N1165" s="151" t="n">
        <v>32572018.79</v>
      </c>
      <c r="O1165" s="151" t="n"/>
      <c r="P1165" s="151" t="n"/>
      <c r="Q1165" s="151" t="n">
        <v>18241032.15</v>
      </c>
      <c r="R1165" s="151" t="n"/>
      <c r="S1165" s="151" t="n"/>
      <c r="T1165" s="151" t="n"/>
    </row>
    <row customHeight="true" ht="13.5" outlineLevel="0" r="1166">
      <c r="A1166" s="115" t="n">
        <f aca="false" ca="false" dt2D="false" dtr="false" t="normal">A1165+1</f>
        <v>274</v>
      </c>
      <c r="B1166" s="115" t="s">
        <v>226</v>
      </c>
      <c r="C1166" s="116" t="s">
        <v>147</v>
      </c>
      <c r="D1166" s="115" t="s">
        <v>328</v>
      </c>
      <c r="E1166" s="194" t="n">
        <f aca="false" ca="false" dt2D="false" dtr="false" t="normal">SUM(F1166:T1166)</f>
        <v>82771555.68</v>
      </c>
      <c r="F1166" s="151" t="n">
        <v>17671787.51</v>
      </c>
      <c r="G1166" s="151" t="n">
        <v>7146413.78</v>
      </c>
      <c r="H1166" s="151" t="n">
        <v>7554263</v>
      </c>
      <c r="I1166" s="151" t="n"/>
      <c r="J1166" s="151" t="n"/>
      <c r="K1166" s="151" t="n"/>
      <c r="L1166" s="151" t="n"/>
      <c r="M1166" s="151" t="n"/>
      <c r="N1166" s="151" t="n">
        <v>32306663.77</v>
      </c>
      <c r="O1166" s="151" t="n"/>
      <c r="P1166" s="151" t="n"/>
      <c r="Q1166" s="151" t="n">
        <v>18092427.62</v>
      </c>
      <c r="R1166" s="151" t="n"/>
      <c r="S1166" s="151" t="n"/>
      <c r="T1166" s="151" t="n"/>
    </row>
    <row customHeight="true" ht="12.75" outlineLevel="0" r="1167">
      <c r="A1167" s="115" t="n">
        <f aca="false" ca="false" dt2D="false" dtr="false" t="normal">A1166+1</f>
        <v>275</v>
      </c>
      <c r="B1167" s="115" t="n">
        <f aca="false" ca="false" dt2D="false" dtr="false" t="normal">B1163+1</f>
        <v>58</v>
      </c>
      <c r="C1167" s="116" t="s">
        <v>147</v>
      </c>
      <c r="D1167" s="115" t="s">
        <v>826</v>
      </c>
      <c r="E1167" s="194" t="n">
        <f aca="false" ca="false" dt2D="false" dtr="false" t="normal">SUM(F1167:T1167)</f>
        <v>29927707.330000002</v>
      </c>
      <c r="F1167" s="124" t="n"/>
      <c r="G1167" s="124" t="n">
        <v>3626885.705383</v>
      </c>
      <c r="H1167" s="124" t="n"/>
      <c r="I1167" s="124" t="n">
        <v>3023989.35823</v>
      </c>
      <c r="J1167" s="124" t="n"/>
      <c r="K1167" s="124" t="n"/>
      <c r="L1167" s="124" t="n">
        <v>0</v>
      </c>
      <c r="M1167" s="124" t="n"/>
      <c r="N1167" s="124" t="n"/>
      <c r="O1167" s="124" t="n"/>
      <c r="P1167" s="124" t="n">
        <v>21714548.109625</v>
      </c>
      <c r="Q1167" s="124" t="n"/>
      <c r="R1167" s="124" t="n">
        <v>897831.2199</v>
      </c>
      <c r="S1167" s="124" t="n">
        <v>24000</v>
      </c>
      <c r="T1167" s="124" t="n">
        <v>640452.936862</v>
      </c>
      <c r="U1167" s="128" t="n">
        <f aca="false" ca="false" dt2D="false" dtr="false" t="normal">COUNTIF(F1167:Q1167, "&gt;0")</f>
        <v>3</v>
      </c>
      <c r="V1167" s="128" t="n">
        <f aca="false" ca="false" dt2D="false" dtr="false" t="normal">COUNTIF(R1167:T1167, "&gt;0")</f>
        <v>3</v>
      </c>
      <c r="W1167" s="128" t="n">
        <f aca="false" ca="false" dt2D="false" dtr="false" t="normal">+U1167+V1167</f>
        <v>6</v>
      </c>
    </row>
    <row customHeight="true" ht="13.5" outlineLevel="0" r="1168">
      <c r="A1168" s="115" t="n">
        <f aca="false" ca="false" dt2D="false" dtr="false" t="normal">A1167+1</f>
        <v>276</v>
      </c>
      <c r="B1168" s="115" t="s">
        <v>226</v>
      </c>
      <c r="C1168" s="116" t="s">
        <v>147</v>
      </c>
      <c r="D1168" s="115" t="s">
        <v>329</v>
      </c>
      <c r="E1168" s="194" t="n">
        <f aca="false" ca="false" dt2D="false" dtr="false" t="normal">SUM(F1168:T1168)</f>
        <v>60395798.05585339</v>
      </c>
      <c r="F1168" s="151" t="n"/>
      <c r="G1168" s="151" t="n"/>
      <c r="H1168" s="151" t="n"/>
      <c r="I1168" s="151" t="n"/>
      <c r="J1168" s="151" t="n">
        <v>1933937.58611922</v>
      </c>
      <c r="K1168" s="151" t="n"/>
      <c r="L1168" s="151" t="n">
        <v>0</v>
      </c>
      <c r="M1168" s="151" t="n"/>
      <c r="N1168" s="151" t="n">
        <v>19060199.8902711</v>
      </c>
      <c r="O1168" s="151" t="n"/>
      <c r="P1168" s="151" t="n">
        <v>25481839.607175</v>
      </c>
      <c r="Q1168" s="151" t="n">
        <v>10791476.9522172</v>
      </c>
      <c r="R1168" s="151" t="n">
        <v>1811873.9416756</v>
      </c>
      <c r="S1168" s="151" t="n">
        <v>24000</v>
      </c>
      <c r="T1168" s="151" t="n">
        <v>1292470.07839526</v>
      </c>
    </row>
    <row customHeight="true" ht="13.5" outlineLevel="0" r="1169">
      <c r="A1169" s="115" t="n">
        <f aca="false" ca="false" dt2D="false" dtr="false" t="normal">A1168+1</f>
        <v>277</v>
      </c>
      <c r="B1169" s="115" t="s">
        <v>226</v>
      </c>
      <c r="C1169" s="116" t="s">
        <v>147</v>
      </c>
      <c r="D1169" s="115" t="s">
        <v>828</v>
      </c>
      <c r="E1169" s="194" t="n">
        <f aca="false" ca="false" dt2D="false" dtr="false" t="normal">SUM(F1169:T1169)</f>
        <v>12881538.080885883</v>
      </c>
      <c r="F1169" s="151" t="n"/>
      <c r="G1169" s="151" t="n">
        <v>860567.325947323</v>
      </c>
      <c r="H1169" s="151" t="n">
        <v>403390.0171438</v>
      </c>
      <c r="I1169" s="151" t="n">
        <v>355295.000726096</v>
      </c>
      <c r="J1169" s="151" t="n"/>
      <c r="K1169" s="151" t="n"/>
      <c r="L1169" s="151" t="n">
        <v>0</v>
      </c>
      <c r="M1169" s="151" t="n"/>
      <c r="N1169" s="151" t="n">
        <v>4060617.55432099</v>
      </c>
      <c r="O1169" s="151" t="n"/>
      <c r="P1169" s="151" t="n">
        <v>3356837.2405131</v>
      </c>
      <c r="Q1169" s="151" t="n">
        <v>3158719.88487704</v>
      </c>
      <c r="R1169" s="151" t="n">
        <v>386446.142426576</v>
      </c>
      <c r="S1169" s="151" t="n">
        <v>24000</v>
      </c>
      <c r="T1169" s="151" t="n">
        <v>275664.914930958</v>
      </c>
    </row>
    <row customHeight="true" ht="13.5" outlineLevel="0" r="1170">
      <c r="A1170" s="115" t="n">
        <f aca="false" ca="false" dt2D="false" dtr="false" t="normal">A1169+1</f>
        <v>278</v>
      </c>
      <c r="B1170" s="115" t="s">
        <v>226</v>
      </c>
      <c r="C1170" s="116" t="s">
        <v>147</v>
      </c>
      <c r="D1170" s="115" t="s">
        <v>330</v>
      </c>
      <c r="E1170" s="194" t="n">
        <f aca="false" ca="false" dt2D="false" dtr="false" t="normal">SUM(F1170:T1170)</f>
        <v>36931688.26492268</v>
      </c>
      <c r="F1170" s="151" t="n"/>
      <c r="G1170" s="151" t="n">
        <v>2509031.57679857</v>
      </c>
      <c r="H1170" s="151" t="n"/>
      <c r="I1170" s="151" t="n">
        <v>1040360.17313192</v>
      </c>
      <c r="J1170" s="151" t="n">
        <v>695437.178308363</v>
      </c>
      <c r="K1170" s="151" t="n"/>
      <c r="L1170" s="151" t="n">
        <v>0</v>
      </c>
      <c r="M1170" s="151" t="n"/>
      <c r="N1170" s="151" t="n">
        <v>11810594.3699945</v>
      </c>
      <c r="O1170" s="151" t="n"/>
      <c r="P1170" s="151" t="n">
        <v>9764921.23541178</v>
      </c>
      <c r="Q1170" s="151" t="n">
        <v>9189054.95446052</v>
      </c>
      <c r="R1170" s="151" t="n">
        <v>1107950.64794768</v>
      </c>
      <c r="S1170" s="151" t="n">
        <v>24000</v>
      </c>
      <c r="T1170" s="151" t="n">
        <v>790338.128869345</v>
      </c>
    </row>
    <row customHeight="true" ht="13.5" outlineLevel="0" r="1171">
      <c r="A1171" s="115" t="n">
        <f aca="false" ca="false" dt2D="false" dtr="false" t="normal">A1170+1</f>
        <v>279</v>
      </c>
      <c r="B1171" s="115" t="s">
        <v>226</v>
      </c>
      <c r="C1171" s="116" t="s">
        <v>147</v>
      </c>
      <c r="D1171" s="115" t="s">
        <v>831</v>
      </c>
      <c r="E1171" s="194" t="n">
        <f aca="false" ca="false" dt2D="false" dtr="false" t="normal">SUM(F1171:T1171)</f>
        <v>21389398.582345307</v>
      </c>
      <c r="F1171" s="151" t="n"/>
      <c r="G1171" s="151" t="n"/>
      <c r="H1171" s="151" t="n"/>
      <c r="I1171" s="151" t="n"/>
      <c r="J1171" s="151" t="n"/>
      <c r="K1171" s="151" t="n"/>
      <c r="L1171" s="151" t="n">
        <v>0</v>
      </c>
      <c r="M1171" s="151" t="n"/>
      <c r="N1171" s="151" t="n">
        <v>6981020.46237221</v>
      </c>
      <c r="O1171" s="151" t="n"/>
      <c r="P1171" s="151" t="n">
        <v>9334975.190725</v>
      </c>
      <c r="Q1171" s="151" t="n">
        <v>3949987.84211555</v>
      </c>
      <c r="R1171" s="151" t="n">
        <v>641681.957470359</v>
      </c>
      <c r="S1171" s="151" t="n">
        <v>24000</v>
      </c>
      <c r="T1171" s="151" t="n">
        <v>457733.12966219</v>
      </c>
    </row>
    <row customHeight="true" ht="13.5" outlineLevel="0" r="1172">
      <c r="A1172" s="115" t="n">
        <f aca="false" ca="false" dt2D="false" dtr="false" t="normal">A1171+1</f>
        <v>280</v>
      </c>
      <c r="B1172" s="115" t="s">
        <v>226</v>
      </c>
      <c r="C1172" s="116" t="s">
        <v>147</v>
      </c>
      <c r="D1172" s="115" t="s">
        <v>336</v>
      </c>
      <c r="E1172" s="194" t="n">
        <f aca="false" ca="false" dt2D="false" dtr="false" t="normal">SUM(F1172:T1172)</f>
        <v>8268670.794376417</v>
      </c>
      <c r="F1172" s="151" t="n"/>
      <c r="G1172" s="151" t="n"/>
      <c r="H1172" s="151" t="n"/>
      <c r="I1172" s="151" t="n"/>
      <c r="J1172" s="151" t="n"/>
      <c r="K1172" s="151" t="n"/>
      <c r="L1172" s="151" t="n">
        <v>0</v>
      </c>
      <c r="M1172" s="151" t="n"/>
      <c r="N1172" s="151" t="n"/>
      <c r="O1172" s="151" t="n"/>
      <c r="P1172" s="151" t="n"/>
      <c r="Q1172" s="151" t="n">
        <v>7819661.11554547</v>
      </c>
      <c r="R1172" s="151" t="n">
        <v>248060.123831292</v>
      </c>
      <c r="S1172" s="151" t="n">
        <v>24000</v>
      </c>
      <c r="T1172" s="151" t="n">
        <v>176949.554999655</v>
      </c>
    </row>
    <row customHeight="true" ht="13.5" outlineLevel="0" r="1173">
      <c r="A1173" s="115" t="n">
        <f aca="false" ca="false" dt2D="false" dtr="false" t="normal">A1172+1</f>
        <v>281</v>
      </c>
      <c r="B1173" s="115" t="s">
        <v>226</v>
      </c>
      <c r="C1173" s="116" t="s">
        <v>147</v>
      </c>
      <c r="D1173" s="115" t="s">
        <v>338</v>
      </c>
      <c r="E1173" s="194" t="n">
        <f aca="false" ca="false" dt2D="false" dtr="false" t="normal">SUM(F1173:T1173)</f>
        <v>24993758.624999996</v>
      </c>
      <c r="F1173" s="151" t="n"/>
      <c r="G1173" s="151" t="n"/>
      <c r="H1173" s="151" t="n"/>
      <c r="I1173" s="151" t="n"/>
      <c r="J1173" s="151" t="n"/>
      <c r="K1173" s="151" t="n"/>
      <c r="L1173" s="151" t="n">
        <v>0</v>
      </c>
      <c r="M1173" s="151" t="n"/>
      <c r="N1173" s="151" t="n"/>
      <c r="O1173" s="151" t="n"/>
      <c r="P1173" s="151" t="n">
        <v>23685079.431675</v>
      </c>
      <c r="Q1173" s="151" t="n"/>
      <c r="R1173" s="151" t="n">
        <v>749812.75875</v>
      </c>
      <c r="S1173" s="151" t="n">
        <v>24000</v>
      </c>
      <c r="T1173" s="151" t="n">
        <v>534866.434575</v>
      </c>
    </row>
    <row customHeight="true" ht="13.5" outlineLevel="0" r="1174">
      <c r="A1174" s="115" t="n">
        <f aca="false" ca="false" dt2D="false" dtr="false" t="normal">A1173+1</f>
        <v>282</v>
      </c>
      <c r="B1174" s="115" t="s">
        <v>226</v>
      </c>
      <c r="C1174" s="116" t="s">
        <v>147</v>
      </c>
      <c r="D1174" s="115" t="s">
        <v>834</v>
      </c>
      <c r="E1174" s="194" t="n">
        <f aca="false" ca="false" dt2D="false" dtr="false" t="normal">SUM(F1174:T1174)</f>
        <v>19359664.5</v>
      </c>
      <c r="F1174" s="151" t="n"/>
      <c r="G1174" s="151" t="n"/>
      <c r="H1174" s="151" t="n"/>
      <c r="I1174" s="151" t="n"/>
      <c r="J1174" s="151" t="n"/>
      <c r="K1174" s="151" t="n"/>
      <c r="L1174" s="151" t="n">
        <v>0</v>
      </c>
      <c r="M1174" s="151" t="n"/>
      <c r="N1174" s="151" t="n"/>
      <c r="O1174" s="151" t="n"/>
      <c r="P1174" s="151" t="n">
        <v>18340577.7447</v>
      </c>
      <c r="Q1174" s="151" t="n"/>
      <c r="R1174" s="151" t="n">
        <v>580789.935</v>
      </c>
      <c r="S1174" s="151" t="n">
        <v>24000</v>
      </c>
      <c r="T1174" s="151" t="n">
        <v>414296.8203</v>
      </c>
    </row>
    <row customHeight="true" ht="13.5" outlineLevel="0" r="1175">
      <c r="A1175" s="115" t="n">
        <f aca="false" ca="false" dt2D="false" dtr="false" t="normal">A1174+1</f>
        <v>283</v>
      </c>
      <c r="B1175" s="115" t="s">
        <v>226</v>
      </c>
      <c r="C1175" s="116" t="s">
        <v>147</v>
      </c>
      <c r="D1175" s="115" t="s">
        <v>340</v>
      </c>
      <c r="E1175" s="194" t="n">
        <f aca="false" ca="false" dt2D="false" dtr="false" t="normal">SUM(F1175:T1175)</f>
        <v>11837908.159640318</v>
      </c>
      <c r="F1175" s="151" t="n"/>
      <c r="G1175" s="151" t="n">
        <v>817124.840819559</v>
      </c>
      <c r="H1175" s="151" t="n"/>
      <c r="I1175" s="151" t="n">
        <v>336773.729906435</v>
      </c>
      <c r="J1175" s="151" t="n"/>
      <c r="K1175" s="151" t="n"/>
      <c r="L1175" s="151" t="n">
        <v>0</v>
      </c>
      <c r="M1175" s="151" t="n"/>
      <c r="N1175" s="151" t="n">
        <v>3859341.09816963</v>
      </c>
      <c r="O1175" s="151" t="n"/>
      <c r="P1175" s="151" t="n">
        <v>3190272.87752566</v>
      </c>
      <c r="Q1175" s="151" t="n">
        <v>3001927.13381352</v>
      </c>
      <c r="R1175" s="151" t="n">
        <v>355137.244789209</v>
      </c>
      <c r="S1175" s="151" t="n">
        <v>24000</v>
      </c>
      <c r="T1175" s="151" t="n">
        <v>253331.234616303</v>
      </c>
    </row>
    <row customHeight="true" ht="13.5" outlineLevel="0" r="1176">
      <c r="A1176" s="115" t="n">
        <f aca="false" ca="false" dt2D="false" dtr="false" t="normal">A1175+1</f>
        <v>284</v>
      </c>
      <c r="B1176" s="115" t="s">
        <v>226</v>
      </c>
      <c r="C1176" s="116" t="s">
        <v>147</v>
      </c>
      <c r="D1176" s="115" t="s">
        <v>343</v>
      </c>
      <c r="E1176" s="194" t="n">
        <f aca="false" ca="false" dt2D="false" dtr="false" t="normal">SUM(F1176:T1176)</f>
        <v>27491116.055</v>
      </c>
      <c r="F1176" s="151" t="n"/>
      <c r="G1176" s="151" t="n"/>
      <c r="H1176" s="151" t="n"/>
      <c r="I1176" s="151" t="n">
        <v>3182098.818498</v>
      </c>
      <c r="J1176" s="151" t="n"/>
      <c r="K1176" s="151" t="n"/>
      <c r="L1176" s="151" t="n">
        <v>0</v>
      </c>
      <c r="M1176" s="151" t="n"/>
      <c r="N1176" s="151" t="n"/>
      <c r="O1176" s="151" t="n"/>
      <c r="P1176" s="151" t="n">
        <v>22871973.871275</v>
      </c>
      <c r="Q1176" s="151" t="n"/>
      <c r="R1176" s="151" t="n">
        <v>824733.48165</v>
      </c>
      <c r="S1176" s="151" t="n">
        <v>24000</v>
      </c>
      <c r="T1176" s="151" t="n">
        <v>588309.883577</v>
      </c>
    </row>
    <row customHeight="true" ht="13.5" outlineLevel="0" r="1177">
      <c r="A1177" s="115" t="n">
        <f aca="false" ca="false" dt2D="false" dtr="false" t="normal">A1176+1</f>
        <v>285</v>
      </c>
      <c r="B1177" s="115" t="s">
        <v>226</v>
      </c>
      <c r="C1177" s="116" t="s">
        <v>147</v>
      </c>
      <c r="D1177" s="115" t="s">
        <v>347</v>
      </c>
      <c r="E1177" s="194" t="n">
        <f aca="false" ca="false" dt2D="false" dtr="false" t="normal">SUM(F1177:T1177)</f>
        <v>59724689.77804543</v>
      </c>
      <c r="F1177" s="151" t="n"/>
      <c r="G1177" s="151" t="n"/>
      <c r="H1177" s="151" t="n"/>
      <c r="I1177" s="151" t="n"/>
      <c r="J1177" s="151" t="n"/>
      <c r="K1177" s="151" t="n"/>
      <c r="L1177" s="151" t="n">
        <v>0</v>
      </c>
      <c r="M1177" s="151" t="n"/>
      <c r="N1177" s="151" t="n">
        <v>19507138.6496732</v>
      </c>
      <c r="O1177" s="151" t="n"/>
      <c r="P1177" s="151" t="n">
        <v>26079984.32185</v>
      </c>
      <c r="Q1177" s="151" t="n">
        <v>11043717.7519307</v>
      </c>
      <c r="R1177" s="151" t="n">
        <v>1791740.69334136</v>
      </c>
      <c r="S1177" s="151" t="n">
        <v>24000</v>
      </c>
      <c r="T1177" s="151" t="n">
        <v>1278108.36125017</v>
      </c>
    </row>
    <row customHeight="true" ht="13.5" outlineLevel="0" r="1178">
      <c r="A1178" s="115" t="n">
        <f aca="false" ca="false" dt2D="false" dtr="false" t="normal">A1177+1</f>
        <v>286</v>
      </c>
      <c r="B1178" s="115" t="s">
        <v>226</v>
      </c>
      <c r="C1178" s="116" t="s">
        <v>147</v>
      </c>
      <c r="D1178" s="115" t="s">
        <v>350</v>
      </c>
      <c r="E1178" s="194" t="n">
        <f aca="false" ca="false" dt2D="false" dtr="false" t="normal">SUM(F1178:T1178)</f>
        <v>45687559.36374561</v>
      </c>
      <c r="F1178" s="151" t="n">
        <v>8139236.81841029</v>
      </c>
      <c r="G1178" s="151" t="n"/>
      <c r="H1178" s="151" t="n"/>
      <c r="I1178" s="151" t="n"/>
      <c r="J1178" s="151" t="n"/>
      <c r="K1178" s="151" t="n"/>
      <c r="L1178" s="151" t="n">
        <v>0</v>
      </c>
      <c r="M1178" s="151" t="n"/>
      <c r="N1178" s="151" t="n">
        <v>15051854.7472138</v>
      </c>
      <c r="O1178" s="151" t="n"/>
      <c r="P1178" s="151" t="n">
        <v>20124127.246825</v>
      </c>
      <c r="Q1178" s="151" t="n"/>
      <c r="R1178" s="151" t="n">
        <v>1370626.78091237</v>
      </c>
      <c r="S1178" s="151" t="n">
        <v>24000</v>
      </c>
      <c r="T1178" s="151" t="n">
        <v>977713.770384157</v>
      </c>
    </row>
    <row customHeight="true" ht="13.5" outlineLevel="0" r="1179">
      <c r="A1179" s="115" t="n">
        <f aca="false" ca="false" dt2D="false" dtr="false" t="normal">A1178+1</f>
        <v>287</v>
      </c>
      <c r="B1179" s="115" t="s">
        <v>226</v>
      </c>
      <c r="C1179" s="116" t="s">
        <v>147</v>
      </c>
      <c r="D1179" s="115" t="s">
        <v>352</v>
      </c>
      <c r="E1179" s="194" t="n">
        <f aca="false" ca="false" dt2D="false" dtr="false" t="normal">SUM(F1179:T1179)</f>
        <v>10532428.697780794</v>
      </c>
      <c r="F1179" s="151" t="n"/>
      <c r="G1179" s="151" t="n"/>
      <c r="H1179" s="151" t="n"/>
      <c r="I1179" s="151" t="n"/>
      <c r="J1179" s="151" t="n"/>
      <c r="K1179" s="151" t="n"/>
      <c r="L1179" s="151" t="n">
        <v>0</v>
      </c>
      <c r="M1179" s="151" t="n"/>
      <c r="N1179" s="151" t="n"/>
      <c r="O1179" s="151" t="n"/>
      <c r="P1179" s="151" t="n"/>
      <c r="Q1179" s="151" t="n">
        <v>9967061.86271486</v>
      </c>
      <c r="R1179" s="151" t="n">
        <v>315972.860933424</v>
      </c>
      <c r="S1179" s="151" t="n">
        <v>24000</v>
      </c>
      <c r="T1179" s="151" t="n">
        <v>225393.974132509</v>
      </c>
    </row>
    <row customHeight="true" ht="13.5" outlineLevel="0" r="1180">
      <c r="A1180" s="115" t="n">
        <f aca="false" ca="false" dt2D="false" dtr="false" t="normal">A1179+1</f>
        <v>288</v>
      </c>
      <c r="B1180" s="115" t="s">
        <v>226</v>
      </c>
      <c r="C1180" s="116" t="s">
        <v>147</v>
      </c>
      <c r="D1180" s="115" t="s">
        <v>163</v>
      </c>
      <c r="E1180" s="194" t="n">
        <f aca="false" ca="false" dt2D="false" dtr="false" t="normal">SUM(F1180:T1180)</f>
        <v>3044409.4799999995</v>
      </c>
      <c r="F1180" s="151" t="n"/>
      <c r="G1180" s="151" t="n"/>
      <c r="H1180" s="151" t="n"/>
      <c r="I1180" s="151" t="n">
        <v>2863926.832728</v>
      </c>
      <c r="J1180" s="151" t="n"/>
      <c r="K1180" s="151" t="n"/>
      <c r="L1180" s="151" t="n">
        <v>0</v>
      </c>
      <c r="M1180" s="151" t="n"/>
      <c r="N1180" s="151" t="n"/>
      <c r="O1180" s="151" t="n"/>
      <c r="P1180" s="151" t="n"/>
      <c r="Q1180" s="151" t="n"/>
      <c r="R1180" s="151" t="n">
        <v>91332.2844</v>
      </c>
      <c r="S1180" s="151" t="n">
        <v>24000</v>
      </c>
      <c r="T1180" s="151" t="n">
        <v>65150.362872</v>
      </c>
    </row>
    <row customHeight="true" ht="13.5" outlineLevel="0" r="1181">
      <c r="A1181" s="115" t="n">
        <f aca="false" ca="false" dt2D="false" dtr="false" t="normal">A1180+1</f>
        <v>289</v>
      </c>
      <c r="B1181" s="115" t="s">
        <v>226</v>
      </c>
      <c r="C1181" s="116" t="s">
        <v>147</v>
      </c>
      <c r="D1181" s="115" t="s">
        <v>357</v>
      </c>
      <c r="E1181" s="194" t="n">
        <f aca="false" ca="false" dt2D="false" dtr="false" t="normal">SUM(F1181:T1181)</f>
        <v>54535181.26670599</v>
      </c>
      <c r="F1181" s="151" t="n"/>
      <c r="G1181" s="151" t="n"/>
      <c r="H1181" s="151" t="n"/>
      <c r="I1181" s="151" t="n"/>
      <c r="J1181" s="151" t="n"/>
      <c r="K1181" s="151" t="n"/>
      <c r="L1181" s="151" t="n">
        <v>0</v>
      </c>
      <c r="M1181" s="151" t="n"/>
      <c r="N1181" s="151" t="n">
        <v>17811458.3791048</v>
      </c>
      <c r="O1181" s="151" t="n"/>
      <c r="P1181" s="151" t="n">
        <v>23813186.165425</v>
      </c>
      <c r="Q1181" s="151" t="n">
        <v>10083428.4050675</v>
      </c>
      <c r="R1181" s="151" t="n">
        <v>1636055.43800118</v>
      </c>
      <c r="S1181" s="151" t="n">
        <v>24000</v>
      </c>
      <c r="T1181" s="151" t="n">
        <v>1167052.87910751</v>
      </c>
    </row>
    <row customHeight="true" ht="13.5" outlineLevel="0" r="1182">
      <c r="A1182" s="115" t="n">
        <f aca="false" ca="false" dt2D="false" dtr="false" t="normal">A1181+1</f>
        <v>290</v>
      </c>
      <c r="B1182" s="115" t="s">
        <v>226</v>
      </c>
      <c r="C1182" s="116" t="s">
        <v>147</v>
      </c>
      <c r="D1182" s="115" t="s">
        <v>358</v>
      </c>
      <c r="E1182" s="194" t="n">
        <f aca="false" ca="false" dt2D="false" dtr="false" t="normal">SUM(F1182:T1182)</f>
        <v>49172789.16401888</v>
      </c>
      <c r="F1182" s="151" t="n"/>
      <c r="G1182" s="151" t="n"/>
      <c r="H1182" s="151" t="n"/>
      <c r="I1182" s="151" t="n"/>
      <c r="J1182" s="151" t="n">
        <v>1938251.7834643</v>
      </c>
      <c r="K1182" s="151" t="n"/>
      <c r="L1182" s="151" t="n">
        <v>0</v>
      </c>
      <c r="M1182" s="151" t="n"/>
      <c r="N1182" s="151" t="n">
        <v>19120257.427374</v>
      </c>
      <c r="O1182" s="151" t="n"/>
      <c r="P1182" s="151" t="n">
        <v>25562798.59015</v>
      </c>
      <c r="Q1182" s="151" t="n"/>
      <c r="R1182" s="151" t="n">
        <v>1475183.67492057</v>
      </c>
      <c r="S1182" s="151" t="n">
        <v>24000</v>
      </c>
      <c r="T1182" s="151" t="n">
        <v>1052297.68811</v>
      </c>
    </row>
    <row customHeight="true" ht="13.5" outlineLevel="0" r="1183">
      <c r="A1183" s="115" t="n">
        <f aca="false" ca="false" dt2D="false" dtr="false" t="normal">A1182+1</f>
        <v>291</v>
      </c>
      <c r="B1183" s="115" t="s">
        <v>226</v>
      </c>
      <c r="C1183" s="116" t="s">
        <v>147</v>
      </c>
      <c r="D1183" s="115" t="s">
        <v>172</v>
      </c>
      <c r="E1183" s="194" t="n">
        <f aca="false" ca="false" dt2D="false" dtr="false" t="normal">SUM(F1183:T1183)</f>
        <v>54364079.76616731</v>
      </c>
      <c r="F1183" s="151" t="n"/>
      <c r="G1183" s="151" t="n"/>
      <c r="H1183" s="151" t="n"/>
      <c r="I1183" s="151" t="n"/>
      <c r="J1183" s="151" t="n"/>
      <c r="K1183" s="151" t="n"/>
      <c r="L1183" s="151" t="n">
        <v>0</v>
      </c>
      <c r="M1183" s="151" t="n"/>
      <c r="N1183" s="151" t="n">
        <v>17755550.6880211</v>
      </c>
      <c r="O1183" s="151" t="n"/>
      <c r="P1183" s="151" t="n">
        <v>23738448.342925</v>
      </c>
      <c r="Q1183" s="151" t="n">
        <v>10051767.0352402</v>
      </c>
      <c r="R1183" s="151" t="n">
        <v>1630922.39298502</v>
      </c>
      <c r="S1183" s="151" t="n">
        <v>24000</v>
      </c>
      <c r="T1183" s="151" t="n">
        <v>1163391.30699598</v>
      </c>
    </row>
    <row customHeight="true" ht="13.5" outlineLevel="0" r="1184">
      <c r="A1184" s="115" t="n">
        <f aca="false" ca="false" dt2D="false" dtr="false" t="normal">A1183+1</f>
        <v>292</v>
      </c>
      <c r="B1184" s="115" t="n">
        <f aca="false" ca="false" dt2D="false" dtr="false" t="normal">B1167+1</f>
        <v>59</v>
      </c>
      <c r="C1184" s="116" t="s">
        <v>147</v>
      </c>
      <c r="D1184" s="115" t="s">
        <v>840</v>
      </c>
      <c r="E1184" s="194" t="n">
        <f aca="false" ca="false" dt2D="false" dtr="false" t="normal">SUM(F1184:T1184)</f>
        <v>20581658.625</v>
      </c>
      <c r="F1184" s="151" t="n"/>
      <c r="G1184" s="151" t="n"/>
      <c r="H1184" s="151" t="n"/>
      <c r="I1184" s="151" t="n"/>
      <c r="J1184" s="151" t="n"/>
      <c r="K1184" s="151" t="n"/>
      <c r="L1184" s="151" t="n">
        <v>0</v>
      </c>
      <c r="M1184" s="151" t="n"/>
      <c r="N1184" s="151" t="n"/>
      <c r="O1184" s="151" t="n"/>
      <c r="P1184" s="151" t="n">
        <v>19499761.371675</v>
      </c>
      <c r="Q1184" s="151" t="n"/>
      <c r="R1184" s="151" t="n">
        <v>617449.75875</v>
      </c>
      <c r="S1184" s="151" t="n">
        <v>24000</v>
      </c>
      <c r="T1184" s="151" t="n">
        <v>440447.494575</v>
      </c>
    </row>
    <row customHeight="true" ht="13.5" outlineLevel="0" r="1185">
      <c r="A1185" s="115" t="n">
        <f aca="false" ca="false" dt2D="false" dtr="false" t="normal">A1184+1</f>
        <v>293</v>
      </c>
      <c r="B1185" s="115" t="s">
        <v>226</v>
      </c>
      <c r="C1185" s="116" t="s">
        <v>147</v>
      </c>
      <c r="D1185" s="115" t="s">
        <v>360</v>
      </c>
      <c r="E1185" s="194" t="n">
        <f aca="false" ca="false" dt2D="false" dtr="false" t="normal">SUM(F1185:T1185)</f>
        <v>40598964.04782735</v>
      </c>
      <c r="F1185" s="151" t="n"/>
      <c r="G1185" s="151" t="n"/>
      <c r="H1185" s="151" t="n"/>
      <c r="I1185" s="151" t="n"/>
      <c r="J1185" s="151" t="n"/>
      <c r="K1185" s="151" t="n"/>
      <c r="L1185" s="151" t="n">
        <v>0</v>
      </c>
      <c r="M1185" s="151" t="n"/>
      <c r="N1185" s="151" t="n">
        <v>13257776.9403382</v>
      </c>
      <c r="O1185" s="151" t="n"/>
      <c r="P1185" s="151" t="n">
        <v>17725790.5228</v>
      </c>
      <c r="Q1185" s="151" t="n">
        <v>7504609.83263082</v>
      </c>
      <c r="R1185" s="151" t="n">
        <v>1217968.92143482</v>
      </c>
      <c r="S1185" s="151" t="n">
        <v>24000</v>
      </c>
      <c r="T1185" s="151" t="n">
        <v>868817.830623505</v>
      </c>
    </row>
    <row customHeight="true" ht="13.5" outlineLevel="0" r="1186">
      <c r="A1186" s="115" t="n">
        <f aca="false" ca="false" dt2D="false" dtr="false" t="normal">A1185+1</f>
        <v>294</v>
      </c>
      <c r="B1186" s="115" t="n">
        <f aca="false" ca="false" dt2D="false" dtr="false" t="normal">B1184+1</f>
        <v>60</v>
      </c>
      <c r="C1186" s="116" t="s">
        <v>147</v>
      </c>
      <c r="D1186" s="115" t="s">
        <v>843</v>
      </c>
      <c r="E1186" s="194" t="n">
        <f aca="false" ca="false" dt2D="false" dtr="false" t="normal">SUM(F1186:T1186)</f>
        <v>1963894.27650281</v>
      </c>
      <c r="F1186" s="151" t="n"/>
      <c r="G1186" s="151" t="n"/>
      <c r="H1186" s="151" t="n"/>
      <c r="I1186" s="151" t="n"/>
      <c r="J1186" s="151" t="n">
        <v>1963894.27650281</v>
      </c>
      <c r="K1186" s="151" t="n"/>
      <c r="L1186" s="151" t="n"/>
      <c r="M1186" s="151" t="n"/>
      <c r="N1186" s="151" t="n"/>
      <c r="O1186" s="151" t="n"/>
      <c r="P1186" s="151" t="n"/>
      <c r="Q1186" s="151" t="n"/>
      <c r="R1186" s="151" t="n"/>
      <c r="S1186" s="151" t="n"/>
      <c r="T1186" s="151" t="n"/>
    </row>
    <row customHeight="true" ht="13.5" outlineLevel="0" r="1187">
      <c r="A1187" s="115" t="n">
        <f aca="false" ca="false" dt2D="false" dtr="false" t="normal">A1186+1</f>
        <v>295</v>
      </c>
      <c r="B1187" s="115" t="s">
        <v>226</v>
      </c>
      <c r="C1187" s="116" t="s">
        <v>147</v>
      </c>
      <c r="D1187" s="115" t="s">
        <v>364</v>
      </c>
      <c r="E1187" s="194" t="n">
        <f aca="false" ca="false" dt2D="false" dtr="false" t="normal">SUM(F1187:T1187)</f>
        <v>10083029.754258571</v>
      </c>
      <c r="F1187" s="151" t="n"/>
      <c r="G1187" s="151" t="n"/>
      <c r="H1187" s="151" t="n"/>
      <c r="I1187" s="151" t="n"/>
      <c r="J1187" s="151" t="n"/>
      <c r="K1187" s="151" t="n"/>
      <c r="L1187" s="151" t="n">
        <v>0</v>
      </c>
      <c r="M1187" s="151" t="n"/>
      <c r="N1187" s="151" t="n">
        <v>2203511.96696007</v>
      </c>
      <c r="O1187" s="151" t="n"/>
      <c r="P1187" s="151" t="n">
        <v>3808450.42649626</v>
      </c>
      <c r="Q1187" s="151" t="n">
        <v>3528799.63143335</v>
      </c>
      <c r="R1187" s="151" t="n">
        <v>302490.892627757</v>
      </c>
      <c r="S1187" s="151" t="n">
        <v>24000</v>
      </c>
      <c r="T1187" s="151" t="n">
        <v>215776.836741133</v>
      </c>
    </row>
    <row customHeight="true" ht="13.5" outlineLevel="0" r="1188">
      <c r="A1188" s="115" t="n">
        <f aca="false" ca="false" dt2D="false" dtr="false" t="normal">A1187+1</f>
        <v>296</v>
      </c>
      <c r="B1188" s="115" t="s">
        <v>226</v>
      </c>
      <c r="C1188" s="116" t="s">
        <v>147</v>
      </c>
      <c r="D1188" s="115" t="s">
        <v>366</v>
      </c>
      <c r="E1188" s="194" t="n">
        <f aca="false" ca="false" dt2D="false" dtr="false" t="normal">SUM(F1188:T1188)</f>
        <v>74083527.70325467</v>
      </c>
      <c r="F1188" s="151" t="n"/>
      <c r="G1188" s="151" t="n"/>
      <c r="H1188" s="151" t="n"/>
      <c r="I1188" s="151" t="n"/>
      <c r="J1188" s="151" t="n"/>
      <c r="K1188" s="151" t="n"/>
      <c r="L1188" s="151" t="n">
        <v>0</v>
      </c>
      <c r="M1188" s="151" t="n"/>
      <c r="N1188" s="151" t="n">
        <v>24198912.0854165</v>
      </c>
      <c r="O1188" s="151" t="n"/>
      <c r="P1188" s="151" t="n">
        <v>32351982.38605</v>
      </c>
      <c r="Q1188" s="151" t="n">
        <v>13700739.9078409</v>
      </c>
      <c r="R1188" s="151" t="n">
        <v>2222505.83109764</v>
      </c>
      <c r="S1188" s="151" t="n">
        <v>24000</v>
      </c>
      <c r="T1188" s="151" t="n">
        <v>1585387.49284965</v>
      </c>
    </row>
    <row customHeight="true" ht="13.5" outlineLevel="0" r="1189">
      <c r="A1189" s="115" t="n">
        <f aca="false" ca="false" dt2D="false" dtr="false" t="normal">A1188+1</f>
        <v>297</v>
      </c>
      <c r="B1189" s="115" t="s">
        <v>226</v>
      </c>
      <c r="C1189" s="116" t="s">
        <v>147</v>
      </c>
      <c r="D1189" s="115" t="s">
        <v>369</v>
      </c>
      <c r="E1189" s="194" t="n">
        <f aca="false" ca="false" dt2D="false" dtr="false" t="normal">SUM(F1189:T1189)</f>
        <v>28806648.630698796</v>
      </c>
      <c r="F1189" s="151" t="n"/>
      <c r="G1189" s="151" t="n"/>
      <c r="H1189" s="151" t="n"/>
      <c r="I1189" s="151" t="n"/>
      <c r="J1189" s="151" t="n"/>
      <c r="K1189" s="151" t="n"/>
      <c r="L1189" s="151" t="n">
        <v>0</v>
      </c>
      <c r="M1189" s="151" t="n"/>
      <c r="N1189" s="151" t="n">
        <v>9404618.87085021</v>
      </c>
      <c r="O1189" s="151" t="n"/>
      <c r="P1189" s="151" t="n">
        <v>12574859.7961</v>
      </c>
      <c r="Q1189" s="151" t="n">
        <v>5322508.22413067</v>
      </c>
      <c r="R1189" s="151" t="n">
        <v>864199.458920964</v>
      </c>
      <c r="S1189" s="151" t="n">
        <v>24000</v>
      </c>
      <c r="T1189" s="151" t="n">
        <v>616462.280696954</v>
      </c>
    </row>
    <row customHeight="true" ht="13.5" outlineLevel="0" r="1190">
      <c r="A1190" s="115" t="n">
        <f aca="false" ca="false" dt2D="false" dtr="false" t="normal">A1189+1</f>
        <v>298</v>
      </c>
      <c r="B1190" s="115" t="s">
        <v>226</v>
      </c>
      <c r="C1190" s="116" t="s">
        <v>147</v>
      </c>
      <c r="D1190" s="115" t="s">
        <v>844</v>
      </c>
      <c r="E1190" s="194" t="n">
        <f aca="false" ca="false" dt2D="false" dtr="false" t="normal">SUM(F1190:T1190)</f>
        <v>30091920.707390893</v>
      </c>
      <c r="F1190" s="151" t="n"/>
      <c r="G1190" s="151" t="n"/>
      <c r="H1190" s="151" t="n">
        <v>4021654.6990972</v>
      </c>
      <c r="I1190" s="151" t="n"/>
      <c r="J1190" s="124" t="n">
        <v>1725958.2294838</v>
      </c>
      <c r="K1190" s="151" t="n"/>
      <c r="L1190" s="151" t="n">
        <v>0</v>
      </c>
      <c r="M1190" s="151" t="n"/>
      <c r="N1190" s="151" t="n"/>
      <c r="O1190" s="151" t="n"/>
      <c r="P1190" s="151" t="n">
        <v>22773583.05445</v>
      </c>
      <c r="Q1190" s="151" t="n"/>
      <c r="R1190" s="151" t="n">
        <v>902757.621221727</v>
      </c>
      <c r="S1190" s="151" t="n">
        <v>24000</v>
      </c>
      <c r="T1190" s="151" t="n">
        <v>643967.103138165</v>
      </c>
    </row>
    <row customHeight="true" ht="13.5" outlineLevel="0" r="1191">
      <c r="A1191" s="115" t="n">
        <f aca="false" ca="false" dt2D="false" dtr="false" t="normal">A1190+1</f>
        <v>299</v>
      </c>
      <c r="B1191" s="115" t="s">
        <v>226</v>
      </c>
      <c r="C1191" s="116" t="s">
        <v>147</v>
      </c>
      <c r="D1191" s="115" t="s">
        <v>370</v>
      </c>
      <c r="E1191" s="194" t="n">
        <f aca="false" ca="false" dt2D="false" dtr="false" t="normal">SUM(F1191:T1191)</f>
        <v>37968786.20570029</v>
      </c>
      <c r="F1191" s="151" t="n"/>
      <c r="G1191" s="151" t="n"/>
      <c r="H1191" s="151" t="n"/>
      <c r="I1191" s="151" t="n"/>
      <c r="J1191" s="151" t="n"/>
      <c r="K1191" s="151" t="n"/>
      <c r="L1191" s="151" t="n">
        <v>0</v>
      </c>
      <c r="M1191" s="151" t="n"/>
      <c r="N1191" s="151" t="n"/>
      <c r="O1191" s="151" t="n"/>
      <c r="P1191" s="151" t="n">
        <v>25287500.294475</v>
      </c>
      <c r="Q1191" s="151" t="n">
        <v>10705690.3002523</v>
      </c>
      <c r="R1191" s="151" t="n">
        <v>1139063.58617101</v>
      </c>
      <c r="S1191" s="151" t="n">
        <v>24000</v>
      </c>
      <c r="T1191" s="151" t="n">
        <v>812532.024801986</v>
      </c>
    </row>
    <row customHeight="true" ht="13.5" outlineLevel="0" r="1192">
      <c r="A1192" s="115" t="n">
        <f aca="false" ca="false" dt2D="false" dtr="false" t="normal">A1191+1</f>
        <v>300</v>
      </c>
      <c r="B1192" s="115" t="n">
        <f aca="false" ca="false" dt2D="false" dtr="false" t="normal">+B1186+1</f>
        <v>61</v>
      </c>
      <c r="C1192" s="116" t="s">
        <v>147</v>
      </c>
      <c r="D1192" s="115" t="s">
        <v>846</v>
      </c>
      <c r="E1192" s="194" t="n">
        <f aca="false" ca="false" dt2D="false" dtr="false" t="normal">SUM(F1192:T1192)</f>
        <v>3511267.89731511</v>
      </c>
      <c r="F1192" s="151" t="n"/>
      <c r="G1192" s="151" t="n"/>
      <c r="H1192" s="151" t="n"/>
      <c r="I1192" s="151" t="n"/>
      <c r="J1192" s="151" t="n">
        <v>3511267.89731511</v>
      </c>
      <c r="K1192" s="151" t="n"/>
      <c r="L1192" s="151" t="n"/>
      <c r="M1192" s="151" t="n"/>
      <c r="N1192" s="151" t="n"/>
      <c r="O1192" s="151" t="n"/>
      <c r="P1192" s="151" t="n"/>
      <c r="Q1192" s="151" t="n"/>
      <c r="R1192" s="151" t="n"/>
      <c r="S1192" s="151" t="n"/>
      <c r="T1192" s="151" t="n"/>
    </row>
    <row customHeight="true" ht="13.5" outlineLevel="0" r="1193">
      <c r="A1193" s="115" t="n">
        <f aca="false" ca="false" dt2D="false" dtr="false" t="normal">A1192+1</f>
        <v>301</v>
      </c>
      <c r="B1193" s="115" t="s">
        <v>226</v>
      </c>
      <c r="C1193" s="116" t="s">
        <v>147</v>
      </c>
      <c r="D1193" s="115" t="s">
        <v>848</v>
      </c>
      <c r="E1193" s="194" t="n">
        <f aca="false" ca="false" dt2D="false" dtr="false" t="normal">SUM(F1193:T1193)</f>
        <v>20244118.32318733</v>
      </c>
      <c r="F1193" s="151" t="n"/>
      <c r="G1193" s="151" t="n"/>
      <c r="H1193" s="151" t="n"/>
      <c r="I1193" s="151" t="n"/>
      <c r="J1193" s="151" t="n"/>
      <c r="K1193" s="151" t="n"/>
      <c r="L1193" s="151" t="n">
        <v>0</v>
      </c>
      <c r="M1193" s="151" t="n"/>
      <c r="N1193" s="151" t="n"/>
      <c r="O1193" s="151" t="n"/>
      <c r="P1193" s="151" t="n"/>
      <c r="Q1193" s="151" t="n">
        <v>19179570.6413755</v>
      </c>
      <c r="R1193" s="151" t="n">
        <v>607323.549695619</v>
      </c>
      <c r="S1193" s="151" t="n">
        <v>24000</v>
      </c>
      <c r="T1193" s="151" t="n">
        <v>433224.132116208</v>
      </c>
    </row>
    <row customHeight="true" ht="13.5" outlineLevel="0" r="1194">
      <c r="A1194" s="115" t="n">
        <f aca="false" ca="false" dt2D="false" dtr="false" t="normal">A1193+1</f>
        <v>302</v>
      </c>
      <c r="B1194" s="115" t="s">
        <v>226</v>
      </c>
      <c r="C1194" s="116" t="s">
        <v>147</v>
      </c>
      <c r="D1194" s="115" t="s">
        <v>849</v>
      </c>
      <c r="E1194" s="194" t="n">
        <f aca="false" ca="false" dt2D="false" dtr="false" t="normal">SUM(F1194:T1194)</f>
        <v>58869182.275351785</v>
      </c>
      <c r="F1194" s="151" t="n"/>
      <c r="G1194" s="151" t="n"/>
      <c r="H1194" s="151" t="n"/>
      <c r="I1194" s="151" t="n"/>
      <c r="J1194" s="151" t="n"/>
      <c r="K1194" s="151" t="n"/>
      <c r="L1194" s="151" t="n">
        <v>0</v>
      </c>
      <c r="M1194" s="151" t="n"/>
      <c r="N1194" s="151" t="n">
        <v>19227600.1942547</v>
      </c>
      <c r="O1194" s="151" t="n"/>
      <c r="P1194" s="151" t="n">
        <v>25706295.20935</v>
      </c>
      <c r="Q1194" s="151" t="n">
        <v>10885410.902794</v>
      </c>
      <c r="R1194" s="151" t="n">
        <v>1766075.46826055</v>
      </c>
      <c r="S1194" s="151" t="n">
        <v>24000</v>
      </c>
      <c r="T1194" s="151" t="n">
        <v>1259800.50069253</v>
      </c>
    </row>
    <row customHeight="true" ht="13.5" outlineLevel="0" r="1195">
      <c r="A1195" s="115" t="n">
        <f aca="false" ca="false" dt2D="false" dtr="false" t="normal">A1194+1</f>
        <v>303</v>
      </c>
      <c r="B1195" s="115" t="s">
        <v>226</v>
      </c>
      <c r="C1195" s="116" t="s">
        <v>147</v>
      </c>
      <c r="D1195" s="115" t="s">
        <v>851</v>
      </c>
      <c r="E1195" s="194" t="n">
        <f aca="false" ca="false" dt2D="false" dtr="false" t="normal">SUM(F1195:T1195)</f>
        <v>13973751</v>
      </c>
      <c r="F1195" s="151" t="n"/>
      <c r="G1195" s="151" t="n"/>
      <c r="H1195" s="151" t="n"/>
      <c r="I1195" s="151" t="n"/>
      <c r="J1195" s="151" t="n"/>
      <c r="K1195" s="151" t="n"/>
      <c r="L1195" s="151" t="n">
        <v>0</v>
      </c>
      <c r="M1195" s="151" t="n"/>
      <c r="N1195" s="151" t="n"/>
      <c r="O1195" s="151" t="n"/>
      <c r="P1195" s="151" t="n">
        <v>13231500.1986</v>
      </c>
      <c r="Q1195" s="151" t="n"/>
      <c r="R1195" s="151" t="n">
        <v>419212.53</v>
      </c>
      <c r="S1195" s="151" t="n">
        <v>24000</v>
      </c>
      <c r="T1195" s="151" t="n">
        <v>299038.2714</v>
      </c>
    </row>
    <row customHeight="true" ht="13.5" outlineLevel="0" r="1196">
      <c r="A1196" s="115" t="n">
        <f aca="false" ca="false" dt2D="false" dtr="false" t="normal">A1195+1</f>
        <v>304</v>
      </c>
      <c r="B1196" s="115" t="s">
        <v>226</v>
      </c>
      <c r="C1196" s="116" t="s">
        <v>373</v>
      </c>
      <c r="D1196" s="115" t="s">
        <v>374</v>
      </c>
      <c r="E1196" s="194" t="n">
        <f aca="false" ca="false" dt2D="false" dtr="false" t="normal">SUM(F1196:T1196)</f>
        <v>62680337.10967172</v>
      </c>
      <c r="F1196" s="151" t="n"/>
      <c r="G1196" s="151" t="n"/>
      <c r="H1196" s="151" t="n"/>
      <c r="I1196" s="151" t="n"/>
      <c r="J1196" s="151" t="n">
        <v>2005441.60470268</v>
      </c>
      <c r="K1196" s="151" t="n"/>
      <c r="L1196" s="151" t="n">
        <v>0</v>
      </c>
      <c r="M1196" s="151" t="n"/>
      <c r="N1196" s="151" t="n">
        <v>19762959.5671931</v>
      </c>
      <c r="O1196" s="151" t="n"/>
      <c r="P1196" s="151" t="n">
        <v>26476706.239392</v>
      </c>
      <c r="Q1196" s="151" t="n">
        <v>11189460.3709468</v>
      </c>
      <c r="R1196" s="151" t="n">
        <v>1880410.11329015</v>
      </c>
      <c r="S1196" s="151" t="n">
        <v>24000</v>
      </c>
      <c r="T1196" s="151" t="n">
        <v>1341359.21414698</v>
      </c>
    </row>
    <row customHeight="true" ht="13.5" outlineLevel="0" r="1197">
      <c r="A1197" s="115" t="n">
        <f aca="false" ca="false" dt2D="false" dtr="false" t="normal">A1196+1</f>
        <v>305</v>
      </c>
      <c r="B1197" s="115" t="s">
        <v>226</v>
      </c>
      <c r="C1197" s="116" t="s">
        <v>373</v>
      </c>
      <c r="D1197" s="115" t="s">
        <v>376</v>
      </c>
      <c r="E1197" s="194" t="n">
        <f aca="false" ca="false" dt2D="false" dtr="false" t="normal">SUM(F1197:T1197)</f>
        <v>39761324.366146214</v>
      </c>
      <c r="F1197" s="151" t="n"/>
      <c r="G1197" s="151" t="n"/>
      <c r="H1197" s="151" t="n"/>
      <c r="I1197" s="151" t="n"/>
      <c r="J1197" s="151" t="n"/>
      <c r="K1197" s="151" t="n"/>
      <c r="L1197" s="151" t="n">
        <v>0</v>
      </c>
      <c r="M1197" s="151" t="n"/>
      <c r="N1197" s="151" t="n"/>
      <c r="O1197" s="151" t="n"/>
      <c r="P1197" s="151" t="n">
        <v>26498417.2159434</v>
      </c>
      <c r="Q1197" s="151" t="n">
        <v>11195175.0777829</v>
      </c>
      <c r="R1197" s="151" t="n">
        <v>1192839.73098439</v>
      </c>
      <c r="S1197" s="151" t="n">
        <v>24000</v>
      </c>
      <c r="T1197" s="151" t="n">
        <v>850892.34143553</v>
      </c>
    </row>
    <row customHeight="true" ht="13.5" outlineLevel="0" r="1198">
      <c r="A1198" s="115" t="n">
        <f aca="false" ca="false" dt2D="false" dtr="false" t="normal">A1197+1</f>
        <v>306</v>
      </c>
      <c r="B1198" s="115" t="s">
        <v>226</v>
      </c>
      <c r="C1198" s="116" t="s">
        <v>373</v>
      </c>
      <c r="D1198" s="115" t="s">
        <v>378</v>
      </c>
      <c r="E1198" s="194" t="n">
        <f aca="false" ca="false" dt2D="false" dtr="false" t="normal">SUM(F1198:T1198)</f>
        <v>42686227.535292014</v>
      </c>
      <c r="F1198" s="151" t="n"/>
      <c r="G1198" s="151" t="n"/>
      <c r="H1198" s="151" t="n"/>
      <c r="I1198" s="151" t="n"/>
      <c r="J1198" s="151" t="n">
        <v>2044114.13715071</v>
      </c>
      <c r="K1198" s="151" t="n"/>
      <c r="L1198" s="151" t="n">
        <v>0</v>
      </c>
      <c r="M1198" s="151" t="n"/>
      <c r="N1198" s="151" t="n"/>
      <c r="O1198" s="151" t="n"/>
      <c r="P1198" s="151" t="n">
        <v>27010202.137615</v>
      </c>
      <c r="Q1198" s="151" t="n">
        <v>11413839.1652123</v>
      </c>
      <c r="R1198" s="151" t="n">
        <v>1280586.82605876</v>
      </c>
      <c r="S1198" s="151" t="n">
        <v>24000</v>
      </c>
      <c r="T1198" s="151" t="n">
        <v>913485.269255249</v>
      </c>
    </row>
    <row customHeight="true" ht="13.5" outlineLevel="0" r="1199">
      <c r="A1199" s="115" t="n">
        <f aca="false" ca="false" dt2D="false" dtr="false" t="normal">A1198+1</f>
        <v>307</v>
      </c>
      <c r="B1199" s="115" t="s">
        <v>226</v>
      </c>
      <c r="C1199" s="116" t="s">
        <v>373</v>
      </c>
      <c r="D1199" s="115" t="s">
        <v>855</v>
      </c>
      <c r="E1199" s="194" t="n">
        <f aca="false" ca="false" dt2D="false" dtr="false" t="normal">SUM(F1199:T1199)</f>
        <v>15965025.466999998</v>
      </c>
      <c r="F1199" s="151" t="n"/>
      <c r="G1199" s="151" t="n"/>
      <c r="H1199" s="151" t="n"/>
      <c r="I1199" s="151" t="n"/>
      <c r="J1199" s="151" t="n"/>
      <c r="K1199" s="151" t="n"/>
      <c r="L1199" s="151" t="n">
        <v>0</v>
      </c>
      <c r="M1199" s="151" t="n"/>
      <c r="N1199" s="151" t="n"/>
      <c r="O1199" s="151" t="n"/>
      <c r="P1199" s="151" t="n">
        <v>15120423.1579962</v>
      </c>
      <c r="Q1199" s="151" t="n"/>
      <c r="R1199" s="151" t="n">
        <v>478950.76401</v>
      </c>
      <c r="S1199" s="151" t="n">
        <v>24000</v>
      </c>
      <c r="T1199" s="151" t="n">
        <v>341651.5449938</v>
      </c>
    </row>
    <row customHeight="true" ht="13.5" outlineLevel="0" r="1200">
      <c r="A1200" s="115" t="n">
        <f aca="false" ca="false" dt2D="false" dtr="false" t="normal">A1199+1</f>
        <v>308</v>
      </c>
      <c r="B1200" s="115" t="s">
        <v>226</v>
      </c>
      <c r="C1200" s="116" t="s">
        <v>373</v>
      </c>
      <c r="D1200" s="115" t="s">
        <v>379</v>
      </c>
      <c r="E1200" s="194" t="n">
        <f aca="false" ca="false" dt2D="false" dtr="false" t="normal">SUM(F1200:T1200)</f>
        <v>21935428.641</v>
      </c>
      <c r="F1200" s="151" t="n"/>
      <c r="G1200" s="151" t="n"/>
      <c r="H1200" s="151" t="n"/>
      <c r="I1200" s="151" t="n"/>
      <c r="J1200" s="151" t="n"/>
      <c r="K1200" s="151" t="n"/>
      <c r="L1200" s="151" t="n">
        <v>0</v>
      </c>
      <c r="M1200" s="151" t="n"/>
      <c r="N1200" s="151" t="n"/>
      <c r="O1200" s="151" t="n"/>
      <c r="P1200" s="151" t="n">
        <v>20783947.6088526</v>
      </c>
      <c r="Q1200" s="151" t="n"/>
      <c r="R1200" s="151" t="n">
        <v>658062.85923</v>
      </c>
      <c r="S1200" s="151" t="n">
        <v>24000</v>
      </c>
      <c r="T1200" s="151" t="n">
        <v>469418.1729174</v>
      </c>
    </row>
    <row customHeight="true" ht="13.5" outlineLevel="0" r="1201">
      <c r="A1201" s="115" t="n">
        <f aca="false" ca="false" dt2D="false" dtr="false" t="normal">A1200+1</f>
        <v>309</v>
      </c>
      <c r="B1201" s="115" t="s">
        <v>226</v>
      </c>
      <c r="C1201" s="116" t="s">
        <v>373</v>
      </c>
      <c r="D1201" s="115" t="s">
        <v>381</v>
      </c>
      <c r="E1201" s="194" t="n">
        <f aca="false" ca="false" dt2D="false" dtr="false" t="normal">SUM(F1201:T1201)</f>
        <v>40523414.014466375</v>
      </c>
      <c r="F1201" s="151" t="n"/>
      <c r="G1201" s="151" t="n"/>
      <c r="H1201" s="151" t="n"/>
      <c r="I1201" s="151" t="n"/>
      <c r="J1201" s="151" t="n"/>
      <c r="K1201" s="151" t="n"/>
      <c r="L1201" s="151" t="n">
        <v>0</v>
      </c>
      <c r="M1201" s="151" t="n"/>
      <c r="N1201" s="151" t="n">
        <v>13220318.7873121</v>
      </c>
      <c r="O1201" s="151" t="n"/>
      <c r="P1201" s="151" t="n">
        <v>17712795.0319642</v>
      </c>
      <c r="Q1201" s="151" t="n">
        <v>7483396.7148465</v>
      </c>
      <c r="R1201" s="151" t="n">
        <v>1215702.42043399</v>
      </c>
      <c r="S1201" s="151" t="n">
        <v>24000</v>
      </c>
      <c r="T1201" s="151" t="n">
        <v>867201.059909581</v>
      </c>
    </row>
    <row customHeight="true" ht="13.5" outlineLevel="0" r="1202">
      <c r="A1202" s="115" t="n">
        <f aca="false" ca="false" dt2D="false" dtr="false" t="normal">A1201+1</f>
        <v>310</v>
      </c>
      <c r="B1202" s="115" t="s">
        <v>226</v>
      </c>
      <c r="C1202" s="116" t="s">
        <v>229</v>
      </c>
      <c r="D1202" s="115" t="s">
        <v>857</v>
      </c>
      <c r="E1202" s="194" t="n">
        <f aca="false" ca="false" dt2D="false" dtr="false" t="normal">SUM(F1202:T1202)</f>
        <v>31897939.924010407</v>
      </c>
      <c r="F1202" s="151" t="n"/>
      <c r="G1202" s="151" t="n">
        <v>2576872.6583568</v>
      </c>
      <c r="H1202" s="151" t="n"/>
      <c r="I1202" s="151" t="n">
        <v>1745502.2684628</v>
      </c>
      <c r="J1202" s="151" t="n"/>
      <c r="K1202" s="151" t="n"/>
      <c r="L1202" s="151" t="n">
        <v>0</v>
      </c>
      <c r="M1202" s="151" t="n"/>
      <c r="N1202" s="151" t="n">
        <v>13038001.3861908</v>
      </c>
      <c r="O1202" s="151" t="n"/>
      <c r="P1202" s="151" t="n">
        <v>6781811.4281166</v>
      </c>
      <c r="Q1202" s="151" t="n">
        <v>6984521.413278</v>
      </c>
      <c r="R1202" s="151" t="n">
        <v>436126.90833</v>
      </c>
      <c r="S1202" s="151" t="n">
        <v>24000</v>
      </c>
      <c r="T1202" s="151" t="n">
        <v>311103.8612754</v>
      </c>
      <c r="X1202" s="0" t="s">
        <v>1076</v>
      </c>
    </row>
    <row customHeight="true" ht="13.5" outlineLevel="0" r="1203">
      <c r="A1203" s="115" t="n">
        <f aca="false" ca="false" dt2D="false" dtr="false" t="normal">A1202+1</f>
        <v>311</v>
      </c>
      <c r="B1203" s="115" t="s">
        <v>226</v>
      </c>
      <c r="C1203" s="116" t="s">
        <v>229</v>
      </c>
      <c r="D1203" s="115" t="s">
        <v>859</v>
      </c>
      <c r="E1203" s="194" t="n">
        <f aca="false" ca="false" dt2D="false" dtr="false" t="normal">SUM(F1203:T1203)</f>
        <v>1133007.194</v>
      </c>
      <c r="F1203" s="151" t="n"/>
      <c r="G1203" s="151" t="n"/>
      <c r="H1203" s="151" t="n"/>
      <c r="I1203" s="151" t="n"/>
      <c r="J1203" s="151" t="n"/>
      <c r="K1203" s="151" t="n"/>
      <c r="L1203" s="151" t="n">
        <v>0</v>
      </c>
      <c r="M1203" s="151" t="n"/>
      <c r="N1203" s="151" t="n"/>
      <c r="O1203" s="151" t="n">
        <v>1050770.6242284</v>
      </c>
      <c r="P1203" s="151" t="n"/>
      <c r="Q1203" s="151" t="n"/>
      <c r="R1203" s="151" t="n">
        <v>33990.21582</v>
      </c>
      <c r="S1203" s="151" t="n">
        <v>24000</v>
      </c>
      <c r="T1203" s="151" t="n">
        <v>24246.3539516</v>
      </c>
    </row>
    <row customHeight="true" ht="13.5" outlineLevel="0" r="1204">
      <c r="A1204" s="115" t="n">
        <f aca="false" ca="false" dt2D="false" dtr="false" t="normal">A1203+1</f>
        <v>312</v>
      </c>
      <c r="B1204" s="115" t="s">
        <v>226</v>
      </c>
      <c r="C1204" s="116" t="s">
        <v>229</v>
      </c>
      <c r="D1204" s="115" t="s">
        <v>234</v>
      </c>
      <c r="E1204" s="194" t="n">
        <f aca="false" ca="false" dt2D="false" dtr="false" t="normal">SUM(F1204:T1204)</f>
        <v>9983004.465000002</v>
      </c>
      <c r="F1204" s="151" t="n">
        <v>5266947.346885</v>
      </c>
      <c r="G1204" s="151" t="n">
        <v>2492000.125912</v>
      </c>
      <c r="H1204" s="151" t="n"/>
      <c r="I1204" s="151" t="n">
        <v>1686930.562702</v>
      </c>
      <c r="J1204" s="151" t="n"/>
      <c r="K1204" s="151" t="n"/>
      <c r="L1204" s="151" t="n">
        <v>0</v>
      </c>
      <c r="M1204" s="151" t="n"/>
      <c r="N1204" s="151" t="n"/>
      <c r="O1204" s="151" t="n"/>
      <c r="P1204" s="151" t="n"/>
      <c r="Q1204" s="151" t="n"/>
      <c r="R1204" s="151" t="n">
        <v>299490.13395</v>
      </c>
      <c r="S1204" s="151" t="n">
        <v>24000</v>
      </c>
      <c r="T1204" s="151" t="n">
        <v>213636.295551</v>
      </c>
    </row>
    <row customHeight="true" ht="13.5" outlineLevel="0" r="1205">
      <c r="A1205" s="115" t="n">
        <f aca="false" ca="false" dt2D="false" dtr="false" t="normal">A1204+1</f>
        <v>313</v>
      </c>
      <c r="B1205" s="115" t="s">
        <v>226</v>
      </c>
      <c r="C1205" s="116" t="s">
        <v>229</v>
      </c>
      <c r="D1205" s="115" t="s">
        <v>861</v>
      </c>
      <c r="E1205" s="194" t="n">
        <f aca="false" ca="false" dt2D="false" dtr="false" t="normal">SUM(F1205:T1205)</f>
        <v>22696721.661485355</v>
      </c>
      <c r="F1205" s="151" t="n"/>
      <c r="G1205" s="151" t="n">
        <v>1619308.94828775</v>
      </c>
      <c r="H1205" s="151" t="n"/>
      <c r="I1205" s="151" t="n"/>
      <c r="J1205" s="151" t="n"/>
      <c r="K1205" s="151" t="n"/>
      <c r="L1205" s="151" t="n">
        <v>0</v>
      </c>
      <c r="M1205" s="151" t="n"/>
      <c r="N1205" s="151" t="n">
        <v>7635107.73482632</v>
      </c>
      <c r="O1205" s="151" t="n"/>
      <c r="P1205" s="151" t="n">
        <v>6312066.71855963</v>
      </c>
      <c r="Q1205" s="151" t="n">
        <v>5939626.76641131</v>
      </c>
      <c r="R1205" s="151" t="n">
        <v>680901.649844561</v>
      </c>
      <c r="S1205" s="151" t="n">
        <v>24000</v>
      </c>
      <c r="T1205" s="151" t="n">
        <v>485709.843555787</v>
      </c>
    </row>
    <row customHeight="true" ht="13.5" outlineLevel="0" r="1206">
      <c r="A1206" s="115" t="n">
        <f aca="false" ca="false" dt2D="false" dtr="false" t="normal">A1205+1</f>
        <v>314</v>
      </c>
      <c r="B1206" s="115" t="s">
        <v>226</v>
      </c>
      <c r="C1206" s="116" t="s">
        <v>229</v>
      </c>
      <c r="D1206" s="115" t="s">
        <v>863</v>
      </c>
      <c r="E1206" s="194" t="n">
        <f aca="false" ca="false" dt2D="false" dtr="false" t="normal">SUM(F1206:T1206)</f>
        <v>44469556.269999996</v>
      </c>
      <c r="F1206" s="151" t="n"/>
      <c r="G1206" s="151" t="n">
        <v>3814879.82</v>
      </c>
      <c r="H1206" s="151" t="n"/>
      <c r="I1206" s="151" t="n">
        <v>3074900.59</v>
      </c>
      <c r="J1206" s="151" t="n"/>
      <c r="K1206" s="151" t="n"/>
      <c r="L1206" s="151" t="n"/>
      <c r="M1206" s="151" t="n"/>
      <c r="N1206" s="151" t="n">
        <v>17141195.88</v>
      </c>
      <c r="O1206" s="151" t="n"/>
      <c r="P1206" s="151" t="n">
        <v>10839225.78</v>
      </c>
      <c r="Q1206" s="151" t="n">
        <v>9599354.2</v>
      </c>
      <c r="R1206" s="151" t="n"/>
      <c r="S1206" s="151" t="n"/>
      <c r="T1206" s="151" t="n"/>
    </row>
    <row customHeight="true" ht="13.5" outlineLevel="0" r="1207">
      <c r="A1207" s="115" t="n">
        <f aca="false" ca="false" dt2D="false" dtr="false" t="normal">A1206+1</f>
        <v>315</v>
      </c>
      <c r="B1207" s="115" t="s">
        <v>226</v>
      </c>
      <c r="C1207" s="116" t="s">
        <v>229</v>
      </c>
      <c r="D1207" s="115" t="s">
        <v>382</v>
      </c>
      <c r="E1207" s="194" t="n">
        <f aca="false" ca="false" dt2D="false" dtr="false" t="normal">SUM(F1207:T1207)</f>
        <v>71856900.03999999</v>
      </c>
      <c r="F1207" s="151" t="n"/>
      <c r="G1207" s="151" t="n"/>
      <c r="H1207" s="151" t="n"/>
      <c r="I1207" s="151" t="n"/>
      <c r="J1207" s="151" t="n"/>
      <c r="K1207" s="151" t="n"/>
      <c r="L1207" s="151" t="n">
        <v>0</v>
      </c>
      <c r="M1207" s="151" t="n"/>
      <c r="N1207" s="151" t="n">
        <v>31909526.7099312</v>
      </c>
      <c r="O1207" s="151" t="n">
        <v>2497204.4246184</v>
      </c>
      <c r="P1207" s="151" t="n">
        <v>16618348.0734024</v>
      </c>
      <c r="Q1207" s="151" t="n">
        <v>17114376.169992</v>
      </c>
      <c r="R1207" s="151" t="n">
        <v>2155707.0012</v>
      </c>
      <c r="S1207" s="151" t="n">
        <v>24000</v>
      </c>
      <c r="T1207" s="151" t="n">
        <v>1537737.660856</v>
      </c>
    </row>
    <row customHeight="true" ht="13.5" outlineLevel="0" r="1208">
      <c r="A1208" s="115" t="n">
        <f aca="false" ca="false" dt2D="false" dtr="false" t="normal">A1207+1</f>
        <v>316</v>
      </c>
      <c r="B1208" s="115" t="s">
        <v>226</v>
      </c>
      <c r="C1208" s="116" t="s">
        <v>229</v>
      </c>
      <c r="D1208" s="115" t="s">
        <v>866</v>
      </c>
      <c r="E1208" s="194" t="n">
        <f aca="false" ca="false" dt2D="false" dtr="false" t="normal">SUM(F1208:T1208)</f>
        <v>18756623.06</v>
      </c>
      <c r="F1208" s="151" t="n"/>
      <c r="G1208" s="151" t="n"/>
      <c r="H1208" s="151" t="n"/>
      <c r="I1208" s="151" t="n"/>
      <c r="J1208" s="151" t="n"/>
      <c r="K1208" s="151" t="n"/>
      <c r="L1208" s="151" t="n"/>
      <c r="M1208" s="151" t="n"/>
      <c r="N1208" s="151" t="n"/>
      <c r="O1208" s="151" t="n"/>
      <c r="P1208" s="151" t="n">
        <v>18756623.06</v>
      </c>
      <c r="Q1208" s="151" t="n"/>
      <c r="R1208" s="151" t="n"/>
      <c r="S1208" s="151" t="n"/>
      <c r="T1208" s="151" t="n"/>
    </row>
    <row customHeight="true" ht="13.5" outlineLevel="0" r="1209">
      <c r="A1209" s="115" t="n">
        <f aca="false" ca="false" dt2D="false" dtr="false" t="normal">A1208+1</f>
        <v>317</v>
      </c>
      <c r="B1209" s="115" t="s">
        <v>226</v>
      </c>
      <c r="C1209" s="116" t="s">
        <v>229</v>
      </c>
      <c r="D1209" s="115" t="s">
        <v>867</v>
      </c>
      <c r="E1209" s="194" t="n">
        <f aca="false" ca="false" dt2D="false" dtr="false" t="normal">SUM(F1209:T1209)</f>
        <v>6759201.39</v>
      </c>
      <c r="F1209" s="151" t="n"/>
      <c r="G1209" s="151" t="n"/>
      <c r="H1209" s="151" t="n"/>
      <c r="I1209" s="151" t="n"/>
      <c r="J1209" s="151" t="n"/>
      <c r="K1209" s="151" t="n"/>
      <c r="L1209" s="151" t="n">
        <v>0</v>
      </c>
      <c r="M1209" s="151" t="n"/>
      <c r="N1209" s="151" t="n"/>
      <c r="O1209" s="151" t="n"/>
      <c r="P1209" s="151" t="n">
        <v>6387778.438554</v>
      </c>
      <c r="Q1209" s="151" t="n"/>
      <c r="R1209" s="151" t="n">
        <v>202776.0417</v>
      </c>
      <c r="S1209" s="151" t="n">
        <v>24000</v>
      </c>
      <c r="T1209" s="151" t="n">
        <v>144646.909746</v>
      </c>
    </row>
    <row customHeight="true" ht="13.5" outlineLevel="0" r="1210">
      <c r="A1210" s="115" t="n">
        <f aca="false" ca="false" dt2D="false" dtr="false" t="normal">A1209+1</f>
        <v>318</v>
      </c>
      <c r="B1210" s="115" t="n">
        <f aca="false" ca="false" dt2D="false" dtr="false" t="normal">B1192+1</f>
        <v>62</v>
      </c>
      <c r="C1210" s="116" t="s">
        <v>229</v>
      </c>
      <c r="D1210" s="115" t="s">
        <v>869</v>
      </c>
      <c r="E1210" s="194" t="n">
        <f aca="false" ca="false" dt2D="false" dtr="false" t="normal">SUM(F1210:T1210)</f>
        <v>18294832.823999997</v>
      </c>
      <c r="F1210" s="151" t="n"/>
      <c r="G1210" s="151" t="n"/>
      <c r="H1210" s="151" t="n"/>
      <c r="I1210" s="151" t="n"/>
      <c r="J1210" s="151" t="n"/>
      <c r="K1210" s="151" t="n"/>
      <c r="L1210" s="151" t="n">
        <v>0</v>
      </c>
      <c r="M1210" s="151" t="n"/>
      <c r="N1210" s="151" t="n"/>
      <c r="O1210" s="151" t="n"/>
      <c r="P1210" s="151" t="n">
        <v>17330478.4168464</v>
      </c>
      <c r="Q1210" s="151" t="n"/>
      <c r="R1210" s="151" t="n">
        <v>548844.98472</v>
      </c>
      <c r="S1210" s="151" t="n">
        <v>24000</v>
      </c>
      <c r="T1210" s="151" t="n">
        <v>391509.4224336</v>
      </c>
    </row>
    <row customHeight="true" ht="13.5" outlineLevel="0" r="1211">
      <c r="A1211" s="115" t="n">
        <f aca="false" ca="false" dt2D="false" dtr="false" t="normal">A1210+1</f>
        <v>319</v>
      </c>
      <c r="B1211" s="115" t="s">
        <v>226</v>
      </c>
      <c r="C1211" s="116" t="s">
        <v>229</v>
      </c>
      <c r="D1211" s="115" t="s">
        <v>870</v>
      </c>
      <c r="E1211" s="194" t="n">
        <f aca="false" ca="false" dt2D="false" dtr="false" t="normal">SUM(F1211:T1211)</f>
        <v>30923730.62</v>
      </c>
      <c r="F1211" s="151" t="n"/>
      <c r="G1211" s="151" t="n">
        <v>2257013.65</v>
      </c>
      <c r="H1211" s="151" t="n"/>
      <c r="I1211" s="151" t="n">
        <v>906342.7</v>
      </c>
      <c r="J1211" s="151" t="n"/>
      <c r="K1211" s="151" t="n"/>
      <c r="L1211" s="151" t="n"/>
      <c r="M1211" s="151" t="n"/>
      <c r="N1211" s="151" t="n">
        <v>10730178.17</v>
      </c>
      <c r="O1211" s="151" t="n"/>
      <c r="P1211" s="151" t="n">
        <v>8773695.64</v>
      </c>
      <c r="Q1211" s="151" t="n">
        <v>8256500.46</v>
      </c>
      <c r="R1211" s="151" t="n"/>
      <c r="S1211" s="151" t="n"/>
      <c r="T1211" s="151" t="n"/>
    </row>
    <row customHeight="true" ht="13.5" outlineLevel="0" r="1212">
      <c r="A1212" s="115" t="n">
        <f aca="false" ca="false" dt2D="false" dtr="false" t="normal">A1211+1</f>
        <v>320</v>
      </c>
      <c r="B1212" s="115" t="s">
        <v>226</v>
      </c>
      <c r="C1212" s="116" t="s">
        <v>229</v>
      </c>
      <c r="D1212" s="115" t="s">
        <v>236</v>
      </c>
      <c r="E1212" s="194" t="n">
        <f aca="false" ca="false" dt2D="false" dtr="false" t="normal">SUM(F1212:T1212)</f>
        <v>6537508.257</v>
      </c>
      <c r="F1212" s="151" t="n"/>
      <c r="G1212" s="151" t="n"/>
      <c r="H1212" s="151" t="n"/>
      <c r="I1212" s="151" t="n"/>
      <c r="J1212" s="151" t="n"/>
      <c r="K1212" s="151" t="n"/>
      <c r="L1212" s="151" t="n">
        <v>0</v>
      </c>
      <c r="M1212" s="151" t="n"/>
      <c r="N1212" s="151" t="n"/>
      <c r="O1212" s="151" t="n"/>
      <c r="P1212" s="151" t="n">
        <v>6177480.3325902</v>
      </c>
      <c r="Q1212" s="151" t="n"/>
      <c r="R1212" s="151" t="n">
        <v>196125.24771</v>
      </c>
      <c r="S1212" s="151" t="n">
        <v>24000</v>
      </c>
      <c r="T1212" s="151" t="n">
        <v>139902.6766998</v>
      </c>
    </row>
    <row customHeight="true" ht="13.5" outlineLevel="0" r="1213">
      <c r="A1213" s="115" t="n">
        <f aca="false" ca="false" dt2D="false" dtr="false" t="normal">A1212+1</f>
        <v>321</v>
      </c>
      <c r="B1213" s="115" t="s">
        <v>226</v>
      </c>
      <c r="C1213" s="116" t="s">
        <v>229</v>
      </c>
      <c r="D1213" s="115" t="s">
        <v>871</v>
      </c>
      <c r="E1213" s="194" t="n">
        <f aca="false" ca="false" dt2D="false" dtr="false" t="normal">SUM(F1213:T1213)</f>
        <v>49250989.879</v>
      </c>
      <c r="F1213" s="151" t="n">
        <v>7842664.544999</v>
      </c>
      <c r="G1213" s="151" t="n">
        <v>3714835.6699088</v>
      </c>
      <c r="H1213" s="151" t="n">
        <v>3762572.306756</v>
      </c>
      <c r="I1213" s="151" t="n">
        <v>2517267.1668548</v>
      </c>
      <c r="J1213" s="151" t="n"/>
      <c r="K1213" s="151" t="n"/>
      <c r="L1213" s="151" t="n">
        <v>0</v>
      </c>
      <c r="M1213" s="151" t="n"/>
      <c r="N1213" s="151" t="n">
        <v>18783833.1025028</v>
      </c>
      <c r="O1213" s="151" t="n"/>
      <c r="P1213" s="151" t="n"/>
      <c r="Q1213" s="151" t="n">
        <v>10074316.208198</v>
      </c>
      <c r="R1213" s="151" t="n">
        <v>1477529.69637</v>
      </c>
      <c r="S1213" s="151" t="n">
        <v>24000</v>
      </c>
      <c r="T1213" s="151" t="n">
        <v>1053971.1834106</v>
      </c>
    </row>
    <row customHeight="true" ht="13.5" outlineLevel="0" r="1214">
      <c r="A1214" s="115" t="n">
        <f aca="false" ca="false" dt2D="false" dtr="false" t="normal">A1213+1</f>
        <v>322</v>
      </c>
      <c r="B1214" s="115" t="s">
        <v>226</v>
      </c>
      <c r="C1214" s="116" t="s">
        <v>229</v>
      </c>
      <c r="D1214" s="115" t="s">
        <v>872</v>
      </c>
      <c r="E1214" s="194" t="n">
        <f aca="false" ca="false" dt2D="false" dtr="false" t="normal">SUM(F1214:T1214)</f>
        <v>32397540.76</v>
      </c>
      <c r="F1214" s="151" t="n">
        <v>5157574.11356</v>
      </c>
      <c r="G1214" s="151" t="n">
        <v>2442268.196672</v>
      </c>
      <c r="H1214" s="151" t="n">
        <v>2473669.58864</v>
      </c>
      <c r="I1214" s="151" t="n">
        <v>1654501.808912</v>
      </c>
      <c r="J1214" s="151" t="n"/>
      <c r="K1214" s="151" t="n"/>
      <c r="L1214" s="151" t="n">
        <v>0</v>
      </c>
      <c r="M1214" s="151" t="n"/>
      <c r="N1214" s="151" t="n">
        <v>12354728.022032</v>
      </c>
      <c r="O1214" s="151" t="n"/>
      <c r="P1214" s="151" t="n"/>
      <c r="Q1214" s="151" t="n">
        <v>6625565.43512</v>
      </c>
      <c r="R1214" s="151" t="n">
        <v>971926.2228</v>
      </c>
      <c r="S1214" s="151" t="n">
        <v>24000</v>
      </c>
      <c r="T1214" s="151" t="n">
        <v>693307.372264</v>
      </c>
    </row>
    <row customHeight="true" ht="13.5" outlineLevel="0" r="1215">
      <c r="A1215" s="115" t="n">
        <f aca="false" ca="false" dt2D="false" dtr="false" t="normal">A1214+1</f>
        <v>323</v>
      </c>
      <c r="B1215" s="115" t="s">
        <v>226</v>
      </c>
      <c r="C1215" s="116" t="s">
        <v>229</v>
      </c>
      <c r="D1215" s="115" t="s">
        <v>874</v>
      </c>
      <c r="E1215" s="194" t="n">
        <f aca="false" ca="false" dt2D="false" dtr="false" t="normal">SUM(F1215:T1215)</f>
        <v>7467643.749</v>
      </c>
      <c r="F1215" s="151" t="n"/>
      <c r="G1215" s="151" t="n"/>
      <c r="H1215" s="151" t="n"/>
      <c r="I1215" s="151" t="n"/>
      <c r="J1215" s="151" t="n"/>
      <c r="K1215" s="151" t="n"/>
      <c r="L1215" s="151" t="n">
        <v>0</v>
      </c>
      <c r="M1215" s="151" t="n"/>
      <c r="N1215" s="151" t="n"/>
      <c r="O1215" s="151" t="n"/>
      <c r="P1215" s="151" t="n">
        <v>7059806.8603014</v>
      </c>
      <c r="Q1215" s="151" t="n"/>
      <c r="R1215" s="151" t="n">
        <v>224029.31247</v>
      </c>
      <c r="S1215" s="151" t="n">
        <v>24000</v>
      </c>
      <c r="T1215" s="151" t="n">
        <v>159807.5762286</v>
      </c>
    </row>
    <row customHeight="true" ht="13.5" outlineLevel="0" r="1216">
      <c r="A1216" s="115" t="n">
        <f aca="false" ca="false" dt2D="false" dtr="false" t="normal">A1215+1</f>
        <v>324</v>
      </c>
      <c r="B1216" s="115" t="s">
        <v>226</v>
      </c>
      <c r="C1216" s="116" t="s">
        <v>229</v>
      </c>
      <c r="D1216" s="115" t="s">
        <v>384</v>
      </c>
      <c r="E1216" s="194" t="n">
        <f aca="false" ca="false" dt2D="false" dtr="false" t="normal">SUM(F1216:T1216)</f>
        <v>18183715.238999996</v>
      </c>
      <c r="F1216" s="151" t="n"/>
      <c r="G1216" s="151" t="n"/>
      <c r="H1216" s="151" t="n"/>
      <c r="I1216" s="151" t="n"/>
      <c r="J1216" s="151" t="n"/>
      <c r="K1216" s="151" t="n"/>
      <c r="L1216" s="151" t="n">
        <v>0</v>
      </c>
      <c r="M1216" s="151" t="n"/>
      <c r="N1216" s="151" t="n"/>
      <c r="O1216" s="151" t="n"/>
      <c r="P1216" s="151" t="n">
        <v>17225072.2757154</v>
      </c>
      <c r="Q1216" s="151" t="n"/>
      <c r="R1216" s="151" t="n">
        <v>545511.45717</v>
      </c>
      <c r="S1216" s="151" t="n">
        <v>24000</v>
      </c>
      <c r="T1216" s="151" t="n">
        <v>389131.5061146</v>
      </c>
    </row>
    <row customHeight="true" ht="13.5" outlineLevel="0" r="1217">
      <c r="A1217" s="115" t="n">
        <f aca="false" ca="false" dt2D="false" dtr="false" t="normal">A1216+1</f>
        <v>325</v>
      </c>
      <c r="B1217" s="115" t="s">
        <v>226</v>
      </c>
      <c r="C1217" s="116" t="s">
        <v>229</v>
      </c>
      <c r="D1217" s="115" t="s">
        <v>876</v>
      </c>
      <c r="E1217" s="194" t="n">
        <f aca="false" ca="false" dt2D="false" dtr="false" t="normal">SUM(F1217:T1217)</f>
        <v>31405405.591000002</v>
      </c>
      <c r="F1217" s="151" t="n"/>
      <c r="G1217" s="151" t="n"/>
      <c r="H1217" s="151" t="n">
        <v>2639288.290044</v>
      </c>
      <c r="I1217" s="151" t="n"/>
      <c r="J1217" s="151" t="n"/>
      <c r="K1217" s="151" t="n"/>
      <c r="L1217" s="151" t="n">
        <v>0</v>
      </c>
      <c r="M1217" s="151" t="n"/>
      <c r="N1217" s="151" t="n">
        <v>13188817.6893372</v>
      </c>
      <c r="O1217" s="151" t="n"/>
      <c r="P1217" s="151" t="n">
        <v>6866994.5780394</v>
      </c>
      <c r="Q1217" s="151" t="n">
        <v>7072067.186202</v>
      </c>
      <c r="R1217" s="151" t="n">
        <v>942162.16773</v>
      </c>
      <c r="S1217" s="151" t="n">
        <v>24000</v>
      </c>
      <c r="T1217" s="151" t="n">
        <v>672075.6796474</v>
      </c>
    </row>
    <row customHeight="true" ht="13.5" outlineLevel="0" r="1218">
      <c r="A1218" s="115" t="n">
        <f aca="false" ca="false" dt2D="false" dtr="false" t="normal">A1217+1</f>
        <v>326</v>
      </c>
      <c r="B1218" s="115" t="s">
        <v>226</v>
      </c>
      <c r="C1218" s="116" t="s">
        <v>229</v>
      </c>
      <c r="D1218" s="115" t="s">
        <v>878</v>
      </c>
      <c r="E1218" s="194" t="n">
        <f aca="false" ca="false" dt2D="false" dtr="false" t="normal">SUM(F1218:T1218)</f>
        <v>29260336.742000006</v>
      </c>
      <c r="F1218" s="151" t="n"/>
      <c r="G1218" s="151" t="n"/>
      <c r="H1218" s="151" t="n">
        <v>2458608.391128</v>
      </c>
      <c r="I1218" s="151" t="n"/>
      <c r="J1218" s="151" t="n"/>
      <c r="K1218" s="151" t="n"/>
      <c r="L1218" s="151" t="n">
        <v>0</v>
      </c>
      <c r="M1218" s="151" t="n"/>
      <c r="N1218" s="151" t="n">
        <v>12287578.1778264</v>
      </c>
      <c r="O1218" s="151" t="n"/>
      <c r="P1218" s="151" t="n">
        <v>6397551.6177828</v>
      </c>
      <c r="Q1218" s="151" t="n">
        <v>6588617.246724</v>
      </c>
      <c r="R1218" s="151" t="n">
        <v>877810.10226</v>
      </c>
      <c r="S1218" s="151" t="n">
        <v>24000</v>
      </c>
      <c r="T1218" s="151" t="n">
        <v>626171.2062788</v>
      </c>
    </row>
    <row customHeight="true" ht="13.5" outlineLevel="0" r="1219">
      <c r="A1219" s="115" t="n">
        <f aca="false" ca="false" dt2D="false" dtr="false" t="normal">A1218+1</f>
        <v>327</v>
      </c>
      <c r="B1219" s="115" t="s">
        <v>226</v>
      </c>
      <c r="C1219" s="116" t="s">
        <v>229</v>
      </c>
      <c r="D1219" s="115" t="s">
        <v>548</v>
      </c>
      <c r="E1219" s="194" t="n">
        <f aca="false" ca="false" dt2D="false" dtr="false" t="normal">SUM(F1219:T1219)</f>
        <v>1029271.987</v>
      </c>
      <c r="F1219" s="151" t="n"/>
      <c r="G1219" s="151" t="n"/>
      <c r="H1219" s="151" t="n"/>
      <c r="I1219" s="151" t="n"/>
      <c r="J1219" s="151" t="n"/>
      <c r="K1219" s="151" t="n"/>
      <c r="L1219" s="151" t="n">
        <v>0</v>
      </c>
      <c r="M1219" s="151" t="n"/>
      <c r="N1219" s="151" t="n"/>
      <c r="O1219" s="151" t="n">
        <v>952367.4068682</v>
      </c>
      <c r="P1219" s="151" t="n"/>
      <c r="Q1219" s="151" t="n"/>
      <c r="R1219" s="151" t="n">
        <v>30878.15961</v>
      </c>
      <c r="S1219" s="151" t="n">
        <v>24000</v>
      </c>
      <c r="T1219" s="151" t="n">
        <v>22026.4205218</v>
      </c>
    </row>
    <row customHeight="true" ht="13.5" outlineLevel="0" r="1220">
      <c r="A1220" s="115" t="n">
        <f aca="false" ca="false" dt2D="false" dtr="false" t="normal">A1219+1</f>
        <v>328</v>
      </c>
      <c r="B1220" s="115" t="s">
        <v>226</v>
      </c>
      <c r="C1220" s="116" t="s">
        <v>229</v>
      </c>
      <c r="D1220" s="115" t="s">
        <v>880</v>
      </c>
      <c r="E1220" s="194" t="n">
        <f aca="false" ca="false" dt2D="false" dtr="false" t="normal">SUM(F1220:T1220)</f>
        <v>6838880.829000001</v>
      </c>
      <c r="F1220" s="151" t="n"/>
      <c r="G1220" s="151" t="n"/>
      <c r="H1220" s="151" t="n"/>
      <c r="I1220" s="151" t="n"/>
      <c r="J1220" s="151" t="n"/>
      <c r="K1220" s="151" t="n"/>
      <c r="L1220" s="151" t="n">
        <v>0</v>
      </c>
      <c r="M1220" s="151" t="n"/>
      <c r="N1220" s="151" t="n"/>
      <c r="O1220" s="151" t="n"/>
      <c r="P1220" s="151" t="n">
        <v>6463362.3543894</v>
      </c>
      <c r="Q1220" s="151" t="n"/>
      <c r="R1220" s="151" t="n">
        <v>205166.42487</v>
      </c>
      <c r="S1220" s="151" t="n">
        <v>24000</v>
      </c>
      <c r="T1220" s="151" t="n">
        <v>146352.0497406</v>
      </c>
    </row>
    <row customHeight="true" ht="13.5" outlineLevel="0" r="1221">
      <c r="A1221" s="115" t="n">
        <f aca="false" ca="false" dt2D="false" dtr="false" t="normal">A1220+1</f>
        <v>329</v>
      </c>
      <c r="B1221" s="115" t="s">
        <v>226</v>
      </c>
      <c r="C1221" s="116" t="s">
        <v>229</v>
      </c>
      <c r="D1221" s="115" t="s">
        <v>881</v>
      </c>
      <c r="E1221" s="194" t="n">
        <f aca="false" ca="false" dt2D="false" dtr="false" t="normal">SUM(F1221:T1221)</f>
        <v>6775462.5</v>
      </c>
      <c r="F1221" s="151" t="n"/>
      <c r="G1221" s="151" t="n"/>
      <c r="H1221" s="151" t="n"/>
      <c r="I1221" s="151" t="n"/>
      <c r="J1221" s="151" t="n"/>
      <c r="K1221" s="151" t="n"/>
      <c r="L1221" s="151" t="n">
        <v>0</v>
      </c>
      <c r="M1221" s="151" t="n"/>
      <c r="N1221" s="151" t="n"/>
      <c r="O1221" s="151" t="n"/>
      <c r="P1221" s="151" t="n">
        <v>6403203.7275</v>
      </c>
      <c r="Q1221" s="151" t="n"/>
      <c r="R1221" s="151" t="n">
        <v>203263.875</v>
      </c>
      <c r="S1221" s="151" t="n">
        <v>24000</v>
      </c>
      <c r="T1221" s="151" t="n">
        <v>144994.8975</v>
      </c>
    </row>
    <row customHeight="true" ht="13.5" outlineLevel="0" r="1222">
      <c r="A1222" s="115" t="n">
        <f aca="false" ca="false" dt2D="false" dtr="false" t="normal">A1221+1</f>
        <v>330</v>
      </c>
      <c r="B1222" s="115" t="s">
        <v>226</v>
      </c>
      <c r="C1222" s="116" t="s">
        <v>229</v>
      </c>
      <c r="D1222" s="115" t="s">
        <v>883</v>
      </c>
      <c r="E1222" s="194" t="n">
        <f aca="false" ca="false" dt2D="false" dtr="false" t="normal">SUM(F1222:T1222)</f>
        <v>30919316.625</v>
      </c>
      <c r="F1222" s="151" t="n"/>
      <c r="G1222" s="151" t="n">
        <v>2424860.145816</v>
      </c>
      <c r="H1222" s="151" t="n"/>
      <c r="I1222" s="151" t="n">
        <v>1642442.012286</v>
      </c>
      <c r="J1222" s="151" t="n"/>
      <c r="K1222" s="151" t="n"/>
      <c r="L1222" s="151" t="n">
        <v>0</v>
      </c>
      <c r="M1222" s="151" t="n"/>
      <c r="N1222" s="151" t="n">
        <v>12270022.919646</v>
      </c>
      <c r="O1222" s="151" t="n"/>
      <c r="P1222" s="151" t="n">
        <v>6388982.268117</v>
      </c>
      <c r="Q1222" s="151" t="n">
        <v>6579756.40461</v>
      </c>
      <c r="R1222" s="151" t="n">
        <v>927579.49875</v>
      </c>
      <c r="S1222" s="151" t="n">
        <v>24000</v>
      </c>
      <c r="T1222" s="151" t="n">
        <v>661673.375775</v>
      </c>
    </row>
    <row customHeight="true" ht="13.5" outlineLevel="0" r="1223">
      <c r="A1223" s="115" t="n">
        <f aca="false" ca="false" dt2D="false" dtr="false" t="normal">A1222+1</f>
        <v>331</v>
      </c>
      <c r="B1223" s="115" t="s">
        <v>226</v>
      </c>
      <c r="C1223" s="116" t="s">
        <v>390</v>
      </c>
      <c r="D1223" s="115" t="s">
        <v>391</v>
      </c>
      <c r="E1223" s="194" t="n">
        <f aca="false" ca="false" dt2D="false" dtr="false" t="normal">SUM(F1223:T1223)</f>
        <v>25504056.69</v>
      </c>
      <c r="F1223" s="151" t="n"/>
      <c r="G1223" s="151" t="n"/>
      <c r="H1223" s="151" t="n"/>
      <c r="I1223" s="151" t="n"/>
      <c r="J1223" s="151" t="n"/>
      <c r="K1223" s="151" t="n"/>
      <c r="L1223" s="151" t="n">
        <v>0</v>
      </c>
      <c r="M1223" s="151" t="n"/>
      <c r="N1223" s="151" t="n"/>
      <c r="O1223" s="151" t="n"/>
      <c r="P1223" s="151" t="n"/>
      <c r="Q1223" s="151" t="n">
        <v>24169148.176134</v>
      </c>
      <c r="R1223" s="151" t="n">
        <v>765121.7007</v>
      </c>
      <c r="S1223" s="151" t="n">
        <v>24000</v>
      </c>
      <c r="T1223" s="151" t="n">
        <v>545786.813166</v>
      </c>
    </row>
    <row customHeight="true" ht="13.5" outlineLevel="0" r="1224">
      <c r="A1224" s="115" t="n">
        <f aca="false" ca="false" dt2D="false" dtr="false" t="normal">A1223+1</f>
        <v>332</v>
      </c>
      <c r="B1224" s="115" t="s">
        <v>226</v>
      </c>
      <c r="C1224" s="116" t="s">
        <v>249</v>
      </c>
      <c r="D1224" s="115" t="s">
        <v>393</v>
      </c>
      <c r="E1224" s="194" t="n">
        <f aca="false" ca="false" dt2D="false" dtr="false" t="normal">SUM(F1224:T1224)</f>
        <v>12774569.3814</v>
      </c>
      <c r="F1224" s="151" t="n"/>
      <c r="G1224" s="151" t="n">
        <v>6594874.99777482</v>
      </c>
      <c r="H1224" s="151" t="n"/>
      <c r="I1224" s="151" t="n">
        <v>5499081.51742122</v>
      </c>
      <c r="J1224" s="151" t="n"/>
      <c r="K1224" s="151" t="n"/>
      <c r="L1224" s="151" t="n">
        <v>0</v>
      </c>
      <c r="M1224" s="151" t="n"/>
      <c r="N1224" s="151" t="n"/>
      <c r="O1224" s="151" t="n"/>
      <c r="P1224" s="151" t="n"/>
      <c r="Q1224" s="151" t="n"/>
      <c r="R1224" s="151" t="n">
        <v>383237.081442</v>
      </c>
      <c r="S1224" s="151" t="n">
        <v>24000</v>
      </c>
      <c r="T1224" s="151" t="n">
        <v>273375.78476196</v>
      </c>
    </row>
    <row customHeight="true" ht="13.5" outlineLevel="0" r="1225">
      <c r="A1225" s="115" t="n">
        <f aca="false" ca="false" dt2D="false" dtr="false" t="normal">A1224+1</f>
        <v>333</v>
      </c>
      <c r="B1225" s="115" t="s">
        <v>226</v>
      </c>
      <c r="C1225" s="116" t="s">
        <v>249</v>
      </c>
      <c r="D1225" s="115" t="s">
        <v>394</v>
      </c>
      <c r="E1225" s="194" t="n">
        <f aca="false" ca="false" dt2D="false" dtr="false" t="normal">SUM(F1225:T1225)</f>
        <v>6719299.137</v>
      </c>
      <c r="F1225" s="151" t="n"/>
      <c r="G1225" s="151" t="n">
        <v>6349927.1613582</v>
      </c>
      <c r="H1225" s="151" t="n"/>
      <c r="I1225" s="151" t="n"/>
      <c r="J1225" s="151" t="n"/>
      <c r="K1225" s="151" t="n"/>
      <c r="L1225" s="151" t="n">
        <v>0</v>
      </c>
      <c r="M1225" s="151" t="n"/>
      <c r="N1225" s="151" t="n"/>
      <c r="O1225" s="151" t="n"/>
      <c r="P1225" s="151" t="n"/>
      <c r="Q1225" s="151" t="n"/>
      <c r="R1225" s="151" t="n">
        <v>201578.97411</v>
      </c>
      <c r="S1225" s="151" t="n">
        <v>24000</v>
      </c>
      <c r="T1225" s="151" t="n">
        <v>143793.0015318</v>
      </c>
    </row>
    <row customHeight="true" ht="13.5" outlineLevel="0" r="1226">
      <c r="A1226" s="115" t="n">
        <f aca="false" ca="false" dt2D="false" dtr="false" t="normal">A1225+1</f>
        <v>334</v>
      </c>
      <c r="B1226" s="115" t="s">
        <v>226</v>
      </c>
      <c r="C1226" s="116" t="s">
        <v>249</v>
      </c>
      <c r="D1226" s="115" t="s">
        <v>884</v>
      </c>
      <c r="E1226" s="194" t="n">
        <f aca="false" ca="false" dt2D="false" dtr="false" t="normal">SUM(F1226:T1226)</f>
        <v>28962639.36</v>
      </c>
      <c r="F1226" s="151" t="n"/>
      <c r="G1226" s="151" t="n"/>
      <c r="H1226" s="151" t="n"/>
      <c r="I1226" s="151" t="n"/>
      <c r="J1226" s="151" t="n"/>
      <c r="K1226" s="151" t="n"/>
      <c r="L1226" s="151" t="n"/>
      <c r="M1226" s="151" t="n"/>
      <c r="N1226" s="151" t="n"/>
      <c r="O1226" s="151" t="n"/>
      <c r="P1226" s="151" t="n">
        <v>15731832.3</v>
      </c>
      <c r="Q1226" s="151" t="n">
        <v>13230807.06</v>
      </c>
      <c r="R1226" s="151" t="n"/>
      <c r="S1226" s="151" t="n"/>
      <c r="T1226" s="151" t="n"/>
    </row>
    <row customHeight="true" ht="13.5" outlineLevel="0" r="1227">
      <c r="A1227" s="115" t="n">
        <f aca="false" ca="false" dt2D="false" dtr="false" t="normal">A1226+1</f>
        <v>335</v>
      </c>
      <c r="B1227" s="115" t="s">
        <v>226</v>
      </c>
      <c r="C1227" s="116" t="s">
        <v>249</v>
      </c>
      <c r="D1227" s="115" t="s">
        <v>555</v>
      </c>
      <c r="E1227" s="194" t="n">
        <f aca="false" ca="false" dt2D="false" dtr="false" t="normal">SUM(F1227:T1227)</f>
        <v>21930019.12</v>
      </c>
      <c r="F1227" s="151" t="n"/>
      <c r="G1227" s="151" t="n"/>
      <c r="H1227" s="151" t="n"/>
      <c r="I1227" s="151" t="n"/>
      <c r="J1227" s="151" t="n"/>
      <c r="K1227" s="151" t="n"/>
      <c r="L1227" s="151" t="n"/>
      <c r="M1227" s="151" t="n"/>
      <c r="N1227" s="151" t="n"/>
      <c r="O1227" s="151" t="n"/>
      <c r="P1227" s="151" t="n">
        <v>21930019.12</v>
      </c>
      <c r="Q1227" s="151" t="n"/>
      <c r="R1227" s="151" t="n"/>
      <c r="S1227" s="151" t="n"/>
      <c r="T1227" s="151" t="n"/>
    </row>
    <row customHeight="true" ht="13.5" outlineLevel="0" r="1228">
      <c r="A1228" s="115" t="n">
        <f aca="false" ca="false" dt2D="false" dtr="false" t="normal">A1227+1</f>
        <v>336</v>
      </c>
      <c r="B1228" s="115" t="s">
        <v>226</v>
      </c>
      <c r="C1228" s="116" t="s">
        <v>249</v>
      </c>
      <c r="D1228" s="115" t="s">
        <v>885</v>
      </c>
      <c r="E1228" s="194" t="n">
        <f aca="false" ca="false" dt2D="false" dtr="false" t="normal">SUM(F1228:T1228)</f>
        <v>35196200.86</v>
      </c>
      <c r="F1228" s="151" t="n"/>
      <c r="G1228" s="151" t="n">
        <v>3767176.63</v>
      </c>
      <c r="H1228" s="151" t="n"/>
      <c r="I1228" s="151" t="n">
        <v>2068949.35</v>
      </c>
      <c r="J1228" s="151" t="n"/>
      <c r="K1228" s="151" t="n"/>
      <c r="L1228" s="151" t="n"/>
      <c r="M1228" s="151" t="n"/>
      <c r="N1228" s="151" t="n"/>
      <c r="O1228" s="151" t="n"/>
      <c r="P1228" s="151" t="n">
        <v>23246698.45</v>
      </c>
      <c r="Q1228" s="151" t="n">
        <v>6113376.43</v>
      </c>
      <c r="R1228" s="151" t="n"/>
      <c r="S1228" s="151" t="n"/>
      <c r="T1228" s="151" t="n"/>
    </row>
    <row customHeight="true" ht="13.5" outlineLevel="0" r="1229">
      <c r="A1229" s="115" t="n">
        <f aca="false" ca="false" dt2D="false" dtr="false" t="normal">A1228+1</f>
        <v>337</v>
      </c>
      <c r="B1229" s="115" t="s">
        <v>226</v>
      </c>
      <c r="C1229" s="116" t="s">
        <v>249</v>
      </c>
      <c r="D1229" s="115" t="s">
        <v>886</v>
      </c>
      <c r="E1229" s="194" t="n">
        <f aca="false" ca="false" dt2D="false" dtr="false" t="normal">SUM(F1229:T1229)</f>
        <v>32995968.03</v>
      </c>
      <c r="F1229" s="151" t="n"/>
      <c r="G1229" s="151" t="n">
        <v>3752247.29</v>
      </c>
      <c r="H1229" s="151" t="n"/>
      <c r="I1229" s="151" t="n"/>
      <c r="J1229" s="151" t="n"/>
      <c r="K1229" s="151" t="n"/>
      <c r="L1229" s="151" t="n"/>
      <c r="M1229" s="151" t="n"/>
      <c r="N1229" s="151" t="n"/>
      <c r="O1229" s="151" t="n"/>
      <c r="P1229" s="151" t="n">
        <v>23154571.66</v>
      </c>
      <c r="Q1229" s="151" t="n">
        <v>6089149.08</v>
      </c>
      <c r="R1229" s="151" t="n"/>
      <c r="S1229" s="151" t="n"/>
      <c r="T1229" s="151" t="n"/>
    </row>
    <row customHeight="true" ht="13.5" outlineLevel="0" r="1230">
      <c r="A1230" s="115" t="n">
        <f aca="false" ca="false" dt2D="false" dtr="false" t="normal">A1229+1</f>
        <v>338</v>
      </c>
      <c r="B1230" s="115" t="s">
        <v>226</v>
      </c>
      <c r="C1230" s="116" t="s">
        <v>249</v>
      </c>
      <c r="D1230" s="115" t="s">
        <v>253</v>
      </c>
      <c r="E1230" s="194" t="n">
        <f aca="false" ca="false" dt2D="false" dtr="false" t="normal">SUM(F1230:T1230)</f>
        <v>29182299.15181181</v>
      </c>
      <c r="F1230" s="151" t="n"/>
      <c r="G1230" s="151" t="n"/>
      <c r="H1230" s="151" t="n"/>
      <c r="I1230" s="151" t="n"/>
      <c r="J1230" s="151" t="n"/>
      <c r="K1230" s="151" t="n"/>
      <c r="L1230" s="151" t="n">
        <v>0</v>
      </c>
      <c r="M1230" s="151" t="n"/>
      <c r="N1230" s="151" t="n">
        <v>2818755.85651688</v>
      </c>
      <c r="O1230" s="151" t="n"/>
      <c r="P1230" s="151" t="n">
        <v>24839573.1188918</v>
      </c>
      <c r="Q1230" s="151" t="n"/>
      <c r="R1230" s="151" t="n">
        <v>875468.974554355</v>
      </c>
      <c r="S1230" s="151" t="n">
        <v>24000</v>
      </c>
      <c r="T1230" s="151" t="n">
        <v>624501.201848773</v>
      </c>
      <c r="X1230" s="0" t="s">
        <v>888</v>
      </c>
    </row>
    <row customHeight="true" ht="13.5" outlineLevel="0" r="1231">
      <c r="A1231" s="115" t="n">
        <f aca="false" ca="false" dt2D="false" dtr="false" t="normal">A1230+1</f>
        <v>339</v>
      </c>
      <c r="B1231" s="115" t="s">
        <v>226</v>
      </c>
      <c r="C1231" s="116" t="s">
        <v>249</v>
      </c>
      <c r="D1231" s="115" t="s">
        <v>561</v>
      </c>
      <c r="E1231" s="194" t="n">
        <f aca="false" ca="false" dt2D="false" dtr="false" t="normal">SUM(F1231:T1231)</f>
        <v>19150869.501000002</v>
      </c>
      <c r="F1231" s="151" t="n"/>
      <c r="G1231" s="151" t="n">
        <v>4018970.7672526</v>
      </c>
      <c r="H1231" s="151" t="n"/>
      <c r="I1231" s="151" t="n">
        <v>3351071.2968046</v>
      </c>
      <c r="J1231" s="151" t="n"/>
      <c r="K1231" s="151" t="n"/>
      <c r="L1231" s="151" t="n">
        <v>0</v>
      </c>
      <c r="M1231" s="151" t="n"/>
      <c r="N1231" s="151" t="n"/>
      <c r="O1231" s="151" t="n"/>
      <c r="P1231" s="151" t="n"/>
      <c r="Q1231" s="151" t="n">
        <v>10772472.7445914</v>
      </c>
      <c r="R1231" s="151" t="n">
        <v>574526.08503</v>
      </c>
      <c r="S1231" s="151" t="n">
        <v>24000</v>
      </c>
      <c r="T1231" s="151" t="n">
        <v>409828.6073214</v>
      </c>
    </row>
    <row customHeight="true" ht="13.5" outlineLevel="0" r="1232">
      <c r="A1232" s="115" t="n">
        <f aca="false" ca="false" dt2D="false" dtr="false" t="normal">A1231+1</f>
        <v>340</v>
      </c>
      <c r="B1232" s="115" t="n">
        <f aca="false" ca="false" dt2D="false" dtr="false" t="normal">B1210+1</f>
        <v>63</v>
      </c>
      <c r="C1232" s="116" t="s">
        <v>249</v>
      </c>
      <c r="D1232" s="115" t="s">
        <v>255</v>
      </c>
      <c r="E1232" s="194" t="n">
        <f aca="false" ca="false" dt2D="false" dtr="false" t="normal">SUM(F1232:T1232)</f>
        <v>21981877.320803307</v>
      </c>
      <c r="F1232" s="151" t="n"/>
      <c r="G1232" s="151" t="n"/>
      <c r="H1232" s="151" t="n"/>
      <c r="I1232" s="151" t="n">
        <v>2115197.20236852</v>
      </c>
      <c r="J1232" s="151" t="n"/>
      <c r="K1232" s="151" t="n"/>
      <c r="L1232" s="151" t="n">
        <v>0</v>
      </c>
      <c r="M1232" s="151" t="n"/>
      <c r="N1232" s="124" t="n"/>
      <c r="O1232" s="151" t="n"/>
      <c r="P1232" s="151" t="n"/>
      <c r="Q1232" s="151" t="n">
        <v>18712811.6241455</v>
      </c>
      <c r="R1232" s="151" t="n">
        <v>659456.319624098</v>
      </c>
      <c r="S1232" s="151" t="n">
        <v>24000</v>
      </c>
      <c r="T1232" s="151" t="n">
        <v>470412.17466519</v>
      </c>
      <c r="X1232" s="0" t="s">
        <v>1079</v>
      </c>
      <c r="Y1232" s="0" t="s">
        <v>1080</v>
      </c>
    </row>
    <row customHeight="true" ht="13.5" outlineLevel="0" r="1233">
      <c r="A1233" s="115" t="n">
        <f aca="false" ca="false" dt2D="false" dtr="false" t="normal">A1232+1</f>
        <v>341</v>
      </c>
      <c r="B1233" s="115" t="s">
        <v>226</v>
      </c>
      <c r="C1233" s="116" t="s">
        <v>249</v>
      </c>
      <c r="D1233" s="115" t="s">
        <v>259</v>
      </c>
      <c r="E1233" s="194" t="n">
        <f aca="false" ca="false" dt2D="false" dtr="false" t="normal">SUM(F1233:T1233)</f>
        <v>10067788.004999999</v>
      </c>
      <c r="F1233" s="151" t="n"/>
      <c r="G1233" s="151" t="n">
        <v>2034642.657871</v>
      </c>
      <c r="H1233" s="151" t="n"/>
      <c r="I1233" s="151" t="n">
        <v>1695856.997791</v>
      </c>
      <c r="J1233" s="151" t="n"/>
      <c r="K1233" s="151" t="n"/>
      <c r="L1233" s="151" t="n">
        <v>0</v>
      </c>
      <c r="M1233" s="151" t="n"/>
      <c r="N1233" s="151" t="n"/>
      <c r="O1233" s="151" t="n"/>
      <c r="P1233" s="151" t="n">
        <v>5795804.045881</v>
      </c>
      <c r="Q1233" s="151" t="n"/>
      <c r="R1233" s="151" t="n">
        <v>302033.64015</v>
      </c>
      <c r="S1233" s="151" t="n">
        <v>24000</v>
      </c>
      <c r="T1233" s="151" t="n">
        <v>215450.663307</v>
      </c>
    </row>
    <row customHeight="true" ht="13.5" outlineLevel="0" r="1234">
      <c r="A1234" s="115" t="n">
        <f aca="false" ca="false" dt2D="false" dtr="false" t="normal">A1233+1</f>
        <v>342</v>
      </c>
      <c r="B1234" s="115" t="s">
        <v>226</v>
      </c>
      <c r="C1234" s="116" t="s">
        <v>249</v>
      </c>
      <c r="D1234" s="115" t="s">
        <v>894</v>
      </c>
      <c r="E1234" s="194" t="n">
        <f aca="false" ca="false" dt2D="false" dtr="false" t="normal">SUM(F1234:T1234)</f>
        <v>10790002.14</v>
      </c>
      <c r="F1234" s="151" t="n"/>
      <c r="G1234" s="151" t="n"/>
      <c r="H1234" s="151" t="n"/>
      <c r="I1234" s="151" t="n"/>
      <c r="J1234" s="151" t="n"/>
      <c r="K1234" s="151" t="n"/>
      <c r="L1234" s="151" t="n">
        <v>0</v>
      </c>
      <c r="M1234" s="151" t="n"/>
      <c r="N1234" s="151" t="n">
        <v>10211396.030004</v>
      </c>
      <c r="O1234" s="151" t="n"/>
      <c r="P1234" s="151" t="n"/>
      <c r="Q1234" s="151" t="n"/>
      <c r="R1234" s="151" t="n">
        <v>323700.0642</v>
      </c>
      <c r="S1234" s="151" t="n">
        <v>24000</v>
      </c>
      <c r="T1234" s="151" t="n">
        <v>230906.045796</v>
      </c>
    </row>
    <row customHeight="true" ht="13.5" outlineLevel="0" r="1235">
      <c r="A1235" s="115" t="n">
        <f aca="false" ca="false" dt2D="false" dtr="false" t="normal">A1234+1</f>
        <v>343</v>
      </c>
      <c r="B1235" s="115" t="s">
        <v>226</v>
      </c>
      <c r="C1235" s="116" t="s">
        <v>249</v>
      </c>
      <c r="D1235" s="115" t="s">
        <v>261</v>
      </c>
      <c r="E1235" s="194" t="n">
        <f aca="false" ca="false" dt2D="false" dtr="false" t="normal">SUM(F1235:T1235)</f>
        <v>59154293.711234555</v>
      </c>
      <c r="F1235" s="151" t="n"/>
      <c r="G1235" s="151" t="n"/>
      <c r="H1235" s="151" t="n"/>
      <c r="I1235" s="151" t="n"/>
      <c r="J1235" s="151" t="n"/>
      <c r="K1235" s="151" t="n"/>
      <c r="L1235" s="151" t="n">
        <v>0</v>
      </c>
      <c r="M1235" s="151" t="n"/>
      <c r="N1235" s="151" t="n">
        <v>21533097.7943078</v>
      </c>
      <c r="O1235" s="151" t="n"/>
      <c r="P1235" s="151" t="n">
        <v>17803316.5315321</v>
      </c>
      <c r="Q1235" s="151" t="n">
        <v>16753348.6886372</v>
      </c>
      <c r="R1235" s="151" t="n">
        <v>1774628.81133703</v>
      </c>
      <c r="S1235" s="151" t="n">
        <v>24000</v>
      </c>
      <c r="T1235" s="151" t="n">
        <v>1265901.88542042</v>
      </c>
    </row>
    <row customHeight="true" ht="13.5" outlineLevel="0" r="1236">
      <c r="A1236" s="115" t="n">
        <f aca="false" ca="false" dt2D="false" dtr="false" t="normal">A1235+1</f>
        <v>344</v>
      </c>
      <c r="B1236" s="115" t="s">
        <v>226</v>
      </c>
      <c r="C1236" s="116" t="s">
        <v>249</v>
      </c>
      <c r="D1236" s="115" t="s">
        <v>263</v>
      </c>
      <c r="E1236" s="194" t="n">
        <f aca="false" ca="false" dt2D="false" dtr="false" t="normal">SUM(F1236:T1236)</f>
        <v>20246697.939</v>
      </c>
      <c r="F1236" s="151" t="n"/>
      <c r="G1236" s="151" t="n">
        <v>2020634.7425994</v>
      </c>
      <c r="H1236" s="151" t="n"/>
      <c r="I1236" s="151" t="n">
        <v>1684504.1000874</v>
      </c>
      <c r="J1236" s="151" t="n"/>
      <c r="K1236" s="151" t="n"/>
      <c r="L1236" s="151" t="n">
        <v>0</v>
      </c>
      <c r="M1236" s="151" t="n"/>
      <c r="N1236" s="151" t="n">
        <v>10057440.727812</v>
      </c>
      <c r="O1236" s="151" t="n"/>
      <c r="P1236" s="151" t="n"/>
      <c r="Q1236" s="151" t="n">
        <v>5419438.0944366</v>
      </c>
      <c r="R1236" s="151" t="n">
        <v>607400.93817</v>
      </c>
      <c r="S1236" s="151" t="n">
        <v>24000</v>
      </c>
      <c r="T1236" s="151" t="n">
        <v>433279.3358946</v>
      </c>
    </row>
    <row customHeight="true" ht="13.5" outlineLevel="0" r="1237">
      <c r="A1237" s="115" t="n">
        <f aca="false" ca="false" dt2D="false" dtr="false" t="normal">A1236+1</f>
        <v>345</v>
      </c>
      <c r="B1237" s="115" t="s">
        <v>226</v>
      </c>
      <c r="C1237" s="116" t="s">
        <v>249</v>
      </c>
      <c r="D1237" s="115" t="s">
        <v>266</v>
      </c>
      <c r="E1237" s="194" t="n">
        <f aca="false" ca="false" dt2D="false" dtr="false" t="normal">SUM(F1237:T1237)</f>
        <v>23796711.8621</v>
      </c>
      <c r="F1237" s="151" t="n">
        <v>4839427.29577888</v>
      </c>
      <c r="G1237" s="151" t="n"/>
      <c r="H1237" s="151" t="n"/>
      <c r="I1237" s="151" t="n"/>
      <c r="J1237" s="151" t="n"/>
      <c r="K1237" s="151" t="n"/>
      <c r="L1237" s="151" t="n">
        <v>0</v>
      </c>
      <c r="M1237" s="151" t="n"/>
      <c r="N1237" s="151" t="n">
        <v>11509030.8082756</v>
      </c>
      <c r="O1237" s="151" t="n"/>
      <c r="P1237" s="151" t="n"/>
      <c r="Q1237" s="151" t="n">
        <v>6201102.76833358</v>
      </c>
      <c r="R1237" s="151" t="n">
        <v>713901.355863</v>
      </c>
      <c r="S1237" s="151" t="n">
        <v>24000</v>
      </c>
      <c r="T1237" s="151" t="n">
        <v>509249.63384894</v>
      </c>
    </row>
    <row customHeight="true" ht="13.5" outlineLevel="0" r="1238">
      <c r="A1238" s="115" t="n">
        <f aca="false" ca="false" dt2D="false" dtr="false" t="normal">A1237+1</f>
        <v>346</v>
      </c>
      <c r="B1238" s="115" t="s">
        <v>226</v>
      </c>
      <c r="C1238" s="116" t="s">
        <v>249</v>
      </c>
      <c r="D1238" s="115" t="s">
        <v>268</v>
      </c>
      <c r="E1238" s="194" t="n">
        <f aca="false" ca="false" dt2D="false" dtr="false" t="normal">SUM(F1238:T1238)</f>
        <v>9765366.507</v>
      </c>
      <c r="F1238" s="151" t="n"/>
      <c r="G1238" s="151" t="n">
        <v>2045423.4987682</v>
      </c>
      <c r="H1238" s="151" t="n"/>
      <c r="I1238" s="151" t="n">
        <v>1704849.7656322</v>
      </c>
      <c r="J1238" s="151" t="n"/>
      <c r="K1238" s="151" t="n"/>
      <c r="L1238" s="151" t="n">
        <v>0</v>
      </c>
      <c r="M1238" s="151" t="n"/>
      <c r="N1238" s="151" t="n"/>
      <c r="O1238" s="151" t="n"/>
      <c r="P1238" s="151" t="n"/>
      <c r="Q1238" s="151" t="n">
        <v>5489153.4041398</v>
      </c>
      <c r="R1238" s="151" t="n">
        <v>292960.99521</v>
      </c>
      <c r="S1238" s="151" t="n">
        <v>24000</v>
      </c>
      <c r="T1238" s="151" t="n">
        <v>208978.8432498</v>
      </c>
    </row>
    <row customHeight="true" ht="13.5" outlineLevel="0" r="1239">
      <c r="A1239" s="115" t="n">
        <f aca="false" ca="false" dt2D="false" dtr="false" t="normal">A1238+1</f>
        <v>347</v>
      </c>
      <c r="B1239" s="115" t="s">
        <v>226</v>
      </c>
      <c r="C1239" s="116" t="s">
        <v>249</v>
      </c>
      <c r="D1239" s="115" t="s">
        <v>565</v>
      </c>
      <c r="E1239" s="194" t="n">
        <f aca="false" ca="false" dt2D="false" dtr="false" t="normal">SUM(F1239:T1239)</f>
        <v>23880640.68</v>
      </c>
      <c r="F1239" s="151" t="n"/>
      <c r="G1239" s="151" t="n"/>
      <c r="H1239" s="151" t="n"/>
      <c r="I1239" s="151" t="n"/>
      <c r="J1239" s="151" t="n"/>
      <c r="K1239" s="151" t="n"/>
      <c r="L1239" s="151" t="n">
        <v>0</v>
      </c>
      <c r="M1239" s="151" t="n"/>
      <c r="N1239" s="151" t="n">
        <v>10721361.968848</v>
      </c>
      <c r="O1239" s="151" t="n"/>
      <c r="P1239" s="151" t="n">
        <v>6131361.8487736</v>
      </c>
      <c r="Q1239" s="151" t="n">
        <v>5776451.9314264</v>
      </c>
      <c r="R1239" s="151" t="n">
        <v>716419.2204</v>
      </c>
      <c r="S1239" s="151" t="n">
        <v>24000</v>
      </c>
      <c r="T1239" s="151" t="n">
        <v>511045.710552</v>
      </c>
      <c r="X1239" s="0" t="s">
        <v>1081</v>
      </c>
    </row>
    <row customHeight="true" ht="13.5" outlineLevel="0" r="1240">
      <c r="A1240" s="115" t="n">
        <f aca="false" ca="false" dt2D="false" dtr="false" t="normal">A1239+1</f>
        <v>348</v>
      </c>
      <c r="B1240" s="115" t="s">
        <v>226</v>
      </c>
      <c r="C1240" s="116" t="s">
        <v>249</v>
      </c>
      <c r="D1240" s="115" t="s">
        <v>402</v>
      </c>
      <c r="E1240" s="194" t="n">
        <f aca="false" ca="false" dt2D="false" dtr="false" t="normal">SUM(F1240:T1240)</f>
        <v>27147335.004</v>
      </c>
      <c r="F1240" s="151" t="n"/>
      <c r="G1240" s="151" t="n"/>
      <c r="H1240" s="151" t="n"/>
      <c r="I1240" s="151" t="n"/>
      <c r="J1240" s="151" t="n"/>
      <c r="K1240" s="151" t="n"/>
      <c r="L1240" s="151" t="n">
        <v>0</v>
      </c>
      <c r="M1240" s="151" t="n"/>
      <c r="N1240" s="151" t="n">
        <v>16719575.347248</v>
      </c>
      <c r="O1240" s="151" t="n"/>
      <c r="P1240" s="151" t="n"/>
      <c r="Q1240" s="151" t="n">
        <v>9008386.6375464</v>
      </c>
      <c r="R1240" s="151" t="n">
        <v>814420.05012</v>
      </c>
      <c r="S1240" s="151" t="n">
        <v>24000</v>
      </c>
      <c r="T1240" s="151" t="n">
        <v>580952.9690856</v>
      </c>
    </row>
    <row customHeight="true" ht="13.5" outlineLevel="0" r="1241">
      <c r="A1241" s="115" t="n">
        <f aca="false" ca="false" dt2D="false" dtr="false" t="normal">A1240+1</f>
        <v>349</v>
      </c>
      <c r="B1241" s="115" t="s">
        <v>226</v>
      </c>
      <c r="C1241" s="116" t="s">
        <v>249</v>
      </c>
      <c r="D1241" s="115" t="s">
        <v>571</v>
      </c>
      <c r="E1241" s="194" t="n">
        <f aca="false" ca="false" dt2D="false" dtr="false" t="normal">SUM(F1241:T1241)</f>
        <v>23256906.075</v>
      </c>
      <c r="F1241" s="151" t="n"/>
      <c r="G1241" s="151" t="n"/>
      <c r="H1241" s="151" t="n"/>
      <c r="I1241" s="151" t="n"/>
      <c r="J1241" s="151" t="n"/>
      <c r="K1241" s="151" t="n"/>
      <c r="L1241" s="151" t="n">
        <v>0</v>
      </c>
      <c r="M1241" s="151" t="n"/>
      <c r="N1241" s="151" t="n">
        <v>10441123.49287</v>
      </c>
      <c r="O1241" s="151" t="n"/>
      <c r="P1241" s="151" t="n">
        <v>5971008.8461465</v>
      </c>
      <c r="Q1241" s="151" t="n">
        <v>5625368.7637285</v>
      </c>
      <c r="R1241" s="151" t="n">
        <v>697707.18225</v>
      </c>
      <c r="S1241" s="151" t="n">
        <v>24000</v>
      </c>
      <c r="T1241" s="151" t="n">
        <v>497697.790005</v>
      </c>
    </row>
    <row customHeight="true" ht="13.5" outlineLevel="0" r="1242">
      <c r="A1242" s="115" t="n">
        <f aca="false" ca="false" dt2D="false" dtr="false" t="normal">A1241+1</f>
        <v>350</v>
      </c>
      <c r="B1242" s="115" t="s">
        <v>226</v>
      </c>
      <c r="C1242" s="116" t="s">
        <v>249</v>
      </c>
      <c r="D1242" s="115" t="s">
        <v>271</v>
      </c>
      <c r="E1242" s="194" t="n">
        <f aca="false" ca="false" dt2D="false" dtr="false" t="normal">SUM(F1242:T1242)</f>
        <v>12201210.000000002</v>
      </c>
      <c r="F1242" s="151" t="n"/>
      <c r="G1242" s="151" t="n"/>
      <c r="H1242" s="151" t="n"/>
      <c r="I1242" s="151" t="n"/>
      <c r="J1242" s="151" t="n"/>
      <c r="K1242" s="151" t="n"/>
      <c r="L1242" s="151" t="n">
        <v>0</v>
      </c>
      <c r="M1242" s="151" t="n"/>
      <c r="N1242" s="151" t="n"/>
      <c r="O1242" s="151" t="n"/>
      <c r="P1242" s="151" t="n">
        <v>5947283.802408</v>
      </c>
      <c r="Q1242" s="151" t="n">
        <v>5602784.003592</v>
      </c>
      <c r="R1242" s="151" t="n">
        <v>366036.3</v>
      </c>
      <c r="S1242" s="151" t="n">
        <v>24000</v>
      </c>
      <c r="T1242" s="151" t="n">
        <v>261105.894</v>
      </c>
    </row>
    <row customHeight="true" ht="13.5" outlineLevel="0" r="1243">
      <c r="A1243" s="115" t="n">
        <f aca="false" ca="false" dt2D="false" dtr="false" t="normal">A1242+1</f>
        <v>351</v>
      </c>
      <c r="B1243" s="115" t="s">
        <v>226</v>
      </c>
      <c r="C1243" s="116" t="s">
        <v>249</v>
      </c>
      <c r="D1243" s="115" t="s">
        <v>273</v>
      </c>
      <c r="E1243" s="194" t="n">
        <f aca="false" ca="false" dt2D="false" dtr="false" t="normal">SUM(F1243:T1243)</f>
        <v>12155598</v>
      </c>
      <c r="F1243" s="151" t="n"/>
      <c r="G1243" s="151" t="n"/>
      <c r="H1243" s="151" t="n"/>
      <c r="I1243" s="151" t="n"/>
      <c r="J1243" s="151" t="n"/>
      <c r="K1243" s="151" t="n"/>
      <c r="L1243" s="151" t="n">
        <v>0</v>
      </c>
      <c r="M1243" s="151" t="n"/>
      <c r="N1243" s="151" t="n"/>
      <c r="O1243" s="151" t="n"/>
      <c r="P1243" s="151" t="n">
        <v>5925006.1059504</v>
      </c>
      <c r="Q1243" s="151" t="n">
        <v>5581794.1568496</v>
      </c>
      <c r="R1243" s="151" t="n">
        <v>364667.94</v>
      </c>
      <c r="S1243" s="151" t="n">
        <v>24000</v>
      </c>
      <c r="T1243" s="151" t="n">
        <v>260129.7972</v>
      </c>
    </row>
    <row customHeight="true" ht="13.5" outlineLevel="0" r="1244">
      <c r="A1244" s="115" t="n">
        <f aca="false" ca="false" dt2D="false" dtr="false" t="normal">A1243+1</f>
        <v>352</v>
      </c>
      <c r="B1244" s="115" t="s">
        <v>226</v>
      </c>
      <c r="C1244" s="116" t="s">
        <v>249</v>
      </c>
      <c r="D1244" s="115" t="s">
        <v>275</v>
      </c>
      <c r="E1244" s="194" t="n">
        <f aca="false" ca="false" dt2D="false" dtr="false" t="normal">SUM(F1244:T1244)</f>
        <v>12923400</v>
      </c>
      <c r="F1244" s="151" t="n"/>
      <c r="G1244" s="151" t="n"/>
      <c r="H1244" s="151" t="n"/>
      <c r="I1244" s="151" t="n"/>
      <c r="J1244" s="151" t="n"/>
      <c r="K1244" s="151" t="n"/>
      <c r="L1244" s="151" t="n">
        <v>0</v>
      </c>
      <c r="M1244" s="151" t="n"/>
      <c r="N1244" s="151" t="n"/>
      <c r="O1244" s="151" t="n"/>
      <c r="P1244" s="151" t="n">
        <v>6300013.99632</v>
      </c>
      <c r="Q1244" s="151" t="n">
        <v>5935123.24368</v>
      </c>
      <c r="R1244" s="151" t="n">
        <v>387702</v>
      </c>
      <c r="S1244" s="151" t="n">
        <v>24000</v>
      </c>
      <c r="T1244" s="151" t="n">
        <v>276560.76</v>
      </c>
      <c r="X1244" s="0" t="s">
        <v>1082</v>
      </c>
    </row>
    <row customHeight="true" ht="13.5" outlineLevel="0" r="1245">
      <c r="A1245" s="115" t="n">
        <f aca="false" ca="false" dt2D="false" dtr="false" t="normal">A1244+1</f>
        <v>353</v>
      </c>
      <c r="B1245" s="115" t="s">
        <v>226</v>
      </c>
      <c r="C1245" s="116" t="s">
        <v>249</v>
      </c>
      <c r="D1245" s="115" t="s">
        <v>901</v>
      </c>
      <c r="E1245" s="194" t="n">
        <f aca="false" ca="false" dt2D="false" dtr="false" t="normal">SUM(F1245:T1245)</f>
        <v>19338537.75</v>
      </c>
      <c r="F1245" s="151" t="n"/>
      <c r="G1245" s="151" t="n"/>
      <c r="H1245" s="151" t="n"/>
      <c r="I1245" s="151" t="n"/>
      <c r="J1245" s="151" t="n"/>
      <c r="K1245" s="151" t="n"/>
      <c r="L1245" s="151" t="n">
        <v>0</v>
      </c>
      <c r="M1245" s="151" t="n"/>
      <c r="N1245" s="151" t="n"/>
      <c r="O1245" s="151" t="n"/>
      <c r="P1245" s="151" t="n">
        <v>9433279.1793462</v>
      </c>
      <c r="Q1245" s="151" t="n">
        <v>8887257.7303038</v>
      </c>
      <c r="R1245" s="151" t="n">
        <v>580156.1325</v>
      </c>
      <c r="S1245" s="151" t="n">
        <v>24000</v>
      </c>
      <c r="T1245" s="151" t="n">
        <v>413844.70785</v>
      </c>
      <c r="X1245" s="0" t="s">
        <v>1083</v>
      </c>
    </row>
    <row customHeight="true" ht="13.5" outlineLevel="0" r="1246">
      <c r="A1246" s="115" t="n">
        <f aca="false" ca="false" dt2D="false" dtr="false" t="normal">A1245+1</f>
        <v>354</v>
      </c>
      <c r="B1246" s="115" t="s">
        <v>226</v>
      </c>
      <c r="C1246" s="116" t="s">
        <v>249</v>
      </c>
      <c r="D1246" s="115" t="s">
        <v>902</v>
      </c>
      <c r="E1246" s="194" t="n">
        <f aca="false" ca="false" dt2D="false" dtr="false" t="normal">SUM(F1246:T1246)</f>
        <v>84910323.28</v>
      </c>
      <c r="F1246" s="151" t="n"/>
      <c r="G1246" s="151" t="n"/>
      <c r="H1246" s="151" t="n"/>
      <c r="I1246" s="151" t="n">
        <v>6642073.84</v>
      </c>
      <c r="J1246" s="151" t="n"/>
      <c r="K1246" s="151" t="n"/>
      <c r="L1246" s="151" t="n"/>
      <c r="M1246" s="151" t="n"/>
      <c r="N1246" s="151" t="n">
        <v>35162650.72</v>
      </c>
      <c r="O1246" s="151" t="n"/>
      <c r="P1246" s="151" t="n">
        <v>23413958.98</v>
      </c>
      <c r="Q1246" s="151" t="n">
        <v>19691639.74</v>
      </c>
      <c r="R1246" s="151" t="n"/>
      <c r="S1246" s="151" t="n"/>
      <c r="T1246" s="151" t="n"/>
    </row>
    <row customHeight="true" ht="15" outlineLevel="0" r="1247">
      <c r="A1247" s="115" t="n">
        <f aca="false" ca="false" dt2D="false" dtr="false" t="normal">A1246+1</f>
        <v>355</v>
      </c>
      <c r="B1247" s="115" t="s">
        <v>226</v>
      </c>
      <c r="C1247" s="116" t="s">
        <v>249</v>
      </c>
      <c r="D1247" s="115" t="s">
        <v>403</v>
      </c>
      <c r="E1247" s="194" t="n">
        <f aca="false" ca="false" dt2D="false" dtr="false" t="normal">SUM(F1247:T1247)</f>
        <v>34116255.35820968</v>
      </c>
      <c r="F1247" s="151" t="n"/>
      <c r="G1247" s="151" t="n"/>
      <c r="H1247" s="151" t="n"/>
      <c r="I1247" s="151" t="n"/>
      <c r="J1247" s="151" t="n"/>
      <c r="K1247" s="151" t="n"/>
      <c r="L1247" s="151" t="n">
        <v>0</v>
      </c>
      <c r="M1247" s="151" t="n"/>
      <c r="N1247" s="151" t="n"/>
      <c r="O1247" s="151" t="n"/>
      <c r="P1247" s="151" t="n">
        <v>25612101.7304688</v>
      </c>
      <c r="Q1247" s="151" t="n">
        <v>6726578.1023289</v>
      </c>
      <c r="R1247" s="151" t="n">
        <v>1023487.66074629</v>
      </c>
      <c r="S1247" s="151" t="n">
        <v>24000</v>
      </c>
      <c r="T1247" s="151" t="n">
        <v>730087.864665688</v>
      </c>
    </row>
    <row customHeight="true" ht="13.5" outlineLevel="0" r="1248">
      <c r="A1248" s="115" t="n">
        <f aca="false" ca="false" dt2D="false" dtr="false" t="normal">A1247+1</f>
        <v>356</v>
      </c>
      <c r="B1248" s="115" t="s">
        <v>226</v>
      </c>
      <c r="C1248" s="116" t="s">
        <v>249</v>
      </c>
      <c r="D1248" s="115" t="s">
        <v>574</v>
      </c>
      <c r="E1248" s="194" t="n">
        <f aca="false" ca="false" dt2D="false" dtr="false" t="normal">SUM(F1248:T1248)</f>
        <v>23465419.38</v>
      </c>
      <c r="F1248" s="151" t="n"/>
      <c r="G1248" s="151" t="n"/>
      <c r="H1248" s="151" t="n"/>
      <c r="I1248" s="151" t="n"/>
      <c r="J1248" s="151" t="n"/>
      <c r="K1248" s="151" t="n"/>
      <c r="L1248" s="151" t="n">
        <v>0</v>
      </c>
      <c r="M1248" s="151" t="n"/>
      <c r="N1248" s="151" t="n">
        <v>10534806.688168</v>
      </c>
      <c r="O1248" s="151" t="n"/>
      <c r="P1248" s="151" t="n">
        <v>6024614.5532476</v>
      </c>
      <c r="Q1248" s="151" t="n">
        <v>5675875.5824524</v>
      </c>
      <c r="R1248" s="151" t="n">
        <v>703962.5814</v>
      </c>
      <c r="S1248" s="151" t="n">
        <v>24000</v>
      </c>
      <c r="T1248" s="151" t="n">
        <v>502159.974732</v>
      </c>
      <c r="X1248" s="0" t="s">
        <v>1084</v>
      </c>
    </row>
    <row customHeight="true" ht="13.5" outlineLevel="0" r="1249">
      <c r="A1249" s="115" t="n">
        <f aca="false" ca="false" dt2D="false" dtr="false" t="normal">A1248+1</f>
        <v>357</v>
      </c>
      <c r="B1249" s="115" t="s">
        <v>226</v>
      </c>
      <c r="C1249" s="116" t="s">
        <v>249</v>
      </c>
      <c r="D1249" s="115" t="s">
        <v>277</v>
      </c>
      <c r="E1249" s="194" t="n">
        <f aca="false" ca="false" dt2D="false" dtr="false" t="normal">SUM(F1249:T1249)</f>
        <v>11908437.975</v>
      </c>
      <c r="F1249" s="151" t="n"/>
      <c r="G1249" s="151" t="n"/>
      <c r="H1249" s="151" t="n"/>
      <c r="I1249" s="151" t="n"/>
      <c r="J1249" s="151" t="n"/>
      <c r="K1249" s="151" t="n"/>
      <c r="L1249" s="151" t="n">
        <v>0</v>
      </c>
      <c r="M1249" s="151" t="n"/>
      <c r="N1249" s="151" t="n"/>
      <c r="O1249" s="151" t="n"/>
      <c r="P1249" s="151" t="n">
        <v>5804288.83827078</v>
      </c>
      <c r="Q1249" s="151" t="n">
        <v>5468055.42481422</v>
      </c>
      <c r="R1249" s="151" t="n">
        <v>357253.13925</v>
      </c>
      <c r="S1249" s="151" t="n">
        <v>24000</v>
      </c>
      <c r="T1249" s="151" t="n">
        <v>254840.572665</v>
      </c>
      <c r="X1249" s="0" t="s">
        <v>1084</v>
      </c>
    </row>
    <row customHeight="true" ht="13.5" outlineLevel="0" r="1250">
      <c r="A1250" s="115" t="n">
        <f aca="false" ca="false" dt2D="false" dtr="false" t="normal">A1249+1</f>
        <v>358</v>
      </c>
      <c r="B1250" s="115" t="n">
        <f aca="false" ca="false" dt2D="false" dtr="false" t="normal">B1232+1</f>
        <v>64</v>
      </c>
      <c r="C1250" s="116" t="s">
        <v>249</v>
      </c>
      <c r="D1250" s="115" t="s">
        <v>283</v>
      </c>
      <c r="E1250" s="194" t="n">
        <f aca="false" ca="false" dt2D="false" dtr="false" t="normal">SUM(F1250:T1250)</f>
        <v>74150134.8</v>
      </c>
      <c r="F1250" s="151" t="n"/>
      <c r="G1250" s="151" t="n"/>
      <c r="H1250" s="151" t="n"/>
      <c r="I1250" s="151" t="n"/>
      <c r="J1250" s="151" t="n"/>
      <c r="K1250" s="151" t="n"/>
      <c r="L1250" s="151" t="n">
        <v>0</v>
      </c>
      <c r="M1250" s="151" t="n"/>
      <c r="N1250" s="151" t="n">
        <v>33308395.34928</v>
      </c>
      <c r="O1250" s="151" t="n"/>
      <c r="P1250" s="151" t="n">
        <v>19053995.218296</v>
      </c>
      <c r="Q1250" s="151" t="n">
        <v>17951810.503704</v>
      </c>
      <c r="R1250" s="151" t="n">
        <v>2224864.044</v>
      </c>
      <c r="S1250" s="151" t="n">
        <v>24000</v>
      </c>
      <c r="T1250" s="151" t="n">
        <v>1587069.68472</v>
      </c>
      <c r="X1250" s="0" t="s">
        <v>904</v>
      </c>
    </row>
    <row customHeight="true" ht="13.5" outlineLevel="0" r="1251">
      <c r="A1251" s="115" t="n">
        <f aca="false" ca="false" dt2D="false" dtr="false" t="normal">A1250+1</f>
        <v>359</v>
      </c>
      <c r="B1251" s="115" t="s">
        <v>226</v>
      </c>
      <c r="C1251" s="116" t="s">
        <v>249</v>
      </c>
      <c r="D1251" s="115" t="s">
        <v>286</v>
      </c>
      <c r="E1251" s="194" t="n">
        <f aca="false" ca="false" dt2D="false" dtr="false" t="normal">SUM(F1251:T1251)</f>
        <v>12128040.75</v>
      </c>
      <c r="F1251" s="151" t="n"/>
      <c r="G1251" s="151" t="n"/>
      <c r="H1251" s="151" t="n"/>
      <c r="I1251" s="151" t="n"/>
      <c r="J1251" s="151" t="n"/>
      <c r="K1251" s="151" t="n"/>
      <c r="L1251" s="151" t="n">
        <v>0</v>
      </c>
      <c r="M1251" s="151" t="n"/>
      <c r="N1251" s="151" t="n"/>
      <c r="O1251" s="151" t="n"/>
      <c r="P1251" s="151" t="n">
        <v>5911546.6643406</v>
      </c>
      <c r="Q1251" s="151" t="n">
        <v>5569112.7911094</v>
      </c>
      <c r="R1251" s="151" t="n">
        <v>363841.2225</v>
      </c>
      <c r="S1251" s="151" t="n">
        <v>24000</v>
      </c>
      <c r="T1251" s="151" t="n">
        <v>259540.07205</v>
      </c>
      <c r="X1251" s="0" t="s">
        <v>1085</v>
      </c>
    </row>
    <row customHeight="true" ht="13.5" outlineLevel="0" r="1252">
      <c r="A1252" s="115" t="n">
        <f aca="false" ca="false" dt2D="false" dtr="false" t="normal">A1251+1</f>
        <v>360</v>
      </c>
      <c r="B1252" s="115" t="s">
        <v>226</v>
      </c>
      <c r="C1252" s="116" t="s">
        <v>249</v>
      </c>
      <c r="D1252" s="115" t="s">
        <v>405</v>
      </c>
      <c r="E1252" s="194" t="n">
        <f aca="false" ca="false" dt2D="false" dtr="false" t="normal">SUM(F1252:T1252)</f>
        <v>12359521.65</v>
      </c>
      <c r="F1252" s="151" t="n"/>
      <c r="G1252" s="151" t="n"/>
      <c r="H1252" s="151" t="n"/>
      <c r="I1252" s="151" t="n"/>
      <c r="J1252" s="151" t="n"/>
      <c r="K1252" s="151" t="n"/>
      <c r="L1252" s="151" t="n">
        <v>0</v>
      </c>
      <c r="M1252" s="151" t="n"/>
      <c r="N1252" s="151" t="n"/>
      <c r="O1252" s="151" t="n"/>
      <c r="P1252" s="151" t="n">
        <v>6024605.97386292</v>
      </c>
      <c r="Q1252" s="151" t="n">
        <v>5675636.26332708</v>
      </c>
      <c r="R1252" s="151" t="n">
        <v>370785.6495</v>
      </c>
      <c r="S1252" s="151" t="n">
        <v>24000</v>
      </c>
      <c r="T1252" s="151" t="n">
        <v>264493.76331</v>
      </c>
    </row>
    <row customHeight="true" ht="13.5" outlineLevel="0" r="1253">
      <c r="A1253" s="115" t="n">
        <f aca="false" ca="false" dt2D="false" dtr="false" t="normal">A1252+1</f>
        <v>361</v>
      </c>
      <c r="B1253" s="115" t="s">
        <v>226</v>
      </c>
      <c r="C1253" s="116" t="s">
        <v>249</v>
      </c>
      <c r="D1253" s="115" t="s">
        <v>408</v>
      </c>
      <c r="E1253" s="194" t="n">
        <f aca="false" ca="false" dt2D="false" dtr="false" t="normal">SUM(F1253:T1253)</f>
        <v>37933817.13143864</v>
      </c>
      <c r="F1253" s="151" t="n"/>
      <c r="G1253" s="151" t="n"/>
      <c r="H1253" s="151" t="n"/>
      <c r="I1253" s="151" t="n"/>
      <c r="J1253" s="151" t="n"/>
      <c r="K1253" s="151" t="n"/>
      <c r="L1253" s="151" t="n">
        <v>0</v>
      </c>
      <c r="M1253" s="151" t="n"/>
      <c r="N1253" s="151" t="n">
        <v>2970404.46574403</v>
      </c>
      <c r="O1253" s="151" t="n"/>
      <c r="P1253" s="151" t="n">
        <v>26124241.16564</v>
      </c>
      <c r="Q1253" s="151" t="n">
        <v>6865681.69949867</v>
      </c>
      <c r="R1253" s="151" t="n">
        <v>1137834.51394316</v>
      </c>
      <c r="S1253" s="151" t="n">
        <v>24000</v>
      </c>
      <c r="T1253" s="151" t="n">
        <v>811655.286612786</v>
      </c>
    </row>
    <row customHeight="true" ht="13.5" outlineLevel="0" r="1254">
      <c r="A1254" s="115" t="n">
        <f aca="false" ca="false" dt2D="false" dtr="false" t="normal">A1253+1</f>
        <v>362</v>
      </c>
      <c r="B1254" s="115" t="s">
        <v>226</v>
      </c>
      <c r="C1254" s="116" t="s">
        <v>249</v>
      </c>
      <c r="D1254" s="115" t="s">
        <v>906</v>
      </c>
      <c r="E1254" s="194" t="n">
        <f aca="false" ca="false" dt2D="false" dtr="false" t="normal">SUM(F1254:T1254)</f>
        <v>16117249.32</v>
      </c>
      <c r="F1254" s="151" t="n"/>
      <c r="G1254" s="151" t="n">
        <v>2073395.524566</v>
      </c>
      <c r="H1254" s="151" t="n"/>
      <c r="I1254" s="151" t="n">
        <v>1728514.160886</v>
      </c>
      <c r="J1254" s="151" t="n"/>
      <c r="K1254" s="151" t="n"/>
      <c r="L1254" s="151" t="n">
        <v>0</v>
      </c>
      <c r="M1254" s="151" t="n"/>
      <c r="N1254" s="151" t="n"/>
      <c r="O1254" s="151" t="n"/>
      <c r="P1254" s="151" t="n">
        <v>5902230.748026</v>
      </c>
      <c r="Q1254" s="151" t="n">
        <v>5560682.271474</v>
      </c>
      <c r="R1254" s="151" t="n">
        <v>483517.4796</v>
      </c>
      <c r="S1254" s="151" t="n">
        <v>24000</v>
      </c>
      <c r="T1254" s="151" t="n">
        <v>344909.135448</v>
      </c>
      <c r="X1254" s="0" t="s">
        <v>1086</v>
      </c>
    </row>
    <row customHeight="true" ht="13.5" outlineLevel="0" r="1255">
      <c r="A1255" s="115" t="n">
        <f aca="false" ca="false" dt2D="false" dtr="false" t="normal">A1254+1</f>
        <v>363</v>
      </c>
      <c r="B1255" s="115" t="s">
        <v>226</v>
      </c>
      <c r="C1255" s="116" t="s">
        <v>249</v>
      </c>
      <c r="D1255" s="115" t="s">
        <v>410</v>
      </c>
      <c r="E1255" s="194" t="n">
        <f aca="false" ca="false" dt2D="false" dtr="false" t="normal">SUM(F1255:T1255)</f>
        <v>56200632.399</v>
      </c>
      <c r="F1255" s="151" t="n"/>
      <c r="G1255" s="151" t="n"/>
      <c r="H1255" s="151" t="n"/>
      <c r="I1255" s="151" t="n">
        <v>6992324.7481414</v>
      </c>
      <c r="J1255" s="151" t="n"/>
      <c r="K1255" s="151" t="n"/>
      <c r="L1255" s="151" t="n">
        <v>0</v>
      </c>
      <c r="M1255" s="151" t="n"/>
      <c r="N1255" s="151" t="n"/>
      <c r="O1255" s="151" t="n"/>
      <c r="P1255" s="151" t="n">
        <v>23837025.2271274</v>
      </c>
      <c r="Q1255" s="151" t="n">
        <v>22458569.9184226</v>
      </c>
      <c r="R1255" s="151" t="n">
        <v>1686018.97197</v>
      </c>
      <c r="S1255" s="151" t="n">
        <v>24000</v>
      </c>
      <c r="T1255" s="151" t="n">
        <v>1202693.5333386</v>
      </c>
    </row>
    <row customHeight="true" ht="13.5" outlineLevel="0" r="1256">
      <c r="A1256" s="115" t="n">
        <f aca="false" ca="false" dt2D="false" dtr="false" t="normal">A1255+1</f>
        <v>364</v>
      </c>
      <c r="B1256" s="115" t="s">
        <v>226</v>
      </c>
      <c r="C1256" s="116" t="s">
        <v>249</v>
      </c>
      <c r="D1256" s="115" t="s">
        <v>296</v>
      </c>
      <c r="E1256" s="194" t="n">
        <f aca="false" ca="false" dt2D="false" dtr="false" t="normal">SUM(F1256:T1256)</f>
        <v>6484636.001999999</v>
      </c>
      <c r="F1256" s="151" t="n"/>
      <c r="G1256" s="151" t="n"/>
      <c r="H1256" s="151" t="n"/>
      <c r="I1256" s="151" t="n">
        <v>6127325.7114972</v>
      </c>
      <c r="J1256" s="151" t="n"/>
      <c r="K1256" s="151" t="n"/>
      <c r="L1256" s="151" t="n">
        <v>0</v>
      </c>
      <c r="M1256" s="151" t="n"/>
      <c r="N1256" s="151" t="n"/>
      <c r="O1256" s="151" t="n"/>
      <c r="P1256" s="151" t="n"/>
      <c r="Q1256" s="151" t="n"/>
      <c r="R1256" s="151" t="n">
        <v>194539.08006</v>
      </c>
      <c r="S1256" s="151" t="n">
        <v>24000</v>
      </c>
      <c r="T1256" s="151" t="n">
        <v>138771.2104428</v>
      </c>
    </row>
    <row customHeight="true" ht="13.5" outlineLevel="0" r="1257">
      <c r="A1257" s="115" t="n">
        <f aca="false" ca="false" dt2D="false" dtr="false" t="normal">A1256+1</f>
        <v>365</v>
      </c>
      <c r="B1257" s="115" t="s">
        <v>226</v>
      </c>
      <c r="C1257" s="116" t="s">
        <v>249</v>
      </c>
      <c r="D1257" s="115" t="s">
        <v>413</v>
      </c>
      <c r="E1257" s="194" t="n">
        <f aca="false" ca="false" dt2D="false" dtr="false" t="normal">SUM(F1257:T1257)</f>
        <v>12590112.00419998</v>
      </c>
      <c r="F1257" s="151" t="n"/>
      <c r="G1257" s="151" t="n"/>
      <c r="H1257" s="151" t="n"/>
      <c r="I1257" s="151" t="n"/>
      <c r="J1257" s="151" t="n"/>
      <c r="K1257" s="151" t="n"/>
      <c r="L1257" s="151" t="n">
        <v>0</v>
      </c>
      <c r="M1257" s="151" t="n"/>
      <c r="N1257" s="151" t="n"/>
      <c r="O1257" s="151" t="n"/>
      <c r="P1257" s="151" t="n">
        <v>11918980.2471841</v>
      </c>
      <c r="Q1257" s="151" t="n"/>
      <c r="R1257" s="151" t="n">
        <v>377703.360126</v>
      </c>
      <c r="S1257" s="151" t="n">
        <v>24000</v>
      </c>
      <c r="T1257" s="151" t="n">
        <v>269428.39688988</v>
      </c>
    </row>
    <row customHeight="true" ht="13.5" outlineLevel="0" r="1258">
      <c r="A1258" s="115" t="n">
        <f aca="false" ca="false" dt2D="false" dtr="false" t="normal">A1257+1</f>
        <v>366</v>
      </c>
      <c r="B1258" s="115" t="s">
        <v>226</v>
      </c>
      <c r="C1258" s="116" t="s">
        <v>249</v>
      </c>
      <c r="D1258" s="115" t="s">
        <v>418</v>
      </c>
      <c r="E1258" s="194" t="n">
        <f aca="false" ca="false" dt2D="false" dtr="false" t="normal">SUM(F1258:T1258)</f>
        <v>36845164.746697366</v>
      </c>
      <c r="F1258" s="151" t="n"/>
      <c r="G1258" s="151" t="n"/>
      <c r="H1258" s="151" t="n"/>
      <c r="I1258" s="151" t="n"/>
      <c r="J1258" s="151" t="n"/>
      <c r="K1258" s="151" t="n"/>
      <c r="L1258" s="151" t="n">
        <v>0</v>
      </c>
      <c r="M1258" s="151" t="n"/>
      <c r="N1258" s="151" t="n">
        <v>2883442.77702819</v>
      </c>
      <c r="O1258" s="151" t="n"/>
      <c r="P1258" s="151" t="n">
        <v>25376351.4717036</v>
      </c>
      <c r="Q1258" s="151" t="n">
        <v>6667529.02998533</v>
      </c>
      <c r="R1258" s="151" t="n">
        <v>1105354.94240092</v>
      </c>
      <c r="S1258" s="151" t="n">
        <v>24000</v>
      </c>
      <c r="T1258" s="151" t="n">
        <v>788486.525579323</v>
      </c>
    </row>
    <row customHeight="true" ht="13.5" outlineLevel="0" r="1259">
      <c r="A1259" s="115" t="n">
        <f aca="false" ca="false" dt2D="false" dtr="false" t="normal">A1258+1</f>
        <v>367</v>
      </c>
      <c r="B1259" s="115" t="s">
        <v>226</v>
      </c>
      <c r="C1259" s="116" t="s">
        <v>249</v>
      </c>
      <c r="D1259" s="115" t="s">
        <v>423</v>
      </c>
      <c r="E1259" s="194" t="n">
        <f aca="false" ca="false" dt2D="false" dtr="false" t="normal">SUM(F1259:T1259)</f>
        <v>24880451.06580002</v>
      </c>
      <c r="F1259" s="151" t="n"/>
      <c r="G1259" s="151" t="n"/>
      <c r="H1259" s="151" t="n"/>
      <c r="I1259" s="151" t="n"/>
      <c r="J1259" s="151" t="n"/>
      <c r="K1259" s="151" t="n"/>
      <c r="L1259" s="151" t="n">
        <v>0</v>
      </c>
      <c r="M1259" s="151" t="n"/>
      <c r="N1259" s="151" t="n"/>
      <c r="O1259" s="151" t="n"/>
      <c r="P1259" s="151" t="n"/>
      <c r="Q1259" s="151" t="n">
        <v>23577595.8810179</v>
      </c>
      <c r="R1259" s="151" t="n">
        <v>746413.531974</v>
      </c>
      <c r="S1259" s="151" t="n">
        <v>24000</v>
      </c>
      <c r="T1259" s="151" t="n">
        <v>532441.65280812</v>
      </c>
    </row>
    <row customHeight="true" ht="13.5" outlineLevel="0" r="1260">
      <c r="A1260" s="115" t="n">
        <f aca="false" ca="false" dt2D="false" dtr="false" t="normal">A1259+1</f>
        <v>368</v>
      </c>
      <c r="B1260" s="115" t="s">
        <v>226</v>
      </c>
      <c r="C1260" s="116" t="s">
        <v>249</v>
      </c>
      <c r="D1260" s="115" t="s">
        <v>424</v>
      </c>
      <c r="E1260" s="194" t="n">
        <f aca="false" ca="false" dt2D="false" dtr="false" t="normal">SUM(F1260:T1260)</f>
        <v>24865038.207</v>
      </c>
      <c r="F1260" s="151" t="n"/>
      <c r="G1260" s="151" t="n"/>
      <c r="H1260" s="151" t="n"/>
      <c r="I1260" s="151" t="n"/>
      <c r="J1260" s="151" t="n"/>
      <c r="K1260" s="151" t="n"/>
      <c r="L1260" s="151" t="n">
        <v>0</v>
      </c>
      <c r="M1260" s="151" t="n"/>
      <c r="N1260" s="151" t="n"/>
      <c r="O1260" s="151" t="n"/>
      <c r="P1260" s="151" t="n">
        <v>23562975.2431602</v>
      </c>
      <c r="Q1260" s="151" t="n"/>
      <c r="R1260" s="151" t="n">
        <v>745951.14621</v>
      </c>
      <c r="S1260" s="151" t="n">
        <v>24000</v>
      </c>
      <c r="T1260" s="151" t="n">
        <v>532111.8176298</v>
      </c>
    </row>
    <row customHeight="true" ht="13.5" outlineLevel="0" r="1261">
      <c r="A1261" s="115" t="n">
        <f aca="false" ca="false" dt2D="false" dtr="false" t="normal">A1260+1</f>
        <v>369</v>
      </c>
      <c r="B1261" s="115" t="s">
        <v>226</v>
      </c>
      <c r="C1261" s="116" t="s">
        <v>249</v>
      </c>
      <c r="D1261" s="115" t="s">
        <v>909</v>
      </c>
      <c r="E1261" s="194" t="n">
        <f aca="false" ca="false" dt2D="false" dtr="false" t="normal">SUM(F1261:T1261)</f>
        <v>16822901.356676515</v>
      </c>
      <c r="F1261" s="151" t="n">
        <v>7135974.54990053</v>
      </c>
      <c r="G1261" s="151" t="n">
        <v>5005709.07263104</v>
      </c>
      <c r="H1261" s="151" t="n">
        <v>3792829.00441177</v>
      </c>
      <c r="I1261" s="151" t="n"/>
      <c r="J1261" s="151" t="n"/>
      <c r="K1261" s="151" t="n"/>
      <c r="L1261" s="151" t="n">
        <v>0</v>
      </c>
      <c r="M1261" s="151" t="n"/>
      <c r="N1261" s="151" t="n"/>
      <c r="O1261" s="151" t="n"/>
      <c r="P1261" s="151" t="n"/>
      <c r="Q1261" s="151" t="n"/>
      <c r="R1261" s="151" t="n">
        <v>504507.040700296</v>
      </c>
      <c r="S1261" s="151" t="n">
        <v>24000</v>
      </c>
      <c r="T1261" s="151" t="n">
        <v>359881.689032878</v>
      </c>
    </row>
    <row customHeight="true" ht="13.5" outlineLevel="0" r="1262">
      <c r="A1262" s="115" t="n">
        <f aca="false" ca="false" dt2D="false" dtr="false" t="normal">A1261+1</f>
        <v>370</v>
      </c>
      <c r="B1262" s="115" t="s">
        <v>226</v>
      </c>
      <c r="C1262" s="116" t="s">
        <v>249</v>
      </c>
      <c r="D1262" s="115" t="s">
        <v>427</v>
      </c>
      <c r="E1262" s="194" t="n">
        <f aca="false" ca="false" dt2D="false" dtr="false" t="normal">SUM(F1262:T1262)</f>
        <v>72663401.60415527</v>
      </c>
      <c r="F1262" s="151" t="n"/>
      <c r="G1262" s="151" t="n"/>
      <c r="H1262" s="151" t="n"/>
      <c r="I1262" s="151" t="n"/>
      <c r="J1262" s="151" t="n"/>
      <c r="K1262" s="151" t="n"/>
      <c r="L1262" s="151" t="n">
        <v>0</v>
      </c>
      <c r="M1262" s="151" t="n"/>
      <c r="N1262" s="151" t="n"/>
      <c r="O1262" s="151" t="n"/>
      <c r="P1262" s="151" t="n">
        <v>54564165.3861795</v>
      </c>
      <c r="Q1262" s="151" t="n">
        <v>14340337.3755222</v>
      </c>
      <c r="R1262" s="151" t="n">
        <v>2179902.04812466</v>
      </c>
      <c r="S1262" s="151" t="n">
        <v>24000</v>
      </c>
      <c r="T1262" s="151" t="n">
        <v>1554996.79432892</v>
      </c>
    </row>
    <row customHeight="true" ht="13.5" outlineLevel="0" r="1263">
      <c r="A1263" s="115" t="n">
        <f aca="false" ca="false" dt2D="false" dtr="false" t="normal">A1262+1</f>
        <v>371</v>
      </c>
      <c r="B1263" s="115" t="s">
        <v>226</v>
      </c>
      <c r="C1263" s="116" t="s">
        <v>249</v>
      </c>
      <c r="D1263" s="115" t="s">
        <v>432</v>
      </c>
      <c r="E1263" s="194" t="n">
        <f aca="false" ca="false" dt2D="false" dtr="false" t="normal">SUM(F1263:T1263)</f>
        <v>36239792.94</v>
      </c>
      <c r="F1263" s="151" t="n"/>
      <c r="G1263" s="151" t="n"/>
      <c r="H1263" s="151" t="n"/>
      <c r="I1263" s="151" t="n"/>
      <c r="J1263" s="151" t="n"/>
      <c r="K1263" s="151" t="n"/>
      <c r="L1263" s="151" t="n">
        <v>0</v>
      </c>
      <c r="M1263" s="151" t="n"/>
      <c r="N1263" s="151" t="n">
        <v>16274220.453784</v>
      </c>
      <c r="O1263" s="151" t="n"/>
      <c r="P1263" s="151" t="n">
        <v>9308718.3060388</v>
      </c>
      <c r="Q1263" s="151" t="n">
        <v>8770128.8230612</v>
      </c>
      <c r="R1263" s="151" t="n">
        <v>1087193.7882</v>
      </c>
      <c r="S1263" s="151" t="n">
        <v>24000</v>
      </c>
      <c r="T1263" s="151" t="n">
        <v>775531.568916</v>
      </c>
    </row>
    <row customHeight="true" ht="13.5" outlineLevel="0" r="1264">
      <c r="A1264" s="115" t="n">
        <f aca="false" ca="false" dt2D="false" dtr="false" t="normal">A1263+1</f>
        <v>372</v>
      </c>
      <c r="B1264" s="115" t="s">
        <v>226</v>
      </c>
      <c r="C1264" s="116" t="s">
        <v>249</v>
      </c>
      <c r="D1264" s="115" t="s">
        <v>911</v>
      </c>
      <c r="E1264" s="194" t="n">
        <f aca="false" ca="false" dt2D="false" dtr="false" t="normal">SUM(F1264:T1264)</f>
        <v>19477274.25</v>
      </c>
      <c r="F1264" s="151" t="n"/>
      <c r="G1264" s="151" t="n"/>
      <c r="H1264" s="151" t="n"/>
      <c r="I1264" s="151" t="n"/>
      <c r="J1264" s="151" t="n"/>
      <c r="K1264" s="151" t="n"/>
      <c r="L1264" s="151" t="n">
        <v>0</v>
      </c>
      <c r="M1264" s="151" t="n"/>
      <c r="N1264" s="151" t="n"/>
      <c r="O1264" s="151" t="n"/>
      <c r="P1264" s="151" t="n">
        <v>9501040.5060714</v>
      </c>
      <c r="Q1264" s="151" t="n">
        <v>8951101.8474786</v>
      </c>
      <c r="R1264" s="151" t="n">
        <v>584318.2275</v>
      </c>
      <c r="S1264" s="151" t="n">
        <v>24000</v>
      </c>
      <c r="T1264" s="151" t="n">
        <v>416813.66895</v>
      </c>
    </row>
    <row customHeight="true" ht="13.5" outlineLevel="0" r="1265">
      <c r="A1265" s="115" t="n">
        <f aca="false" ca="false" dt2D="false" dtr="false" t="normal">A1264+1</f>
        <v>373</v>
      </c>
      <c r="B1265" s="115" t="s">
        <v>226</v>
      </c>
      <c r="C1265" s="116" t="s">
        <v>249</v>
      </c>
      <c r="D1265" s="115" t="s">
        <v>913</v>
      </c>
      <c r="E1265" s="194" t="n">
        <f aca="false" ca="false" dt2D="false" dtr="false" t="normal">SUM(F1265:T1265)</f>
        <v>14684093.358528705</v>
      </c>
      <c r="F1265" s="151" t="n">
        <v>6228191.72347344</v>
      </c>
      <c r="G1265" s="151" t="n">
        <v>4368097.73331295</v>
      </c>
      <c r="H1265" s="151" t="n">
        <v>3309041.50311394</v>
      </c>
      <c r="I1265" s="151" t="n"/>
      <c r="J1265" s="151" t="n"/>
      <c r="K1265" s="151" t="n"/>
      <c r="L1265" s="151" t="n">
        <v>0</v>
      </c>
      <c r="M1265" s="151" t="n"/>
      <c r="N1265" s="151" t="n"/>
      <c r="O1265" s="151" t="n"/>
      <c r="P1265" s="151" t="n"/>
      <c r="Q1265" s="151" t="n"/>
      <c r="R1265" s="151" t="n">
        <v>440522.800755861</v>
      </c>
      <c r="S1265" s="151" t="n">
        <v>24000</v>
      </c>
      <c r="T1265" s="151" t="n">
        <v>314239.597872514</v>
      </c>
    </row>
    <row customHeight="true" ht="13.5" outlineLevel="0" r="1266">
      <c r="A1266" s="115" t="n">
        <f aca="false" ca="false" dt2D="false" dtr="false" t="normal">A1265+1</f>
        <v>374</v>
      </c>
      <c r="B1266" s="115" t="s">
        <v>226</v>
      </c>
      <c r="C1266" s="116" t="s">
        <v>435</v>
      </c>
      <c r="D1266" s="115" t="s">
        <v>436</v>
      </c>
      <c r="E1266" s="194" t="n">
        <f aca="false" ca="false" dt2D="false" dtr="false" t="normal">SUM(F1266:T1266)</f>
        <v>96123629.44800001</v>
      </c>
      <c r="F1266" s="151" t="n"/>
      <c r="G1266" s="151" t="n">
        <v>12395560.6454124</v>
      </c>
      <c r="H1266" s="151" t="n"/>
      <c r="I1266" s="151" t="n">
        <v>10338680.6066604</v>
      </c>
      <c r="J1266" s="151" t="n"/>
      <c r="K1266" s="151" t="n"/>
      <c r="L1266" s="151" t="n">
        <v>0</v>
      </c>
      <c r="M1266" s="151" t="n"/>
      <c r="N1266" s="151" t="n"/>
      <c r="O1266" s="151" t="n"/>
      <c r="P1266" s="151" t="n">
        <v>35230818.1344564</v>
      </c>
      <c r="Q1266" s="151" t="n">
        <v>33193815.5078436</v>
      </c>
      <c r="R1266" s="151" t="n">
        <v>2883708.88344</v>
      </c>
      <c r="S1266" s="151" t="n">
        <v>24000</v>
      </c>
      <c r="T1266" s="151" t="n">
        <v>2057045.6701872</v>
      </c>
    </row>
    <row customHeight="true" ht="13.5" outlineLevel="0" r="1267">
      <c r="A1267" s="115" t="n">
        <f aca="false" ca="false" dt2D="false" dtr="false" t="normal">A1266+1</f>
        <v>375</v>
      </c>
      <c r="B1267" s="115" t="s">
        <v>226</v>
      </c>
      <c r="C1267" s="116" t="s">
        <v>316</v>
      </c>
      <c r="D1267" s="115" t="s">
        <v>444</v>
      </c>
      <c r="E1267" s="194" t="n">
        <f aca="false" ca="false" dt2D="false" dtr="false" t="normal">SUM(F1267:T1267)</f>
        <v>37358426.45999999</v>
      </c>
      <c r="F1267" s="151" t="n"/>
      <c r="G1267" s="151" t="n"/>
      <c r="H1267" s="151" t="n"/>
      <c r="I1267" s="151" t="n"/>
      <c r="J1267" s="151" t="n"/>
      <c r="K1267" s="151" t="n"/>
      <c r="L1267" s="151" t="n">
        <v>0</v>
      </c>
      <c r="M1267" s="151" t="n"/>
      <c r="N1267" s="151" t="n">
        <v>35414203.339956</v>
      </c>
      <c r="O1267" s="151" t="n"/>
      <c r="P1267" s="151" t="n"/>
      <c r="Q1267" s="151" t="n"/>
      <c r="R1267" s="151" t="n">
        <v>1120752.7938</v>
      </c>
      <c r="S1267" s="151" t="n">
        <v>24000</v>
      </c>
      <c r="T1267" s="151" t="n">
        <v>799470.326244</v>
      </c>
    </row>
    <row customHeight="true" ht="13.5" outlineLevel="0" r="1268">
      <c r="A1268" s="115" t="n">
        <f aca="false" ca="false" dt2D="false" dtr="false" t="normal">A1267+1</f>
        <v>376</v>
      </c>
      <c r="B1268" s="115" t="n">
        <f aca="false" ca="false" dt2D="false" dtr="false" t="normal">B1250+1</f>
        <v>65</v>
      </c>
      <c r="C1268" s="116" t="s">
        <v>316</v>
      </c>
      <c r="D1268" s="115" t="s">
        <v>915</v>
      </c>
      <c r="E1268" s="194" t="n">
        <f aca="false" ca="false" dt2D="false" dtr="false" t="normal">SUM(F1268:T1268)</f>
        <v>25233675.659999996</v>
      </c>
      <c r="F1268" s="151" t="n"/>
      <c r="G1268" s="151" t="n"/>
      <c r="H1268" s="151" t="n"/>
      <c r="I1268" s="151" t="n"/>
      <c r="J1268" s="151" t="n"/>
      <c r="K1268" s="151" t="n"/>
      <c r="L1268" s="151" t="n">
        <v>0</v>
      </c>
      <c r="M1268" s="151" t="n"/>
      <c r="N1268" s="151" t="n">
        <v>23912664.731076</v>
      </c>
      <c r="O1268" s="151" t="n"/>
      <c r="P1268" s="151" t="n"/>
      <c r="Q1268" s="151" t="n"/>
      <c r="R1268" s="151" t="n">
        <v>757010.2698</v>
      </c>
      <c r="S1268" s="151" t="n">
        <v>24000</v>
      </c>
      <c r="T1268" s="151" t="n">
        <v>540000.659124</v>
      </c>
    </row>
    <row customHeight="true" ht="13.5" outlineLevel="0" r="1269">
      <c r="A1269" s="115" t="n">
        <f aca="false" ca="false" dt2D="false" dtr="false" t="normal">A1268+1</f>
        <v>377</v>
      </c>
      <c r="B1269" s="115" t="s">
        <v>226</v>
      </c>
      <c r="C1269" s="116" t="s">
        <v>316</v>
      </c>
      <c r="D1269" s="115" t="s">
        <v>917</v>
      </c>
      <c r="E1269" s="194" t="n">
        <f aca="false" ca="false" dt2D="false" dtr="false" t="normal">SUM(F1269:T1269)</f>
        <v>4972877.163</v>
      </c>
      <c r="F1269" s="151" t="n"/>
      <c r="G1269" s="151" t="n">
        <v>4693271.2768218</v>
      </c>
      <c r="H1269" s="151" t="n"/>
      <c r="I1269" s="151" t="n"/>
      <c r="J1269" s="151" t="n"/>
      <c r="K1269" s="151" t="n"/>
      <c r="L1269" s="151" t="n">
        <v>0</v>
      </c>
      <c r="M1269" s="151" t="n"/>
      <c r="N1269" s="151" t="n"/>
      <c r="O1269" s="151" t="n"/>
      <c r="P1269" s="151" t="n"/>
      <c r="Q1269" s="151" t="n"/>
      <c r="R1269" s="151" t="n">
        <v>149186.31489</v>
      </c>
      <c r="S1269" s="151" t="n">
        <v>24000</v>
      </c>
      <c r="T1269" s="151" t="n">
        <v>106419.5712882</v>
      </c>
    </row>
    <row customHeight="true" ht="13.5" outlineLevel="0" r="1270">
      <c r="A1270" s="115" t="n">
        <f aca="false" ca="false" dt2D="false" dtr="false" t="normal">A1269+1</f>
        <v>378</v>
      </c>
      <c r="B1270" s="115" t="s">
        <v>226</v>
      </c>
      <c r="C1270" s="116" t="s">
        <v>316</v>
      </c>
      <c r="D1270" s="115" t="s">
        <v>918</v>
      </c>
      <c r="E1270" s="194" t="n">
        <f aca="false" ca="false" dt2D="false" dtr="false" t="normal">SUM(F1270:T1270)</f>
        <v>4908475.485</v>
      </c>
      <c r="F1270" s="151" t="n"/>
      <c r="G1270" s="151" t="n">
        <v>4632179.845071</v>
      </c>
      <c r="H1270" s="151" t="n"/>
      <c r="I1270" s="151" t="n"/>
      <c r="J1270" s="151" t="n"/>
      <c r="K1270" s="151" t="n"/>
      <c r="L1270" s="151" t="n">
        <v>0</v>
      </c>
      <c r="M1270" s="151" t="n"/>
      <c r="N1270" s="151" t="n"/>
      <c r="O1270" s="151" t="n"/>
      <c r="P1270" s="151" t="n"/>
      <c r="Q1270" s="151" t="n"/>
      <c r="R1270" s="151" t="n">
        <v>147254.26455</v>
      </c>
      <c r="S1270" s="151" t="n">
        <v>24000</v>
      </c>
      <c r="T1270" s="151" t="n">
        <v>105041.375379</v>
      </c>
    </row>
    <row customHeight="true" ht="13.5" outlineLevel="0" r="1271">
      <c r="A1271" s="115" t="n">
        <f aca="false" ca="false" dt2D="false" dtr="false" t="normal">A1270+1</f>
        <v>379</v>
      </c>
      <c r="B1271" s="115" t="s">
        <v>226</v>
      </c>
      <c r="C1271" s="116" t="s">
        <v>316</v>
      </c>
      <c r="D1271" s="115" t="s">
        <v>920</v>
      </c>
      <c r="E1271" s="194" t="n">
        <f aca="false" ca="false" dt2D="false" dtr="false" t="normal">SUM(F1271:T1271)</f>
        <v>4970122.011</v>
      </c>
      <c r="F1271" s="151" t="n"/>
      <c r="G1271" s="151" t="n">
        <v>4690657.7396346</v>
      </c>
      <c r="H1271" s="151" t="n"/>
      <c r="I1271" s="151" t="n"/>
      <c r="J1271" s="151" t="n"/>
      <c r="K1271" s="151" t="n"/>
      <c r="L1271" s="151" t="n">
        <v>0</v>
      </c>
      <c r="M1271" s="151" t="n"/>
      <c r="N1271" s="151" t="n"/>
      <c r="O1271" s="151" t="n"/>
      <c r="P1271" s="151" t="n"/>
      <c r="Q1271" s="151" t="n"/>
      <c r="R1271" s="151" t="n">
        <v>149103.66033</v>
      </c>
      <c r="S1271" s="151" t="n">
        <v>24000</v>
      </c>
      <c r="T1271" s="151" t="n">
        <v>106360.6110354</v>
      </c>
    </row>
    <row customHeight="true" ht="13.5" outlineLevel="0" r="1272">
      <c r="A1272" s="115" t="n">
        <f aca="false" ca="false" dt2D="false" dtr="false" t="normal">A1271+1</f>
        <v>380</v>
      </c>
      <c r="B1272" s="115" t="s">
        <v>226</v>
      </c>
      <c r="C1272" s="116" t="s">
        <v>316</v>
      </c>
      <c r="D1272" s="115" t="s">
        <v>921</v>
      </c>
      <c r="E1272" s="194" t="n">
        <f aca="false" ca="false" dt2D="false" dtr="false" t="normal">SUM(F1272:T1272)</f>
        <v>4963750.722</v>
      </c>
      <c r="F1272" s="151" t="n"/>
      <c r="G1272" s="151" t="n">
        <v>4684613.9348892</v>
      </c>
      <c r="H1272" s="151" t="n"/>
      <c r="I1272" s="151" t="n"/>
      <c r="J1272" s="151" t="n"/>
      <c r="K1272" s="151" t="n"/>
      <c r="L1272" s="151" t="n">
        <v>0</v>
      </c>
      <c r="M1272" s="151" t="n"/>
      <c r="N1272" s="151" t="n"/>
      <c r="O1272" s="151" t="n"/>
      <c r="P1272" s="151" t="n"/>
      <c r="Q1272" s="151" t="n"/>
      <c r="R1272" s="151" t="n">
        <v>148912.52166</v>
      </c>
      <c r="S1272" s="151" t="n">
        <v>24000</v>
      </c>
      <c r="T1272" s="151" t="n">
        <v>106224.2654508</v>
      </c>
    </row>
    <row customHeight="true" ht="13.5" outlineLevel="0" r="1273">
      <c r="A1273" s="115" t="n">
        <f aca="false" ca="false" dt2D="false" dtr="false" t="normal">A1272+1</f>
        <v>381</v>
      </c>
      <c r="B1273" s="115" t="s">
        <v>226</v>
      </c>
      <c r="C1273" s="116" t="s">
        <v>316</v>
      </c>
      <c r="D1273" s="115" t="s">
        <v>922</v>
      </c>
      <c r="E1273" s="194" t="n">
        <f aca="false" ca="false" dt2D="false" dtr="false" t="normal">SUM(F1273:T1273)</f>
        <v>5086182.789</v>
      </c>
      <c r="F1273" s="151" t="n"/>
      <c r="G1273" s="151" t="n">
        <v>4800752.9936454</v>
      </c>
      <c r="H1273" s="151" t="n"/>
      <c r="I1273" s="151" t="n"/>
      <c r="J1273" s="151" t="n"/>
      <c r="K1273" s="151" t="n"/>
      <c r="L1273" s="151" t="n">
        <v>0</v>
      </c>
      <c r="M1273" s="151" t="n"/>
      <c r="N1273" s="151" t="n"/>
      <c r="O1273" s="151" t="n"/>
      <c r="P1273" s="151" t="n"/>
      <c r="Q1273" s="151" t="n"/>
      <c r="R1273" s="151" t="n">
        <v>152585.48367</v>
      </c>
      <c r="S1273" s="151" t="n">
        <v>24000</v>
      </c>
      <c r="T1273" s="151" t="n">
        <v>108844.3116846</v>
      </c>
    </row>
    <row customHeight="true" ht="13.5" outlineLevel="0" r="1274">
      <c r="A1274" s="115" t="n">
        <f aca="false" ca="false" dt2D="false" dtr="false" t="normal">A1273+1</f>
        <v>382</v>
      </c>
      <c r="B1274" s="115" t="s">
        <v>226</v>
      </c>
      <c r="C1274" s="116" t="s">
        <v>316</v>
      </c>
      <c r="D1274" s="115" t="s">
        <v>445</v>
      </c>
      <c r="E1274" s="194" t="n">
        <f aca="false" ca="false" dt2D="false" dtr="false" t="normal">SUM(F1274:T1274)</f>
        <v>4936733.0127</v>
      </c>
      <c r="F1274" s="151" t="n"/>
      <c r="G1274" s="151" t="n">
        <v>4658984.93584722</v>
      </c>
      <c r="H1274" s="151" t="n"/>
      <c r="I1274" s="151" t="n"/>
      <c r="J1274" s="151" t="n"/>
      <c r="K1274" s="151" t="n"/>
      <c r="L1274" s="151" t="n">
        <v>0</v>
      </c>
      <c r="M1274" s="151" t="n"/>
      <c r="N1274" s="151" t="n"/>
      <c r="O1274" s="151" t="n"/>
      <c r="P1274" s="151" t="n"/>
      <c r="Q1274" s="151" t="n"/>
      <c r="R1274" s="151" t="n">
        <v>148101.990381</v>
      </c>
      <c r="S1274" s="151" t="n">
        <v>24000</v>
      </c>
      <c r="T1274" s="151" t="n">
        <v>105646.08647178</v>
      </c>
    </row>
    <row customHeight="true" ht="13.5" outlineLevel="0" r="1275">
      <c r="A1275" s="115" t="n">
        <f aca="false" ca="false" dt2D="false" dtr="false" t="normal">A1274+1</f>
        <v>383</v>
      </c>
      <c r="B1275" s="115" t="s">
        <v>226</v>
      </c>
      <c r="C1275" s="116" t="s">
        <v>451</v>
      </c>
      <c r="D1275" s="115" t="s">
        <v>924</v>
      </c>
      <c r="E1275" s="194" t="n">
        <f aca="false" ca="false" dt2D="false" dtr="false" t="normal">SUM(F1275:T1275)</f>
        <v>6880338.072000001</v>
      </c>
      <c r="F1275" s="151" t="n">
        <v>6502688.6950992</v>
      </c>
      <c r="G1275" s="151" t="n"/>
      <c r="H1275" s="151" t="n"/>
      <c r="I1275" s="151" t="n"/>
      <c r="J1275" s="151" t="n"/>
      <c r="K1275" s="151" t="n"/>
      <c r="L1275" s="151" t="n">
        <v>0</v>
      </c>
      <c r="M1275" s="151" t="n"/>
      <c r="N1275" s="151" t="n"/>
      <c r="O1275" s="151" t="n"/>
      <c r="P1275" s="151" t="n"/>
      <c r="Q1275" s="151" t="n"/>
      <c r="R1275" s="151" t="n">
        <v>206410.14216</v>
      </c>
      <c r="S1275" s="151" t="n">
        <v>24000</v>
      </c>
      <c r="T1275" s="151" t="n">
        <v>147239.2347408</v>
      </c>
    </row>
    <row customHeight="true" ht="13.5" outlineLevel="0" r="1276">
      <c r="A1276" s="115" t="n">
        <f aca="false" ca="false" dt2D="false" dtr="false" t="normal">A1275+1</f>
        <v>384</v>
      </c>
      <c r="B1276" s="115" t="s">
        <v>226</v>
      </c>
      <c r="C1276" s="116" t="s">
        <v>455</v>
      </c>
      <c r="D1276" s="115" t="s">
        <v>456</v>
      </c>
      <c r="E1276" s="194" t="n">
        <f aca="false" ca="false" dt2D="false" dtr="false" t="normal">SUM(F1276:T1276)</f>
        <v>14521757.76</v>
      </c>
      <c r="F1276" s="151" t="n"/>
      <c r="G1276" s="151" t="n"/>
      <c r="H1276" s="151" t="n"/>
      <c r="I1276" s="151" t="n"/>
      <c r="J1276" s="151" t="n"/>
      <c r="K1276" s="151" t="n"/>
      <c r="L1276" s="151" t="n">
        <v>0</v>
      </c>
      <c r="M1276" s="151" t="n"/>
      <c r="N1276" s="151" t="n"/>
      <c r="O1276" s="151" t="n"/>
      <c r="P1276" s="151" t="n">
        <v>13751339.411136</v>
      </c>
      <c r="Q1276" s="151" t="n"/>
      <c r="R1276" s="151" t="n">
        <v>435652.7328</v>
      </c>
      <c r="S1276" s="151" t="n">
        <v>24000</v>
      </c>
      <c r="T1276" s="151" t="n">
        <v>310765.616064</v>
      </c>
    </row>
    <row customHeight="true" ht="13.5" outlineLevel="0" r="1277">
      <c r="A1277" s="115" t="n">
        <f aca="false" ca="false" dt2D="false" dtr="false" t="normal">A1276+1</f>
        <v>385</v>
      </c>
      <c r="B1277" s="115" t="s">
        <v>226</v>
      </c>
      <c r="C1277" s="116" t="s">
        <v>455</v>
      </c>
      <c r="D1277" s="115" t="s">
        <v>457</v>
      </c>
      <c r="E1277" s="194" t="n">
        <f aca="false" ca="false" dt2D="false" dtr="false" t="normal">SUM(F1277:T1277)</f>
        <v>13755714.543999998</v>
      </c>
      <c r="F1277" s="151" t="n"/>
      <c r="G1277" s="151" t="n"/>
      <c r="H1277" s="151" t="n"/>
      <c r="I1277" s="151" t="n"/>
      <c r="J1277" s="151" t="n"/>
      <c r="K1277" s="151" t="n"/>
      <c r="L1277" s="151" t="n">
        <v>0</v>
      </c>
      <c r="M1277" s="151" t="n"/>
      <c r="N1277" s="151" t="n">
        <v>13024670.8164384</v>
      </c>
      <c r="O1277" s="151" t="n"/>
      <c r="P1277" s="151" t="n"/>
      <c r="Q1277" s="151" t="n"/>
      <c r="R1277" s="151" t="n">
        <v>412671.43632</v>
      </c>
      <c r="S1277" s="151" t="n">
        <v>24000</v>
      </c>
      <c r="T1277" s="151" t="n">
        <v>294372.2912416</v>
      </c>
    </row>
    <row customHeight="true" ht="13.5" outlineLevel="0" r="1278">
      <c r="A1278" s="115" t="n">
        <f aca="false" ca="false" dt2D="false" dtr="false" t="normal">A1277+1</f>
        <v>386</v>
      </c>
      <c r="B1278" s="115" t="s">
        <v>226</v>
      </c>
      <c r="C1278" s="116" t="s">
        <v>455</v>
      </c>
      <c r="D1278" s="115" t="s">
        <v>459</v>
      </c>
      <c r="E1278" s="194" t="n">
        <f aca="false" ca="false" dt2D="false" dtr="false" t="normal">SUM(F1278:T1278)</f>
        <v>85967064.764</v>
      </c>
      <c r="F1278" s="151" t="n"/>
      <c r="G1278" s="151" t="n"/>
      <c r="H1278" s="151" t="n">
        <v>7100452.4930868</v>
      </c>
      <c r="I1278" s="151" t="n"/>
      <c r="J1278" s="151" t="n"/>
      <c r="K1278" s="151" t="n"/>
      <c r="L1278" s="151" t="n"/>
      <c r="M1278" s="151" t="n"/>
      <c r="N1278" s="151" t="n">
        <v>19486744.3837308</v>
      </c>
      <c r="O1278" s="151" t="n"/>
      <c r="P1278" s="151" t="n">
        <v>40158175.078272</v>
      </c>
      <c r="Q1278" s="151" t="n">
        <v>14778985.6800408</v>
      </c>
      <c r="R1278" s="151" t="n">
        <v>2579011.94292</v>
      </c>
      <c r="S1278" s="151" t="n">
        <v>24000</v>
      </c>
      <c r="T1278" s="151" t="n">
        <v>1839695.1859496</v>
      </c>
    </row>
    <row customHeight="true" ht="13.5" outlineLevel="0" r="1279">
      <c r="A1279" s="115" t="n">
        <f aca="false" ca="false" dt2D="false" dtr="false" t="normal">A1278+1</f>
        <v>387</v>
      </c>
      <c r="B1279" s="115" t="s">
        <v>226</v>
      </c>
      <c r="C1279" s="116" t="s">
        <v>455</v>
      </c>
      <c r="D1279" s="115" t="s">
        <v>460</v>
      </c>
      <c r="E1279" s="194" t="n">
        <f aca="false" ca="false" dt2D="false" dtr="false" t="normal">SUM(F1279:T1279)</f>
        <v>11057489.261</v>
      </c>
      <c r="F1279" s="151" t="n"/>
      <c r="G1279" s="151" t="n"/>
      <c r="H1279" s="151" t="n"/>
      <c r="I1279" s="151" t="n"/>
      <c r="J1279" s="151" t="n"/>
      <c r="K1279" s="151" t="n"/>
      <c r="L1279" s="151" t="n">
        <v>0</v>
      </c>
      <c r="M1279" s="151" t="n"/>
      <c r="N1279" s="151" t="n">
        <v>10465134.3129846</v>
      </c>
      <c r="O1279" s="151" t="n"/>
      <c r="P1279" s="151" t="n"/>
      <c r="Q1279" s="151" t="n"/>
      <c r="R1279" s="151" t="n">
        <v>331724.67783</v>
      </c>
      <c r="S1279" s="151" t="n">
        <v>24000</v>
      </c>
      <c r="T1279" s="151" t="n">
        <v>236630.2701854</v>
      </c>
    </row>
    <row customHeight="true" ht="13.5" outlineLevel="0" r="1280">
      <c r="A1280" s="115" t="n">
        <f aca="false" ca="false" dt2D="false" dtr="false" t="normal">A1279+1</f>
        <v>388</v>
      </c>
      <c r="B1280" s="115" t="s">
        <v>226</v>
      </c>
      <c r="C1280" s="116" t="s">
        <v>455</v>
      </c>
      <c r="D1280" s="115" t="s">
        <v>588</v>
      </c>
      <c r="E1280" s="194" t="n">
        <f aca="false" ca="false" dt2D="false" dtr="false" t="normal">SUM(F1280:T1280)</f>
        <v>13826194.33</v>
      </c>
      <c r="F1280" s="151" t="n"/>
      <c r="G1280" s="151" t="n"/>
      <c r="H1280" s="151" t="n"/>
      <c r="I1280" s="151" t="n"/>
      <c r="J1280" s="151" t="n"/>
      <c r="K1280" s="151" t="n"/>
      <c r="L1280" s="151" t="n"/>
      <c r="M1280" s="151" t="n"/>
      <c r="N1280" s="151" t="n"/>
      <c r="O1280" s="151" t="n"/>
      <c r="P1280" s="151" t="n">
        <v>13826194.33</v>
      </c>
      <c r="Q1280" s="151" t="n"/>
      <c r="R1280" s="151" t="n"/>
      <c r="S1280" s="151" t="n"/>
      <c r="T1280" s="151" t="n"/>
    </row>
    <row customHeight="true" ht="13.5" outlineLevel="0" r="1281">
      <c r="A1281" s="115" t="n">
        <f aca="false" ca="false" dt2D="false" dtr="false" t="normal">A1280+1</f>
        <v>389</v>
      </c>
      <c r="B1281" s="115" t="s">
        <v>226</v>
      </c>
      <c r="C1281" s="116" t="s">
        <v>455</v>
      </c>
      <c r="D1281" s="115" t="s">
        <v>462</v>
      </c>
      <c r="E1281" s="194" t="n">
        <f aca="false" ca="false" dt2D="false" dtr="false" t="normal">SUM(F1281:T1281)</f>
        <v>42159316.57729996</v>
      </c>
      <c r="F1281" s="151" t="n"/>
      <c r="G1281" s="151" t="n"/>
      <c r="H1281" s="151" t="n"/>
      <c r="I1281" s="151" t="n"/>
      <c r="J1281" s="151" t="n"/>
      <c r="K1281" s="151" t="n"/>
      <c r="L1281" s="151" t="n">
        <v>0</v>
      </c>
      <c r="M1281" s="151" t="n"/>
      <c r="N1281" s="151" t="n">
        <v>10464061.6671603</v>
      </c>
      <c r="O1281" s="151" t="n"/>
      <c r="P1281" s="151" t="n">
        <v>21569347.4453056</v>
      </c>
      <c r="Q1281" s="151" t="n">
        <v>7934918.59276084</v>
      </c>
      <c r="R1281" s="151" t="n">
        <v>1264779.497319</v>
      </c>
      <c r="S1281" s="151" t="n">
        <v>24000</v>
      </c>
      <c r="T1281" s="151" t="n">
        <v>902209.37475422</v>
      </c>
    </row>
    <row customHeight="true" ht="13.5" outlineLevel="0" r="1282">
      <c r="A1282" s="115" t="n">
        <f aca="false" ca="false" dt2D="false" dtr="false" t="normal">A1281+1</f>
        <v>390</v>
      </c>
      <c r="B1282" s="115" t="s">
        <v>226</v>
      </c>
      <c r="C1282" s="116" t="s">
        <v>455</v>
      </c>
      <c r="D1282" s="115" t="s">
        <v>463</v>
      </c>
      <c r="E1282" s="194" t="n">
        <f aca="false" ca="false" dt2D="false" dtr="false" t="normal">SUM(F1282:T1282)</f>
        <v>20197610.887999997</v>
      </c>
      <c r="F1282" s="151" t="n"/>
      <c r="G1282" s="151" t="n"/>
      <c r="H1282" s="151" t="n"/>
      <c r="I1282" s="151" t="n"/>
      <c r="J1282" s="151" t="n"/>
      <c r="K1282" s="151" t="n"/>
      <c r="L1282" s="151" t="n">
        <v>0</v>
      </c>
      <c r="M1282" s="151" t="n"/>
      <c r="N1282" s="151" t="n">
        <v>19135453.6883568</v>
      </c>
      <c r="O1282" s="151" t="n"/>
      <c r="P1282" s="151" t="n"/>
      <c r="Q1282" s="151" t="n"/>
      <c r="R1282" s="151" t="n">
        <v>605928.32664</v>
      </c>
      <c r="S1282" s="151" t="n">
        <v>24000</v>
      </c>
      <c r="T1282" s="151" t="n">
        <v>432228.8730032</v>
      </c>
    </row>
    <row customHeight="true" ht="13.5" outlineLevel="0" r="1283">
      <c r="A1283" s="115" t="n">
        <f aca="false" ca="false" dt2D="false" dtr="false" t="normal">A1282+1</f>
        <v>391</v>
      </c>
      <c r="B1283" s="115" t="s">
        <v>226</v>
      </c>
      <c r="C1283" s="116" t="s">
        <v>455</v>
      </c>
      <c r="D1283" s="115" t="s">
        <v>465</v>
      </c>
      <c r="E1283" s="194" t="n">
        <f aca="false" ca="false" dt2D="false" dtr="false" t="normal">SUM(F1283:T1283)</f>
        <v>43468520.278000005</v>
      </c>
      <c r="F1283" s="151" t="n"/>
      <c r="G1283" s="151" t="n"/>
      <c r="H1283" s="151" t="n"/>
      <c r="I1283" s="151" t="n"/>
      <c r="J1283" s="151" t="n"/>
      <c r="K1283" s="151" t="n"/>
      <c r="L1283" s="151" t="n">
        <v>0</v>
      </c>
      <c r="M1283" s="151" t="n"/>
      <c r="N1283" s="151" t="n">
        <v>10789258.1599324</v>
      </c>
      <c r="O1283" s="151" t="n"/>
      <c r="P1283" s="151" t="n">
        <v>22239404.396416</v>
      </c>
      <c r="Q1283" s="151" t="n">
        <v>8181575.7793624</v>
      </c>
      <c r="R1283" s="151" t="n">
        <v>1304055.60834</v>
      </c>
      <c r="S1283" s="151" t="n">
        <v>24000</v>
      </c>
      <c r="T1283" s="151" t="n">
        <v>930226.3339492</v>
      </c>
    </row>
    <row customHeight="true" ht="13.5" outlineLevel="0" r="1284">
      <c r="A1284" s="115" t="n">
        <f aca="false" ca="false" dt2D="false" dtr="false" t="normal">A1283+1</f>
        <v>392</v>
      </c>
      <c r="B1284" s="115" t="s">
        <v>226</v>
      </c>
      <c r="C1284" s="116" t="s">
        <v>455</v>
      </c>
      <c r="D1284" s="115" t="s">
        <v>467</v>
      </c>
      <c r="E1284" s="194" t="n">
        <f aca="false" ca="false" dt2D="false" dtr="false" t="normal">SUM(F1284:T1284)</f>
        <v>20969147.003999997</v>
      </c>
      <c r="F1284" s="151" t="n"/>
      <c r="G1284" s="151" t="n"/>
      <c r="H1284" s="151" t="n"/>
      <c r="I1284" s="151" t="n"/>
      <c r="J1284" s="151" t="n"/>
      <c r="K1284" s="151" t="n"/>
      <c r="L1284" s="151" t="n">
        <v>0</v>
      </c>
      <c r="M1284" s="151" t="n"/>
      <c r="N1284" s="151" t="n">
        <v>19867332.8479944</v>
      </c>
      <c r="O1284" s="151" t="n"/>
      <c r="P1284" s="151" t="n"/>
      <c r="Q1284" s="151" t="n"/>
      <c r="R1284" s="151" t="n">
        <v>629074.41012</v>
      </c>
      <c r="S1284" s="151" t="n">
        <v>24000</v>
      </c>
      <c r="T1284" s="151" t="n">
        <v>448739.7458856</v>
      </c>
    </row>
    <row customHeight="true" ht="13.5" outlineLevel="0" r="1285">
      <c r="A1285" s="115" t="n">
        <f aca="false" ca="false" dt2D="false" dtr="false" t="normal">A1284+1</f>
        <v>393</v>
      </c>
      <c r="B1285" s="115" t="s">
        <v>226</v>
      </c>
      <c r="C1285" s="116" t="s">
        <v>455</v>
      </c>
      <c r="D1285" s="115" t="s">
        <v>468</v>
      </c>
      <c r="E1285" s="194" t="n">
        <f aca="false" ca="false" dt2D="false" dtr="false" t="normal">SUM(F1285:T1285)</f>
        <v>46814780.31199999</v>
      </c>
      <c r="F1285" s="151" t="n"/>
      <c r="G1285" s="151" t="n"/>
      <c r="H1285" s="151" t="n"/>
      <c r="I1285" s="151" t="n"/>
      <c r="J1285" s="151" t="n"/>
      <c r="K1285" s="151" t="n"/>
      <c r="L1285" s="151" t="n">
        <v>0</v>
      </c>
      <c r="M1285" s="151" t="n"/>
      <c r="N1285" s="151" t="n">
        <v>11620444.3430896</v>
      </c>
      <c r="O1285" s="151" t="n"/>
      <c r="P1285" s="151" t="n">
        <v>23952036.888064</v>
      </c>
      <c r="Q1285" s="151" t="n">
        <v>8812019.3728096</v>
      </c>
      <c r="R1285" s="151" t="n">
        <v>1404443.40936</v>
      </c>
      <c r="S1285" s="151" t="n">
        <v>24000</v>
      </c>
      <c r="T1285" s="151" t="n">
        <v>1001836.2986768</v>
      </c>
    </row>
    <row customHeight="true" ht="13.5" outlineLevel="0" r="1286">
      <c r="A1286" s="115" t="n">
        <f aca="false" ca="false" dt2D="false" dtr="false" t="normal">A1285+1</f>
        <v>394</v>
      </c>
      <c r="B1286" s="115" t="s">
        <v>226</v>
      </c>
      <c r="C1286" s="116" t="s">
        <v>455</v>
      </c>
      <c r="D1286" s="115" t="s">
        <v>470</v>
      </c>
      <c r="E1286" s="194" t="n">
        <f aca="false" ca="false" dt2D="false" dtr="false" t="normal">SUM(F1286:T1286)</f>
        <v>11149987.549999999</v>
      </c>
      <c r="F1286" s="151" t="n"/>
      <c r="G1286" s="151" t="n"/>
      <c r="H1286" s="151" t="n"/>
      <c r="I1286" s="151" t="n"/>
      <c r="J1286" s="151" t="n"/>
      <c r="K1286" s="151" t="n"/>
      <c r="L1286" s="151" t="n">
        <v>0</v>
      </c>
      <c r="M1286" s="151" t="n"/>
      <c r="N1286" s="151" t="n">
        <v>10552878.18993</v>
      </c>
      <c r="O1286" s="151" t="n"/>
      <c r="P1286" s="151" t="n"/>
      <c r="Q1286" s="151" t="n"/>
      <c r="R1286" s="151" t="n">
        <v>334499.6265</v>
      </c>
      <c r="S1286" s="151" t="n">
        <v>24000</v>
      </c>
      <c r="T1286" s="151" t="n">
        <v>238609.73357</v>
      </c>
    </row>
    <row customHeight="true" ht="13.5" outlineLevel="0" r="1287">
      <c r="A1287" s="115" t="n">
        <f aca="false" ca="false" dt2D="false" dtr="false" t="normal">A1286+1</f>
        <v>395</v>
      </c>
      <c r="B1287" s="115" t="s">
        <v>226</v>
      </c>
      <c r="C1287" s="116" t="s">
        <v>455</v>
      </c>
      <c r="D1287" s="115" t="s">
        <v>471</v>
      </c>
      <c r="E1287" s="194" t="n">
        <f aca="false" ca="false" dt2D="false" dtr="false" t="normal">SUM(F1287:T1287)</f>
        <v>83382173.29540004</v>
      </c>
      <c r="F1287" s="151" t="n"/>
      <c r="G1287" s="151" t="n"/>
      <c r="H1287" s="151" t="n">
        <v>6886772.88832398</v>
      </c>
      <c r="I1287" s="151" t="n"/>
      <c r="J1287" s="151" t="n"/>
      <c r="K1287" s="151" t="n"/>
      <c r="L1287" s="151" t="n"/>
      <c r="M1287" s="151" t="n"/>
      <c r="N1287" s="151" t="n">
        <v>18900628.8894374</v>
      </c>
      <c r="O1287" s="151" t="n"/>
      <c r="P1287" s="151" t="n">
        <v>38950502.8867392</v>
      </c>
      <c r="Q1287" s="151" t="n">
        <v>14334424.9235159</v>
      </c>
      <c r="R1287" s="151" t="n">
        <v>2501465.198862</v>
      </c>
      <c r="S1287" s="151" t="n">
        <v>24000</v>
      </c>
      <c r="T1287" s="151" t="n">
        <v>1784378.50852156</v>
      </c>
    </row>
    <row customHeight="true" ht="16.5" outlineLevel="0" r="1288">
      <c r="A1288" s="115" t="n">
        <f aca="false" ca="false" dt2D="false" dtr="false" t="normal">A1287+1</f>
        <v>396</v>
      </c>
      <c r="B1288" s="115" t="s">
        <v>226</v>
      </c>
      <c r="C1288" s="116" t="s">
        <v>455</v>
      </c>
      <c r="D1288" s="115" t="s">
        <v>473</v>
      </c>
      <c r="E1288" s="194" t="n">
        <f aca="false" ca="false" dt2D="false" dtr="false" t="normal">SUM(F1288:T1288)</f>
        <v>31852452.304</v>
      </c>
      <c r="F1288" s="124" t="n"/>
      <c r="G1288" s="124" t="n"/>
      <c r="H1288" s="124" t="n"/>
      <c r="I1288" s="124" t="n"/>
      <c r="J1288" s="124" t="n"/>
      <c r="K1288" s="124" t="n"/>
      <c r="L1288" s="124" t="n"/>
      <c r="M1288" s="124" t="n"/>
      <c r="N1288" s="124" t="n">
        <v>7903912.9971232</v>
      </c>
      <c r="O1288" s="124" t="n"/>
      <c r="P1288" s="124" t="n">
        <v>16294243.161088</v>
      </c>
      <c r="Q1288" s="124" t="n">
        <v>5993080.0973632</v>
      </c>
      <c r="R1288" s="124" t="n">
        <v>955573.56912</v>
      </c>
      <c r="S1288" s="124" t="n">
        <v>24000</v>
      </c>
      <c r="T1288" s="124" t="n">
        <v>681642.4793056</v>
      </c>
      <c r="U1288" s="128" t="n"/>
      <c r="V1288" s="128" t="n"/>
      <c r="W1288" s="128" t="n"/>
    </row>
    <row customHeight="true" ht="13.5" outlineLevel="0" r="1289">
      <c r="A1289" s="115" t="n">
        <f aca="false" ca="false" dt2D="false" dtr="false" t="normal">A1288+1</f>
        <v>397</v>
      </c>
      <c r="B1289" s="115" t="s">
        <v>226</v>
      </c>
      <c r="C1289" s="116" t="s">
        <v>455</v>
      </c>
      <c r="D1289" s="268" t="s">
        <v>591</v>
      </c>
      <c r="E1289" s="194" t="n">
        <f aca="false" ca="false" dt2D="false" dtr="false" t="normal">SUM(F1289:T1289)</f>
        <v>55349422.198</v>
      </c>
      <c r="F1289" s="151" t="n"/>
      <c r="G1289" s="151" t="n"/>
      <c r="H1289" s="151" t="n"/>
      <c r="I1289" s="151" t="n"/>
      <c r="J1289" s="151" t="n"/>
      <c r="K1289" s="151" t="n"/>
      <c r="L1289" s="151" t="n">
        <v>0</v>
      </c>
      <c r="M1289" s="151" t="n"/>
      <c r="N1289" s="151" t="n"/>
      <c r="O1289" s="151" t="n"/>
      <c r="P1289" s="151" t="n">
        <v>38365263.108672</v>
      </c>
      <c r="Q1289" s="151" t="n">
        <v>14115198.7883508</v>
      </c>
      <c r="R1289" s="151" t="n">
        <v>1660482.66594</v>
      </c>
      <c r="S1289" s="151" t="n">
        <v>24000</v>
      </c>
      <c r="T1289" s="151" t="n">
        <v>1184477.6350372</v>
      </c>
    </row>
    <row customHeight="true" ht="13.5" outlineLevel="0" r="1290">
      <c r="A1290" s="115" t="n">
        <f aca="false" ca="false" dt2D="false" dtr="false" t="normal">A1289+1</f>
        <v>398</v>
      </c>
      <c r="B1290" s="115" t="s">
        <v>226</v>
      </c>
      <c r="C1290" s="116" t="s">
        <v>455</v>
      </c>
      <c r="D1290" s="115" t="s">
        <v>474</v>
      </c>
      <c r="E1290" s="194" t="n">
        <f aca="false" ca="false" dt2D="false" dtr="false" t="normal">SUM(F1290:T1290)</f>
        <v>19391400</v>
      </c>
      <c r="F1290" s="151" t="n"/>
      <c r="G1290" s="151" t="n"/>
      <c r="H1290" s="151" t="n"/>
      <c r="I1290" s="151" t="n"/>
      <c r="J1290" s="151" t="n"/>
      <c r="K1290" s="151" t="n"/>
      <c r="L1290" s="151" t="n">
        <v>0</v>
      </c>
      <c r="M1290" s="151" t="n"/>
      <c r="N1290" s="151" t="n"/>
      <c r="O1290" s="151" t="n"/>
      <c r="P1290" s="151" t="n">
        <v>18370682.04</v>
      </c>
      <c r="Q1290" s="151" t="n"/>
      <c r="R1290" s="151" t="n">
        <v>581742</v>
      </c>
      <c r="S1290" s="151" t="n">
        <v>24000</v>
      </c>
      <c r="T1290" s="151" t="n">
        <v>414975.96</v>
      </c>
    </row>
    <row customHeight="true" ht="13.5" outlineLevel="0" r="1291">
      <c r="A1291" s="115" t="n">
        <f aca="false" ca="false" dt2D="false" dtr="false" t="normal">A1290+1</f>
        <v>399</v>
      </c>
      <c r="B1291" s="115" t="s">
        <v>226</v>
      </c>
      <c r="C1291" s="116" t="s">
        <v>455</v>
      </c>
      <c r="D1291" s="268" t="s">
        <v>476</v>
      </c>
      <c r="E1291" s="194" t="n">
        <f aca="false" ca="false" dt2D="false" dtr="false" t="normal">SUM(F1291:T1291)</f>
        <v>49517528.801</v>
      </c>
      <c r="F1291" s="151" t="n"/>
      <c r="G1291" s="151" t="n"/>
      <c r="H1291" s="151" t="n"/>
      <c r="I1291" s="151" t="n"/>
      <c r="J1291" s="151" t="n"/>
      <c r="K1291" s="151" t="n"/>
      <c r="L1291" s="151" t="n">
        <v>0</v>
      </c>
      <c r="M1291" s="151" t="n"/>
      <c r="N1291" s="151" t="n">
        <v>12291787.0294858</v>
      </c>
      <c r="O1291" s="151" t="n"/>
      <c r="P1291" s="151" t="n">
        <v>25335316.977472</v>
      </c>
      <c r="Q1291" s="151" t="n">
        <v>9321223.8136708</v>
      </c>
      <c r="R1291" s="151" t="n">
        <v>1485525.86403</v>
      </c>
      <c r="S1291" s="151" t="n">
        <v>24000</v>
      </c>
      <c r="T1291" s="151" t="n">
        <v>1059675.1163414</v>
      </c>
    </row>
    <row customHeight="true" ht="13.5" outlineLevel="0" r="1292">
      <c r="A1292" s="115" t="n">
        <f aca="false" ca="false" dt2D="false" dtr="false" t="normal">A1291+1</f>
        <v>400</v>
      </c>
      <c r="B1292" s="115" t="s">
        <v>226</v>
      </c>
      <c r="C1292" s="268" t="s">
        <v>455</v>
      </c>
      <c r="D1292" s="268" t="s">
        <v>478</v>
      </c>
      <c r="E1292" s="194" t="n">
        <f aca="false" ca="false" dt2D="false" dtr="false" t="normal">SUM(F1292:T1292)</f>
        <v>64657849.36400001</v>
      </c>
      <c r="F1292" s="151" t="n"/>
      <c r="G1292" s="151" t="n"/>
      <c r="H1292" s="151" t="n"/>
      <c r="I1292" s="151" t="n"/>
      <c r="J1292" s="151" t="n"/>
      <c r="K1292" s="151" t="n"/>
      <c r="L1292" s="151" t="n">
        <v>0</v>
      </c>
      <c r="M1292" s="151" t="n"/>
      <c r="N1292" s="151" t="n">
        <v>16052530.4064712</v>
      </c>
      <c r="O1292" s="151" t="n"/>
      <c r="P1292" s="124" t="n">
        <v>33084208.177408</v>
      </c>
      <c r="Q1292" s="151" t="n">
        <v>12173697.3228112</v>
      </c>
      <c r="R1292" s="151" t="n">
        <v>1939735.48092</v>
      </c>
      <c r="S1292" s="151" t="n">
        <v>24000</v>
      </c>
      <c r="T1292" s="151" t="n">
        <v>1383677.9763896</v>
      </c>
    </row>
    <row customHeight="true" ht="13.5" outlineLevel="0" r="1293">
      <c r="A1293" s="115" t="n">
        <f aca="false" ca="false" dt2D="false" dtr="false" t="normal">A1292+1</f>
        <v>401</v>
      </c>
      <c r="B1293" s="115" t="s">
        <v>226</v>
      </c>
      <c r="C1293" s="116" t="s">
        <v>455</v>
      </c>
      <c r="D1293" s="115" t="s">
        <v>479</v>
      </c>
      <c r="E1293" s="194" t="n">
        <f aca="false" ca="false" dt2D="false" dtr="false" t="normal">SUM(F1293:T1293)</f>
        <v>19270249.92</v>
      </c>
      <c r="F1293" s="151" t="n"/>
      <c r="G1293" s="151" t="n"/>
      <c r="H1293" s="151" t="n"/>
      <c r="I1293" s="151" t="n"/>
      <c r="J1293" s="151" t="n"/>
      <c r="K1293" s="151" t="n"/>
      <c r="L1293" s="151" t="n">
        <v>0</v>
      </c>
      <c r="M1293" s="151" t="n"/>
      <c r="N1293" s="151" t="n"/>
      <c r="O1293" s="151" t="n"/>
      <c r="P1293" s="151" t="n">
        <v>18255759.074112</v>
      </c>
      <c r="Q1293" s="151" t="n"/>
      <c r="R1293" s="151" t="n">
        <v>578107.4976</v>
      </c>
      <c r="S1293" s="151" t="n">
        <v>24000</v>
      </c>
      <c r="T1293" s="151" t="n">
        <v>412383.348288</v>
      </c>
    </row>
    <row customHeight="true" ht="13.5" outlineLevel="0" r="1294">
      <c r="A1294" s="115" t="n">
        <f aca="false" ca="false" dt2D="false" dtr="false" t="normal">A1293+1</f>
        <v>402</v>
      </c>
      <c r="B1294" s="115" t="s">
        <v>226</v>
      </c>
      <c r="C1294" s="116" t="s">
        <v>455</v>
      </c>
      <c r="D1294" s="115" t="s">
        <v>481</v>
      </c>
      <c r="E1294" s="194" t="n">
        <f aca="false" ca="false" dt2D="false" dtr="false" t="normal">SUM(F1294:T1294)</f>
        <v>20911685.759999998</v>
      </c>
      <c r="F1294" s="151" t="n"/>
      <c r="G1294" s="151" t="n"/>
      <c r="H1294" s="151" t="n"/>
      <c r="I1294" s="151" t="n"/>
      <c r="J1294" s="151" t="n"/>
      <c r="K1294" s="151" t="n"/>
      <c r="L1294" s="151" t="n">
        <v>0</v>
      </c>
      <c r="M1294" s="151" t="n"/>
      <c r="N1294" s="151" t="n"/>
      <c r="O1294" s="151" t="n"/>
      <c r="P1294" s="151" t="n">
        <v>19812825.111936</v>
      </c>
      <c r="Q1294" s="151" t="n"/>
      <c r="R1294" s="151" t="n">
        <v>627350.5728</v>
      </c>
      <c r="S1294" s="151" t="n">
        <v>24000</v>
      </c>
      <c r="T1294" s="151" t="n">
        <v>447510.075264</v>
      </c>
    </row>
    <row customHeight="true" ht="13.5" outlineLevel="0" r="1295">
      <c r="A1295" s="115" t="n">
        <f aca="false" ca="false" dt2D="false" dtr="false" t="normal">A1294+1</f>
        <v>403</v>
      </c>
      <c r="B1295" s="115" t="s">
        <v>226</v>
      </c>
      <c r="C1295" s="116" t="s">
        <v>455</v>
      </c>
      <c r="D1295" s="115" t="s">
        <v>597</v>
      </c>
      <c r="E1295" s="194" t="n">
        <f aca="false" ca="false" dt2D="false" dtr="false" t="normal">SUM(F1295:T1295)</f>
        <v>6046906.86</v>
      </c>
      <c r="F1295" s="151" t="n"/>
      <c r="G1295" s="151" t="n"/>
      <c r="H1295" s="151" t="n"/>
      <c r="I1295" s="151" t="n"/>
      <c r="J1295" s="151" t="n"/>
      <c r="K1295" s="151" t="n"/>
      <c r="L1295" s="151" t="n"/>
      <c r="M1295" s="151" t="n"/>
      <c r="N1295" s="151" t="n"/>
      <c r="O1295" s="151" t="n"/>
      <c r="P1295" s="151" t="n">
        <v>6046906.86</v>
      </c>
      <c r="Q1295" s="151" t="n"/>
      <c r="R1295" s="151" t="n"/>
      <c r="S1295" s="151" t="n"/>
      <c r="T1295" s="151" t="n"/>
    </row>
    <row customHeight="true" ht="12.75" outlineLevel="0" r="1296">
      <c r="A1296" s="115" t="n">
        <f aca="false" ca="false" dt2D="false" dtr="false" t="normal">A1295+1</f>
        <v>404</v>
      </c>
      <c r="B1296" s="115" t="s">
        <v>226</v>
      </c>
      <c r="C1296" s="116" t="s">
        <v>455</v>
      </c>
      <c r="D1296" s="115" t="s">
        <v>482</v>
      </c>
      <c r="E1296" s="194" t="n">
        <f aca="false" ca="false" dt2D="false" dtr="false" t="normal">SUM(F1296:T1296)</f>
        <v>18934871.04</v>
      </c>
      <c r="F1296" s="124" t="n"/>
      <c r="G1296" s="124" t="n"/>
      <c r="H1296" s="124" t="n"/>
      <c r="I1296" s="124" t="n"/>
      <c r="J1296" s="124" t="n"/>
      <c r="K1296" s="124" t="n"/>
      <c r="L1296" s="124" t="n">
        <v>0</v>
      </c>
      <c r="M1296" s="124" t="n"/>
      <c r="N1296" s="124" t="n"/>
      <c r="O1296" s="124" t="n"/>
      <c r="P1296" s="124" t="n">
        <v>17937618.668544</v>
      </c>
      <c r="Q1296" s="124" t="n"/>
      <c r="R1296" s="124" t="n">
        <v>568046.1312</v>
      </c>
      <c r="S1296" s="124" t="n">
        <v>24000</v>
      </c>
      <c r="T1296" s="124" t="n">
        <v>405206.240256</v>
      </c>
      <c r="U1296" s="128" t="n">
        <f aca="false" ca="false" dt2D="false" dtr="false" t="normal">COUNTIF(F1296:Q1296, "&gt;0")</f>
        <v>1</v>
      </c>
      <c r="V1296" s="128" t="n">
        <f aca="false" ca="false" dt2D="false" dtr="false" t="normal">COUNTIF(R1296:T1296, "&gt;0")</f>
        <v>3</v>
      </c>
      <c r="W1296" s="128" t="n">
        <f aca="false" ca="false" dt2D="false" dtr="false" t="normal">+U1296+V1296</f>
        <v>4</v>
      </c>
    </row>
    <row customHeight="true" ht="13.5" outlineLevel="0" r="1297">
      <c r="A1297" s="115" t="n">
        <f aca="false" ca="false" dt2D="false" dtr="false" t="normal">A1296+1</f>
        <v>405</v>
      </c>
      <c r="B1297" s="115" t="n">
        <f aca="false" ca="false" dt2D="false" dtr="false" t="normal">B1268+1</f>
        <v>66</v>
      </c>
      <c r="C1297" s="116" t="s">
        <v>455</v>
      </c>
      <c r="D1297" s="115" t="s">
        <v>938</v>
      </c>
      <c r="E1297" s="194" t="n">
        <f aca="false" ca="false" dt2D="false" dtr="false" t="normal">SUM(F1297:T1297)</f>
        <v>6841290.413999999</v>
      </c>
      <c r="F1297" s="151" t="n"/>
      <c r="G1297" s="151" t="n"/>
      <c r="H1297" s="151" t="n"/>
      <c r="I1297" s="151" t="n"/>
      <c r="J1297" s="151" t="n"/>
      <c r="K1297" s="151" t="n"/>
      <c r="L1297" s="151" t="n">
        <v>0</v>
      </c>
      <c r="M1297" s="151" t="n"/>
      <c r="N1297" s="151" t="n"/>
      <c r="O1297" s="151" t="n"/>
      <c r="P1297" s="151" t="n"/>
      <c r="Q1297" s="151" t="n">
        <v>6465648.0867204</v>
      </c>
      <c r="R1297" s="151" t="n">
        <v>205238.71242</v>
      </c>
      <c r="S1297" s="151" t="n">
        <v>24000</v>
      </c>
      <c r="T1297" s="151" t="n">
        <v>146403.6148596</v>
      </c>
    </row>
    <row customHeight="true" ht="13.5" outlineLevel="0" r="1298">
      <c r="A1298" s="115" t="n">
        <f aca="false" ca="false" dt2D="false" dtr="false" t="normal">A1297+1</f>
        <v>406</v>
      </c>
      <c r="B1298" s="115" t="s">
        <v>226</v>
      </c>
      <c r="C1298" s="116" t="s">
        <v>484</v>
      </c>
      <c r="D1298" s="115" t="s">
        <v>939</v>
      </c>
      <c r="E1298" s="194" t="n">
        <f aca="false" ca="false" dt2D="false" dtr="false" t="normal">SUM(F1298:T1298)</f>
        <v>8066085.820359551</v>
      </c>
      <c r="F1298" s="151" t="n"/>
      <c r="G1298" s="151" t="n"/>
      <c r="H1298" s="151" t="n"/>
      <c r="I1298" s="151" t="n"/>
      <c r="J1298" s="151" t="n"/>
      <c r="K1298" s="151" t="n"/>
      <c r="L1298" s="151" t="n">
        <v>0</v>
      </c>
      <c r="M1298" s="151" t="n"/>
      <c r="N1298" s="151" t="n"/>
      <c r="O1298" s="151" t="n"/>
      <c r="P1298" s="151" t="n">
        <v>7627489.00919307</v>
      </c>
      <c r="Q1298" s="151" t="n"/>
      <c r="R1298" s="151" t="n">
        <v>241982.574610787</v>
      </c>
      <c r="S1298" s="151" t="n">
        <v>24000</v>
      </c>
      <c r="T1298" s="151" t="n">
        <v>172614.236555694</v>
      </c>
    </row>
    <row customHeight="true" ht="13.5" outlineLevel="0" r="1299">
      <c r="A1299" s="115" t="n">
        <f aca="false" ca="false" dt2D="false" dtr="false" t="normal">A1298+1</f>
        <v>407</v>
      </c>
      <c r="B1299" s="115" t="n">
        <f aca="false" ca="false" dt2D="false" dtr="false" t="normal">B1297+1</f>
        <v>67</v>
      </c>
      <c r="C1299" s="116" t="s">
        <v>484</v>
      </c>
      <c r="D1299" s="268" t="s">
        <v>1087</v>
      </c>
      <c r="E1299" s="194" t="n">
        <f aca="false" ca="false" dt2D="false" dtr="false" t="normal">SUM(F1299:T1299)</f>
        <v>14284581.833749734</v>
      </c>
      <c r="F1299" s="151" t="n"/>
      <c r="G1299" s="151" t="n"/>
      <c r="H1299" s="151" t="n"/>
      <c r="I1299" s="151" t="n"/>
      <c r="J1299" s="151" t="n"/>
      <c r="K1299" s="151" t="n"/>
      <c r="L1299" s="151" t="n">
        <v>0</v>
      </c>
      <c r="M1299" s="151" t="n"/>
      <c r="N1299" s="151" t="n"/>
      <c r="O1299" s="151" t="n"/>
      <c r="P1299" s="151" t="n">
        <v>13526354.327495</v>
      </c>
      <c r="Q1299" s="151" t="n"/>
      <c r="R1299" s="151" t="n">
        <v>428537.455012491</v>
      </c>
      <c r="S1299" s="151" t="n">
        <v>24000</v>
      </c>
      <c r="T1299" s="151" t="n">
        <v>305690.051242244</v>
      </c>
    </row>
    <row customHeight="true" ht="12.75" outlineLevel="0" r="1300">
      <c r="A1300" s="115" t="n">
        <f aca="false" ca="false" dt2D="false" dtr="false" t="normal">A1299+1</f>
        <v>408</v>
      </c>
      <c r="B1300" s="115" t="s">
        <v>226</v>
      </c>
      <c r="C1300" s="116" t="s">
        <v>484</v>
      </c>
      <c r="D1300" s="268" t="s">
        <v>1018</v>
      </c>
      <c r="E1300" s="194" t="n">
        <f aca="false" ca="false" dt2D="false" dtr="false" t="normal">SUM(F1300:T1300)</f>
        <v>15886726.842000002</v>
      </c>
      <c r="F1300" s="124" t="n"/>
      <c r="G1300" s="124" t="n"/>
      <c r="H1300" s="124" t="n"/>
      <c r="I1300" s="124" t="n"/>
      <c r="J1300" s="124" t="n"/>
      <c r="K1300" s="124" t="n"/>
      <c r="L1300" s="124" t="n">
        <v>0</v>
      </c>
      <c r="M1300" s="124" t="n"/>
      <c r="N1300" s="124" t="n"/>
      <c r="O1300" s="124" t="n"/>
      <c r="P1300" s="124" t="n">
        <v>15046149.0823212</v>
      </c>
      <c r="Q1300" s="124" t="n"/>
      <c r="R1300" s="124" t="n">
        <v>476601.80526</v>
      </c>
      <c r="S1300" s="124" t="n">
        <v>24000</v>
      </c>
      <c r="T1300" s="124" t="n">
        <v>339975.9544188</v>
      </c>
      <c r="U1300" s="128" t="n">
        <f aca="false" ca="false" dt2D="false" dtr="false" t="normal">COUNTIF(F1300:Q1300, "&gt;0")</f>
        <v>1</v>
      </c>
      <c r="V1300" s="128" t="n">
        <f aca="false" ca="false" dt2D="false" dtr="false" t="normal">COUNTIF(R1300:T1300, "&gt;0")</f>
        <v>3</v>
      </c>
      <c r="W1300" s="128" t="n">
        <f aca="false" ca="false" dt2D="false" dtr="false" t="normal">+U1300+V1300</f>
        <v>4</v>
      </c>
    </row>
    <row customHeight="true" ht="13.5" outlineLevel="0" r="1301">
      <c r="A1301" s="115" t="n">
        <f aca="false" ca="false" dt2D="false" dtr="false" t="normal">A1300+1</f>
        <v>409</v>
      </c>
      <c r="B1301" s="115" t="n">
        <f aca="false" ca="false" dt2D="false" dtr="false" t="normal">B1299+1</f>
        <v>68</v>
      </c>
      <c r="C1301" s="116" t="s">
        <v>944</v>
      </c>
      <c r="D1301" s="115" t="s">
        <v>945</v>
      </c>
      <c r="E1301" s="194" t="n">
        <f aca="false" ca="false" dt2D="false" dtr="false" t="normal">SUM(F1301:T1301)</f>
        <v>10749631.56</v>
      </c>
      <c r="F1301" s="151" t="n">
        <v>1255531.57</v>
      </c>
      <c r="G1301" s="151" t="n"/>
      <c r="H1301" s="151" t="n">
        <v>360316.67</v>
      </c>
      <c r="I1301" s="151" t="n"/>
      <c r="J1301" s="151" t="n"/>
      <c r="K1301" s="151" t="n"/>
      <c r="L1301" s="151" t="n">
        <v>0</v>
      </c>
      <c r="M1301" s="151" t="n"/>
      <c r="N1301" s="151" t="n">
        <v>3560381.88</v>
      </c>
      <c r="O1301" s="151" t="n"/>
      <c r="P1301" s="151" t="n">
        <v>2949719.96</v>
      </c>
      <c r="Q1301" s="151" t="n">
        <v>2623681.48</v>
      </c>
      <c r="R1301" s="151" t="n"/>
      <c r="S1301" s="151" t="n"/>
      <c r="T1301" s="151" t="n"/>
    </row>
    <row customHeight="true" ht="13.5" outlineLevel="0" r="1302">
      <c r="A1302" s="115" t="n">
        <f aca="false" ca="false" dt2D="false" dtr="false" t="normal">A1301+1</f>
        <v>410</v>
      </c>
      <c r="B1302" s="115" t="s">
        <v>226</v>
      </c>
      <c r="C1302" s="116" t="s">
        <v>486</v>
      </c>
      <c r="D1302" s="115" t="s">
        <v>487</v>
      </c>
      <c r="E1302" s="194" t="n">
        <f aca="false" ca="false" dt2D="false" dtr="false" t="normal">SUM(F1302:T1302)</f>
        <v>16255439.391822621</v>
      </c>
      <c r="F1302" s="151" t="n"/>
      <c r="G1302" s="151" t="n"/>
      <c r="H1302" s="151" t="n">
        <v>581660.981600429</v>
      </c>
      <c r="I1302" s="151" t="n"/>
      <c r="J1302" s="151" t="n"/>
      <c r="K1302" s="151" t="n"/>
      <c r="L1302" s="151" t="n">
        <v>0</v>
      </c>
      <c r="M1302" s="151" t="n"/>
      <c r="N1302" s="151" t="n">
        <v>5736295.31335294</v>
      </c>
      <c r="O1302" s="151" t="n"/>
      <c r="P1302" s="151" t="n">
        <v>4804853.82819298</v>
      </c>
      <c r="Q1302" s="151" t="n">
        <v>4273099.68393659</v>
      </c>
      <c r="R1302" s="151" t="n">
        <v>487663.181754679</v>
      </c>
      <c r="S1302" s="151" t="n">
        <v>24000</v>
      </c>
      <c r="T1302" s="151" t="n">
        <v>347866.402985004</v>
      </c>
    </row>
    <row customHeight="true" ht="13.5" outlineLevel="0" r="1303">
      <c r="A1303" s="115" t="n">
        <f aca="false" ca="false" dt2D="false" dtr="false" t="normal">A1302+1</f>
        <v>411</v>
      </c>
      <c r="B1303" s="115" t="n">
        <f aca="false" ca="false" dt2D="false" dtr="false" t="normal">B1301+1</f>
        <v>69</v>
      </c>
      <c r="C1303" s="116" t="s">
        <v>486</v>
      </c>
      <c r="D1303" s="115" t="s">
        <v>947</v>
      </c>
      <c r="E1303" s="194" t="n">
        <f aca="false" ca="false" dt2D="false" dtr="false" t="normal">SUM(F1303:T1303)</f>
        <v>3866708.44368365</v>
      </c>
      <c r="F1303" s="151" t="n"/>
      <c r="G1303" s="151" t="n"/>
      <c r="H1303" s="151" t="n"/>
      <c r="I1303" s="151" t="n"/>
      <c r="J1303" s="151" t="n"/>
      <c r="K1303" s="151" t="n"/>
      <c r="L1303" s="151" t="n">
        <v>0</v>
      </c>
      <c r="M1303" s="151" t="n"/>
      <c r="N1303" s="151" t="n"/>
      <c r="O1303" s="151" t="n"/>
      <c r="P1303" s="151" t="n"/>
      <c r="Q1303" s="151" t="n">
        <v>3643959.62967831</v>
      </c>
      <c r="R1303" s="151" t="n">
        <v>116001.25331051</v>
      </c>
      <c r="S1303" s="151" t="n">
        <v>24000</v>
      </c>
      <c r="T1303" s="151" t="n">
        <v>82747.5606948302</v>
      </c>
    </row>
    <row customHeight="true" ht="13.5" outlineLevel="0" r="1304">
      <c r="A1304" s="115" t="n">
        <f aca="false" ca="false" dt2D="false" dtr="false" t="normal">A1303+1</f>
        <v>412</v>
      </c>
      <c r="B1304" s="115" t="s">
        <v>226</v>
      </c>
      <c r="C1304" s="116" t="s">
        <v>486</v>
      </c>
      <c r="D1304" s="268" t="s">
        <v>599</v>
      </c>
      <c r="E1304" s="194" t="n">
        <f aca="false" ca="false" dt2D="false" dtr="false" t="normal">SUM(F1304:T1304)</f>
        <v>30088103.77</v>
      </c>
      <c r="F1304" s="151" t="n"/>
      <c r="G1304" s="151" t="n">
        <v>3867188.99</v>
      </c>
      <c r="H1304" s="151" t="n"/>
      <c r="I1304" s="151" t="n">
        <v>3117075.35</v>
      </c>
      <c r="J1304" s="151" t="n"/>
      <c r="K1304" s="151" t="n"/>
      <c r="L1304" s="151" t="n"/>
      <c r="M1304" s="151" t="n"/>
      <c r="N1304" s="151" t="n"/>
      <c r="O1304" s="151" t="n"/>
      <c r="P1304" s="151" t="n">
        <v>23103839.43</v>
      </c>
      <c r="Q1304" s="151" t="n"/>
      <c r="R1304" s="151" t="n"/>
      <c r="S1304" s="151" t="n"/>
      <c r="T1304" s="151" t="n"/>
    </row>
    <row customHeight="true" ht="13.5" outlineLevel="0" r="1305">
      <c r="A1305" s="115" t="n">
        <f aca="false" ca="false" dt2D="false" dtr="false" t="normal">A1304+1</f>
        <v>413</v>
      </c>
      <c r="B1305" s="115" t="s">
        <v>226</v>
      </c>
      <c r="C1305" s="116" t="s">
        <v>486</v>
      </c>
      <c r="D1305" s="115" t="s">
        <v>489</v>
      </c>
      <c r="E1305" s="194" t="n">
        <f aca="false" ca="false" dt2D="false" dtr="false" t="normal">SUM(F1305:T1305)</f>
        <v>6949433.499999999</v>
      </c>
      <c r="F1305" s="151" t="n"/>
      <c r="G1305" s="151" t="n"/>
      <c r="H1305" s="151" t="n"/>
      <c r="I1305" s="151" t="n"/>
      <c r="J1305" s="151" t="n"/>
      <c r="K1305" s="151" t="n"/>
      <c r="L1305" s="151" t="n">
        <v>0</v>
      </c>
      <c r="M1305" s="151" t="n"/>
      <c r="N1305" s="151" t="n">
        <v>6568232.6181</v>
      </c>
      <c r="O1305" s="151" t="n"/>
      <c r="P1305" s="151" t="n"/>
      <c r="Q1305" s="151" t="n"/>
      <c r="R1305" s="151" t="n">
        <v>208483.005</v>
      </c>
      <c r="S1305" s="151" t="n">
        <v>24000</v>
      </c>
      <c r="T1305" s="151" t="n">
        <v>148717.8769</v>
      </c>
    </row>
    <row customHeight="true" ht="13.5" outlineLevel="0" r="1306">
      <c r="A1306" s="115" t="n">
        <f aca="false" ca="false" dt2D="false" dtr="false" t="normal">A1305+1</f>
        <v>414</v>
      </c>
      <c r="B1306" s="115" t="s">
        <v>226</v>
      </c>
      <c r="C1306" s="116" t="s">
        <v>490</v>
      </c>
      <c r="D1306" s="268" t="s">
        <v>951</v>
      </c>
      <c r="E1306" s="194" t="n">
        <f aca="false" ca="false" dt2D="false" dtr="false" t="normal">SUM(F1306:T1306)</f>
        <v>27102114.33</v>
      </c>
      <c r="F1306" s="151" t="n"/>
      <c r="G1306" s="151" t="n"/>
      <c r="H1306" s="151" t="n"/>
      <c r="I1306" s="151" t="n"/>
      <c r="J1306" s="151" t="n"/>
      <c r="K1306" s="151" t="n"/>
      <c r="L1306" s="151" t="n"/>
      <c r="M1306" s="151" t="n"/>
      <c r="N1306" s="151" t="n">
        <v>11246936.29</v>
      </c>
      <c r="O1306" s="151" t="n"/>
      <c r="P1306" s="151" t="n">
        <v>15855178.04</v>
      </c>
      <c r="Q1306" s="151" t="n"/>
      <c r="R1306" s="151" t="n"/>
      <c r="S1306" s="151" t="n"/>
      <c r="T1306" s="151" t="n"/>
    </row>
    <row customHeight="true" ht="13.5" outlineLevel="0" r="1307">
      <c r="A1307" s="115" t="n">
        <f aca="false" ca="false" dt2D="false" dtr="false" t="normal">A1306+1</f>
        <v>415</v>
      </c>
      <c r="B1307" s="115" t="s">
        <v>226</v>
      </c>
      <c r="C1307" s="116" t="s">
        <v>490</v>
      </c>
      <c r="D1307" s="268" t="s">
        <v>952</v>
      </c>
      <c r="E1307" s="194" t="n">
        <f aca="false" ca="false" dt2D="false" dtr="false" t="normal">SUM(F1307:T1307)</f>
        <v>16584744.68</v>
      </c>
      <c r="F1307" s="151" t="n"/>
      <c r="G1307" s="151" t="n"/>
      <c r="H1307" s="151" t="n"/>
      <c r="I1307" s="151" t="n"/>
      <c r="J1307" s="151" t="n"/>
      <c r="K1307" s="151" t="n"/>
      <c r="L1307" s="151" t="n">
        <v>0</v>
      </c>
      <c r="M1307" s="151" t="n"/>
      <c r="N1307" s="151" t="n"/>
      <c r="O1307" s="151" t="n"/>
      <c r="P1307" s="151" t="n">
        <v>15708288.803448</v>
      </c>
      <c r="Q1307" s="151" t="n"/>
      <c r="R1307" s="151" t="n">
        <v>497542.3404</v>
      </c>
      <c r="S1307" s="151" t="n">
        <v>24000</v>
      </c>
      <c r="T1307" s="151" t="n">
        <v>354913.536152</v>
      </c>
    </row>
    <row customHeight="true" ht="13.5" outlineLevel="0" r="1308">
      <c r="A1308" s="115" t="n">
        <f aca="false" ca="false" dt2D="false" dtr="false" t="normal">A1307+1</f>
        <v>416</v>
      </c>
      <c r="B1308" s="115" t="n">
        <f aca="false" ca="false" dt2D="false" dtr="false" t="normal">B1303+1</f>
        <v>70</v>
      </c>
      <c r="C1308" s="116" t="s">
        <v>490</v>
      </c>
      <c r="D1308" s="115" t="s">
        <v>954</v>
      </c>
      <c r="E1308" s="194" t="n">
        <f aca="false" ca="false" dt2D="false" dtr="false" t="normal">SUM(F1308:T1308)</f>
        <v>25342221.689999998</v>
      </c>
      <c r="F1308" s="151" t="n"/>
      <c r="G1308" s="151" t="n"/>
      <c r="H1308" s="151" t="n"/>
      <c r="I1308" s="151" t="n">
        <v>1913662.59</v>
      </c>
      <c r="J1308" s="151" t="n"/>
      <c r="K1308" s="151" t="n"/>
      <c r="L1308" s="151" t="n"/>
      <c r="M1308" s="151" t="n"/>
      <c r="N1308" s="151" t="n">
        <v>9722470.67</v>
      </c>
      <c r="O1308" s="151" t="n"/>
      <c r="P1308" s="151" t="n">
        <v>13706088.43</v>
      </c>
      <c r="Q1308" s="151" t="n"/>
      <c r="R1308" s="151" t="n"/>
      <c r="S1308" s="151" t="n"/>
      <c r="T1308" s="151" t="n"/>
    </row>
    <row customHeight="true" ht="13.5" outlineLevel="0" r="1309">
      <c r="A1309" s="115" t="n">
        <f aca="false" ca="false" dt2D="false" dtr="false" t="normal">A1308+1</f>
        <v>417</v>
      </c>
      <c r="B1309" s="115" t="s">
        <v>226</v>
      </c>
      <c r="C1309" s="116" t="s">
        <v>601</v>
      </c>
      <c r="D1309" s="115" t="s">
        <v>602</v>
      </c>
      <c r="E1309" s="194" t="n">
        <f aca="false" ca="false" dt2D="false" dtr="false" t="normal">SUM(F1309:T1309)</f>
        <v>8895914.561999999</v>
      </c>
      <c r="F1309" s="151" t="n"/>
      <c r="G1309" s="151" t="n">
        <v>4972851.5917128</v>
      </c>
      <c r="H1309" s="151" t="n"/>
      <c r="I1309" s="151" t="n">
        <v>3441812.9618004</v>
      </c>
      <c r="J1309" s="151" t="n"/>
      <c r="K1309" s="151" t="n"/>
      <c r="L1309" s="151" t="n"/>
      <c r="M1309" s="151" t="n"/>
      <c r="N1309" s="151" t="n"/>
      <c r="O1309" s="151" t="n"/>
      <c r="P1309" s="151" t="n"/>
      <c r="Q1309" s="151" t="n"/>
      <c r="R1309" s="151" t="n">
        <v>266877.43686</v>
      </c>
      <c r="S1309" s="151" t="n">
        <v>24000</v>
      </c>
      <c r="T1309" s="151" t="n">
        <v>190372.5716268</v>
      </c>
    </row>
    <row customHeight="true" ht="13.5" outlineLevel="0" r="1310">
      <c r="A1310" s="115" t="n">
        <f aca="false" ca="false" dt2D="false" dtr="false" t="normal">A1309+1</f>
        <v>418</v>
      </c>
      <c r="B1310" s="115" t="s">
        <v>226</v>
      </c>
      <c r="C1310" s="116" t="s">
        <v>601</v>
      </c>
      <c r="D1310" s="115" t="s">
        <v>605</v>
      </c>
      <c r="E1310" s="194" t="n">
        <f aca="false" ca="false" dt2D="false" dtr="false" t="normal">SUM(F1310:T1310)</f>
        <v>7373726.0688</v>
      </c>
      <c r="F1310" s="151" t="n"/>
      <c r="G1310" s="151" t="n">
        <v>4119888.84343872</v>
      </c>
      <c r="H1310" s="151" t="n"/>
      <c r="I1310" s="151" t="n">
        <v>2850827.70542496</v>
      </c>
      <c r="J1310" s="151" t="n"/>
      <c r="K1310" s="151" t="n"/>
      <c r="L1310" s="151" t="n"/>
      <c r="M1310" s="151" t="n"/>
      <c r="N1310" s="151" t="n"/>
      <c r="O1310" s="151" t="n"/>
      <c r="P1310" s="151" t="n"/>
      <c r="Q1310" s="151" t="n"/>
      <c r="R1310" s="151" t="n">
        <v>221211.782064</v>
      </c>
      <c r="S1310" s="151" t="n">
        <v>24000</v>
      </c>
      <c r="T1310" s="151" t="n">
        <v>157797.73787232</v>
      </c>
    </row>
    <row customHeight="true" ht="13.5" outlineLevel="0" r="1311">
      <c r="A1311" s="115" t="n">
        <f aca="false" ca="false" dt2D="false" dtr="false" t="normal">A1310+1</f>
        <v>419</v>
      </c>
      <c r="B1311" s="115" t="s">
        <v>226</v>
      </c>
      <c r="C1311" s="116" t="s">
        <v>601</v>
      </c>
      <c r="D1311" s="115" t="s">
        <v>607</v>
      </c>
      <c r="E1311" s="194" t="n">
        <f aca="false" ca="false" dt2D="false" dtr="false" t="normal">SUM(F1311:T1311)</f>
        <v>7420953.5879999995</v>
      </c>
      <c r="F1311" s="151" t="n"/>
      <c r="G1311" s="151" t="n">
        <v>4146352.9211472</v>
      </c>
      <c r="H1311" s="151" t="n"/>
      <c r="I1311" s="151" t="n">
        <v>2869163.6524296</v>
      </c>
      <c r="J1311" s="151" t="n"/>
      <c r="K1311" s="151" t="n"/>
      <c r="L1311" s="151" t="n"/>
      <c r="M1311" s="151" t="n"/>
      <c r="N1311" s="151" t="n"/>
      <c r="O1311" s="151" t="n"/>
      <c r="P1311" s="151" t="n"/>
      <c r="Q1311" s="151" t="n"/>
      <c r="R1311" s="151" t="n">
        <v>222628.60764</v>
      </c>
      <c r="S1311" s="151" t="n">
        <v>24000</v>
      </c>
      <c r="T1311" s="151" t="n">
        <v>158808.4067832</v>
      </c>
    </row>
    <row customHeight="true" ht="13.5" outlineLevel="0" r="1312">
      <c r="A1312" s="115" t="n">
        <f aca="false" ca="false" dt2D="false" dtr="false" t="normal">A1311+1</f>
        <v>420</v>
      </c>
      <c r="B1312" s="115" t="s">
        <v>226</v>
      </c>
      <c r="C1312" s="116" t="s">
        <v>601</v>
      </c>
      <c r="D1312" s="115" t="s">
        <v>609</v>
      </c>
      <c r="E1312" s="194" t="n">
        <f aca="false" ca="false" dt2D="false" dtr="false" t="normal">SUM(F1312:T1312)</f>
        <v>7592662.779</v>
      </c>
      <c r="F1312" s="151" t="n"/>
      <c r="G1312" s="151" t="n">
        <v>4242570.6656076</v>
      </c>
      <c r="H1312" s="151" t="n"/>
      <c r="I1312" s="151" t="n">
        <v>2935829.2465518</v>
      </c>
      <c r="J1312" s="151" t="n"/>
      <c r="K1312" s="151" t="n"/>
      <c r="L1312" s="151" t="n"/>
      <c r="M1312" s="151" t="n"/>
      <c r="N1312" s="151" t="n"/>
      <c r="O1312" s="151" t="n"/>
      <c r="P1312" s="151" t="n"/>
      <c r="Q1312" s="151" t="n"/>
      <c r="R1312" s="151" t="n">
        <v>227779.88337</v>
      </c>
      <c r="S1312" s="151" t="n">
        <v>24000</v>
      </c>
      <c r="T1312" s="151" t="n">
        <v>162482.9834706</v>
      </c>
    </row>
    <row customHeight="true" ht="13.5" outlineLevel="0" r="1313">
      <c r="A1313" s="115" t="n">
        <f aca="false" ca="false" dt2D="false" dtr="false" t="normal">A1312+1</f>
        <v>421</v>
      </c>
      <c r="B1313" s="115" t="s">
        <v>226</v>
      </c>
      <c r="C1313" s="116" t="s">
        <v>601</v>
      </c>
      <c r="D1313" s="115" t="s">
        <v>611</v>
      </c>
      <c r="E1313" s="194" t="n">
        <f aca="false" ca="false" dt2D="false" dtr="false" t="normal">SUM(F1313:T1313)</f>
        <v>6871663.977</v>
      </c>
      <c r="F1313" s="151" t="n"/>
      <c r="G1313" s="151" t="n">
        <v>3838556.8904388</v>
      </c>
      <c r="H1313" s="151" t="n"/>
      <c r="I1313" s="151" t="n">
        <v>2655903.5581434</v>
      </c>
      <c r="J1313" s="151" t="n"/>
      <c r="K1313" s="151" t="n"/>
      <c r="L1313" s="151" t="n"/>
      <c r="M1313" s="151" t="n"/>
      <c r="N1313" s="151" t="n"/>
      <c r="O1313" s="151" t="n"/>
      <c r="P1313" s="151" t="n"/>
      <c r="Q1313" s="151" t="n"/>
      <c r="R1313" s="151" t="n">
        <v>206149.91931</v>
      </c>
      <c r="S1313" s="151" t="n">
        <v>24000</v>
      </c>
      <c r="T1313" s="151" t="n">
        <v>147053.6091078</v>
      </c>
    </row>
    <row customHeight="true" ht="13.5" outlineLevel="0" r="1314">
      <c r="A1314" s="115" t="n">
        <f aca="false" ca="false" dt2D="false" dtr="false" t="normal">A1313+1</f>
        <v>422</v>
      </c>
      <c r="B1314" s="115" t="s">
        <v>226</v>
      </c>
      <c r="C1314" s="116" t="s">
        <v>497</v>
      </c>
      <c r="D1314" s="268" t="s">
        <v>501</v>
      </c>
      <c r="E1314" s="194" t="n">
        <f aca="false" ca="false" dt2D="false" dtr="false" t="normal">SUM(F1314:T1314)</f>
        <v>43280181.28</v>
      </c>
      <c r="F1314" s="151" t="n"/>
      <c r="G1314" s="151" t="n"/>
      <c r="H1314" s="151" t="n"/>
      <c r="I1314" s="151" t="n"/>
      <c r="J1314" s="151" t="n"/>
      <c r="K1314" s="151" t="n"/>
      <c r="L1314" s="151" t="n">
        <v>0</v>
      </c>
      <c r="M1314" s="151" t="n"/>
      <c r="N1314" s="151" t="n">
        <v>13988482.720507</v>
      </c>
      <c r="O1314" s="151" t="n"/>
      <c r="P1314" s="151" t="n">
        <v>19770361.836247</v>
      </c>
      <c r="Q1314" s="151" t="n">
        <v>7272735.405454</v>
      </c>
      <c r="R1314" s="151" t="n">
        <v>1298405.4384</v>
      </c>
      <c r="S1314" s="151" t="n">
        <v>24000</v>
      </c>
      <c r="T1314" s="151" t="n">
        <v>926195.879392</v>
      </c>
    </row>
    <row customHeight="true" ht="13.5" outlineLevel="0" r="1315">
      <c r="A1315" s="115" t="n">
        <f aca="false" ca="false" dt2D="false" dtr="false" t="normal">A1314+1</f>
        <v>423</v>
      </c>
      <c r="B1315" s="115" t="s">
        <v>226</v>
      </c>
      <c r="C1315" s="116" t="s">
        <v>497</v>
      </c>
      <c r="D1315" s="115" t="s">
        <v>617</v>
      </c>
      <c r="E1315" s="194" t="n">
        <f aca="false" ca="false" dt2D="false" dtr="false" t="normal">SUM(F1315:T1315)</f>
        <v>11459012.01</v>
      </c>
      <c r="F1315" s="151" t="n"/>
      <c r="G1315" s="151" t="n"/>
      <c r="H1315" s="151" t="n"/>
      <c r="I1315" s="151" t="n"/>
      <c r="J1315" s="151" t="n"/>
      <c r="K1315" s="151" t="n"/>
      <c r="L1315" s="151" t="n"/>
      <c r="M1315" s="151" t="n"/>
      <c r="N1315" s="151" t="n"/>
      <c r="O1315" s="151" t="n"/>
      <c r="P1315" s="151" t="n"/>
      <c r="Q1315" s="151" t="n">
        <v>11459012.01</v>
      </c>
      <c r="R1315" s="151" t="n"/>
      <c r="S1315" s="151" t="n"/>
      <c r="T1315" s="151" t="n"/>
    </row>
    <row customHeight="true" ht="13.5" outlineLevel="0" r="1316">
      <c r="A1316" s="115" t="n">
        <f aca="false" ca="false" dt2D="false" dtr="false" t="normal">A1315+1</f>
        <v>424</v>
      </c>
      <c r="B1316" s="115" t="n">
        <f aca="false" ca="false" dt2D="false" dtr="false" t="normal">B1308+1</f>
        <v>71</v>
      </c>
      <c r="C1316" s="116" t="s">
        <v>497</v>
      </c>
      <c r="D1316" s="268" t="s">
        <v>960</v>
      </c>
      <c r="E1316" s="194" t="n">
        <f aca="false" ca="false" dt2D="false" dtr="false" t="normal">SUM(F1316:T1316)</f>
        <v>19534172.31930002</v>
      </c>
      <c r="F1316" s="151" t="n"/>
      <c r="G1316" s="151" t="n"/>
      <c r="H1316" s="151" t="n"/>
      <c r="I1316" s="151" t="n"/>
      <c r="J1316" s="151" t="n"/>
      <c r="K1316" s="151" t="n"/>
      <c r="L1316" s="151" t="n">
        <v>0</v>
      </c>
      <c r="M1316" s="151" t="n"/>
      <c r="N1316" s="151" t="n">
        <v>18506115.862088</v>
      </c>
      <c r="O1316" s="151" t="n"/>
      <c r="P1316" s="151" t="n"/>
      <c r="Q1316" s="151" t="n"/>
      <c r="R1316" s="151" t="n">
        <v>586025.169579</v>
      </c>
      <c r="S1316" s="151" t="n">
        <v>24000</v>
      </c>
      <c r="T1316" s="151" t="n">
        <v>418031.28763302</v>
      </c>
    </row>
    <row customHeight="true" ht="13.5" outlineLevel="0" r="1317">
      <c r="A1317" s="115" t="n">
        <f aca="false" ca="false" dt2D="false" dtr="false" t="normal">A1316+1</f>
        <v>425</v>
      </c>
      <c r="B1317" s="115" t="s">
        <v>226</v>
      </c>
      <c r="C1317" s="116" t="s">
        <v>497</v>
      </c>
      <c r="D1317" s="203" t="s">
        <v>506</v>
      </c>
      <c r="E1317" s="194" t="n">
        <f aca="false" ca="false" dt2D="false" dtr="false" t="normal">SUM(F1317:T1317)</f>
        <v>13971440.197705356</v>
      </c>
      <c r="F1317" s="151" t="n"/>
      <c r="G1317" s="151" t="n"/>
      <c r="H1317" s="151" t="n"/>
      <c r="I1317" s="151" t="n"/>
      <c r="J1317" s="151" t="n"/>
      <c r="K1317" s="151" t="n"/>
      <c r="L1317" s="151" t="n">
        <v>0</v>
      </c>
      <c r="M1317" s="151" t="n"/>
      <c r="N1317" s="151" t="n"/>
      <c r="O1317" s="151" t="n"/>
      <c r="P1317" s="151" t="n">
        <v>7002312.97733955</v>
      </c>
      <c r="Q1317" s="151" t="n">
        <v>6226995.19420375</v>
      </c>
      <c r="R1317" s="151" t="n">
        <v>419143.205931161</v>
      </c>
      <c r="S1317" s="151" t="n">
        <v>24000</v>
      </c>
      <c r="T1317" s="151" t="n">
        <v>298988.820230895</v>
      </c>
    </row>
    <row customHeight="true" ht="13.5" outlineLevel="0" r="1318">
      <c r="A1318" s="115" t="n">
        <f aca="false" ca="false" dt2D="false" dtr="false" t="normal">A1317+1</f>
        <v>426</v>
      </c>
      <c r="B1318" s="115" t="n">
        <f aca="false" ca="false" dt2D="false" dtr="false" t="normal">B1316+1</f>
        <v>72</v>
      </c>
      <c r="C1318" s="116" t="s">
        <v>962</v>
      </c>
      <c r="D1318" s="115" t="s">
        <v>963</v>
      </c>
      <c r="E1318" s="194" t="n">
        <f aca="false" ca="false" dt2D="false" dtr="false" t="normal">SUM(F1318:T1318)</f>
        <v>6233577.29</v>
      </c>
      <c r="F1318" s="151" t="n"/>
      <c r="G1318" s="151" t="n"/>
      <c r="H1318" s="151" t="n"/>
      <c r="I1318" s="151" t="n"/>
      <c r="J1318" s="151" t="n"/>
      <c r="K1318" s="151" t="n"/>
      <c r="L1318" s="151" t="n"/>
      <c r="M1318" s="151" t="n"/>
      <c r="N1318" s="151" t="n"/>
      <c r="O1318" s="151" t="n"/>
      <c r="P1318" s="151" t="n"/>
      <c r="Q1318" s="151" t="n">
        <v>6233577.29</v>
      </c>
      <c r="R1318" s="151" t="n"/>
      <c r="S1318" s="151" t="n"/>
      <c r="T1318" s="151" t="n"/>
    </row>
    <row customHeight="true" ht="13.5" outlineLevel="0" r="1319">
      <c r="A1319" s="115" t="n">
        <f aca="false" ca="false" dt2D="false" dtr="false" t="normal">A1318+1</f>
        <v>427</v>
      </c>
      <c r="B1319" s="115" t="n">
        <f aca="false" ca="false" dt2D="false" dtr="false" t="normal">+B1318+1</f>
        <v>73</v>
      </c>
      <c r="C1319" s="116" t="s">
        <v>962</v>
      </c>
      <c r="D1319" s="115" t="s">
        <v>965</v>
      </c>
      <c r="E1319" s="194" t="n">
        <f aca="false" ca="false" dt2D="false" dtr="false" t="normal">SUM(F1319:T1319)</f>
        <v>6364544.18</v>
      </c>
      <c r="F1319" s="151" t="n"/>
      <c r="G1319" s="151" t="n"/>
      <c r="H1319" s="151" t="n"/>
      <c r="I1319" s="151" t="n"/>
      <c r="J1319" s="151" t="n"/>
      <c r="K1319" s="151" t="n"/>
      <c r="L1319" s="151" t="n"/>
      <c r="M1319" s="151" t="n"/>
      <c r="N1319" s="151" t="n"/>
      <c r="O1319" s="151" t="n"/>
      <c r="P1319" s="151" t="n"/>
      <c r="Q1319" s="151" t="n">
        <v>6364544.18</v>
      </c>
      <c r="R1319" s="151" t="n"/>
      <c r="S1319" s="151" t="n"/>
      <c r="T1319" s="151" t="n"/>
    </row>
    <row customHeight="true" ht="13.5" outlineLevel="0" r="1320">
      <c r="A1320" s="115" t="n">
        <f aca="false" ca="false" dt2D="false" dtr="false" t="normal">A1319+1</f>
        <v>428</v>
      </c>
      <c r="B1320" s="115" t="s">
        <v>226</v>
      </c>
      <c r="C1320" s="116" t="s">
        <v>507</v>
      </c>
      <c r="D1320" s="115" t="s">
        <v>508</v>
      </c>
      <c r="E1320" s="194" t="n">
        <f aca="false" ca="false" dt2D="false" dtr="false" t="normal">SUM(F1320:T1320)</f>
        <v>13085073.3</v>
      </c>
      <c r="F1320" s="151" t="n">
        <v>3364721.34</v>
      </c>
      <c r="G1320" s="151" t="n"/>
      <c r="H1320" s="151" t="n"/>
      <c r="I1320" s="151" t="n"/>
      <c r="J1320" s="151" t="n"/>
      <c r="K1320" s="151" t="n"/>
      <c r="L1320" s="151" t="n"/>
      <c r="M1320" s="151" t="n"/>
      <c r="N1320" s="151" t="n">
        <v>9720351.96</v>
      </c>
      <c r="O1320" s="151" t="n"/>
      <c r="P1320" s="151" t="n"/>
      <c r="Q1320" s="151" t="n"/>
      <c r="R1320" s="151" t="n"/>
      <c r="S1320" s="151" t="n"/>
      <c r="T1320" s="151" t="n"/>
    </row>
    <row customHeight="true" ht="13.5" outlineLevel="0" r="1321">
      <c r="A1321" s="115" t="n">
        <f aca="false" ca="false" dt2D="false" dtr="false" t="normal">A1320+1</f>
        <v>429</v>
      </c>
      <c r="B1321" s="115" t="n">
        <f aca="false" ca="false" dt2D="false" dtr="false" t="normal">B1319+1</f>
        <v>74</v>
      </c>
      <c r="C1321" s="116" t="s">
        <v>507</v>
      </c>
      <c r="D1321" s="115" t="s">
        <v>967</v>
      </c>
      <c r="E1321" s="194" t="n">
        <f aca="false" ca="false" dt2D="false" dtr="false" t="normal">SUM(F1321:T1321)</f>
        <v>7817876.85335955</v>
      </c>
      <c r="F1321" s="151" t="n"/>
      <c r="G1321" s="151" t="n"/>
      <c r="H1321" s="151" t="n"/>
      <c r="I1321" s="151" t="n"/>
      <c r="J1321" s="151" t="n"/>
      <c r="K1321" s="151" t="n"/>
      <c r="L1321" s="151" t="n"/>
      <c r="M1321" s="151" t="n"/>
      <c r="N1321" s="151" t="n">
        <v>7392037.03449687</v>
      </c>
      <c r="O1321" s="151" t="n"/>
      <c r="P1321" s="151" t="n"/>
      <c r="Q1321" s="151" t="n"/>
      <c r="R1321" s="151" t="n">
        <v>234536.275600786</v>
      </c>
      <c r="S1321" s="151" t="n">
        <v>24001</v>
      </c>
      <c r="T1321" s="151" t="n">
        <v>167302.543261894</v>
      </c>
    </row>
    <row customHeight="true" ht="13.5" outlineLevel="0" r="1322">
      <c r="A1322" s="115" t="n">
        <f aca="false" ca="false" dt2D="false" dtr="false" t="normal">A1321+1</f>
        <v>430</v>
      </c>
      <c r="B1322" s="115" t="s">
        <v>226</v>
      </c>
      <c r="C1322" s="116" t="s">
        <v>510</v>
      </c>
      <c r="D1322" s="115" t="s">
        <v>622</v>
      </c>
      <c r="E1322" s="194" t="n">
        <f aca="false" ca="false" dt2D="false" dtr="false" t="normal">SUM(F1322:T1322)</f>
        <v>11874060.24</v>
      </c>
      <c r="F1322" s="151" t="n"/>
      <c r="G1322" s="151" t="n"/>
      <c r="H1322" s="151" t="n"/>
      <c r="I1322" s="151" t="n"/>
      <c r="J1322" s="151" t="n"/>
      <c r="K1322" s="151" t="n"/>
      <c r="L1322" s="151" t="n"/>
      <c r="M1322" s="151" t="n"/>
      <c r="N1322" s="151" t="n">
        <v>7829506.57</v>
      </c>
      <c r="O1322" s="151" t="n"/>
      <c r="P1322" s="151" t="n">
        <v>4044553.67</v>
      </c>
      <c r="Q1322" s="151" t="n"/>
      <c r="R1322" s="151" t="n"/>
      <c r="S1322" s="151" t="n"/>
      <c r="T1322" s="151" t="n"/>
    </row>
    <row customHeight="true" ht="13.5" outlineLevel="0" r="1323">
      <c r="A1323" s="115" t="n">
        <f aca="false" ca="false" dt2D="false" dtr="false" t="normal">A1322+1</f>
        <v>431</v>
      </c>
      <c r="B1323" s="115" t="n">
        <f aca="false" ca="false" dt2D="false" dtr="false" t="normal">B1321+1</f>
        <v>75</v>
      </c>
      <c r="C1323" s="116" t="s">
        <v>510</v>
      </c>
      <c r="D1323" s="115" t="s">
        <v>969</v>
      </c>
      <c r="E1323" s="194" t="n">
        <f aca="false" ca="false" dt2D="false" dtr="false" t="normal">SUM(F1323:T1323)</f>
        <v>52526168.72868938</v>
      </c>
      <c r="F1323" s="151" t="n"/>
      <c r="G1323" s="151" t="n"/>
      <c r="H1323" s="151" t="n"/>
      <c r="I1323" s="124" t="n">
        <v>4569350.38240398</v>
      </c>
      <c r="J1323" s="151" t="n"/>
      <c r="K1323" s="151" t="n"/>
      <c r="L1323" s="151" t="n">
        <v>0</v>
      </c>
      <c r="M1323" s="151" t="n"/>
      <c r="N1323" s="151" t="n"/>
      <c r="O1323" s="151" t="n"/>
      <c r="P1323" s="124" t="n">
        <v>32800827.7007389</v>
      </c>
      <c r="Q1323" s="151" t="n">
        <v>12054933.4512025</v>
      </c>
      <c r="R1323" s="207" t="n">
        <f aca="false" ca="false" dt2D="false" dtr="false" t="normal">R1307+R1314</f>
        <v>1795947.7788</v>
      </c>
      <c r="S1323" s="151" t="n">
        <v>24000</v>
      </c>
      <c r="T1323" s="207" t="n">
        <f aca="false" ca="false" dt2D="false" dtr="false" t="normal">T1307+T1314</f>
        <v>1281109.415544</v>
      </c>
    </row>
    <row customHeight="true" ht="13.5" outlineLevel="0" r="1324">
      <c r="A1324" s="115" t="n">
        <f aca="false" ca="false" dt2D="false" dtr="false" t="normal">A1323+1</f>
        <v>432</v>
      </c>
      <c r="B1324" s="115" t="s">
        <v>226</v>
      </c>
      <c r="C1324" s="116" t="s">
        <v>510</v>
      </c>
      <c r="D1324" s="115" t="s">
        <v>630</v>
      </c>
      <c r="E1324" s="194" t="n">
        <f aca="false" ca="false" dt2D="false" dtr="false" t="normal">SUM(F1324:T1324)</f>
        <v>6403855.25</v>
      </c>
      <c r="F1324" s="151" t="n"/>
      <c r="G1324" s="151" t="n"/>
      <c r="H1324" s="151" t="n"/>
      <c r="I1324" s="151" t="n"/>
      <c r="J1324" s="151" t="n"/>
      <c r="K1324" s="151" t="n"/>
      <c r="L1324" s="151" t="n"/>
      <c r="M1324" s="151" t="n"/>
      <c r="N1324" s="151" t="n"/>
      <c r="O1324" s="151" t="n"/>
      <c r="P1324" s="151" t="n">
        <v>6403855.25</v>
      </c>
      <c r="Q1324" s="151" t="n"/>
      <c r="R1324" s="151" t="n"/>
      <c r="S1324" s="151" t="n"/>
      <c r="T1324" s="151" t="n"/>
    </row>
    <row customHeight="true" ht="13.5" outlineLevel="0" r="1325">
      <c r="A1325" s="115" t="n">
        <f aca="false" ca="false" dt2D="false" dtr="false" t="normal">A1324+1</f>
        <v>433</v>
      </c>
      <c r="B1325" s="115" t="s">
        <v>226</v>
      </c>
      <c r="C1325" s="116" t="s">
        <v>510</v>
      </c>
      <c r="D1325" s="115" t="s">
        <v>632</v>
      </c>
      <c r="E1325" s="194" t="n">
        <f aca="false" ca="false" dt2D="false" dtr="false" t="normal">SUM(F1325:T1325)</f>
        <v>8958310.2</v>
      </c>
      <c r="F1325" s="151" t="n"/>
      <c r="G1325" s="151" t="n"/>
      <c r="H1325" s="151" t="n"/>
      <c r="I1325" s="151" t="n"/>
      <c r="J1325" s="151" t="n"/>
      <c r="K1325" s="151" t="n"/>
      <c r="L1325" s="151" t="n"/>
      <c r="M1325" s="151" t="n"/>
      <c r="N1325" s="151" t="n"/>
      <c r="O1325" s="151" t="n"/>
      <c r="P1325" s="151" t="n">
        <v>8958310.2</v>
      </c>
      <c r="Q1325" s="151" t="n"/>
      <c r="R1325" s="151" t="n"/>
      <c r="S1325" s="151" t="n"/>
      <c r="T1325" s="151" t="n"/>
    </row>
    <row customHeight="true" ht="13.5" outlineLevel="0" r="1326">
      <c r="A1326" s="115" t="n">
        <f aca="false" ca="false" dt2D="false" dtr="false" t="normal">A1325+1</f>
        <v>434</v>
      </c>
      <c r="B1326" s="115" t="n">
        <f aca="false" ca="false" dt2D="false" dtr="false" t="normal">+B1323+1</f>
        <v>76</v>
      </c>
      <c r="C1326" s="116" t="s">
        <v>510</v>
      </c>
      <c r="D1326" s="115" t="s">
        <v>972</v>
      </c>
      <c r="E1326" s="194" t="n">
        <f aca="false" ca="false" dt2D="false" dtr="false" t="normal">SUM(F1326:T1326)</f>
        <v>29467564.504000008</v>
      </c>
      <c r="F1326" s="151" t="n"/>
      <c r="G1326" s="151" t="n"/>
      <c r="H1326" s="124" t="n">
        <v>2004627.099576</v>
      </c>
      <c r="I1326" s="124" t="n">
        <v>1580600.6381136</v>
      </c>
      <c r="J1326" s="124" t="n">
        <v>784007.094792</v>
      </c>
      <c r="K1326" s="151" t="n"/>
      <c r="L1326" s="151" t="n">
        <v>0</v>
      </c>
      <c r="M1326" s="151" t="n"/>
      <c r="N1326" s="124" t="n">
        <v>8035672.2567312</v>
      </c>
      <c r="O1326" s="151" t="n"/>
      <c r="P1326" s="151" t="n">
        <v>11351648.0563152</v>
      </c>
      <c r="Q1326" s="151" t="n">
        <v>4171142.9429664</v>
      </c>
      <c r="R1326" s="151" t="n">
        <v>884746.93512</v>
      </c>
      <c r="S1326" s="151" t="n">
        <v>24000</v>
      </c>
      <c r="T1326" s="151" t="n">
        <v>631119.4803856</v>
      </c>
    </row>
    <row customHeight="true" ht="13.5" outlineLevel="0" r="1327">
      <c r="A1327" s="115" t="n">
        <f aca="false" ca="false" dt2D="false" dtr="false" t="normal">A1326+1</f>
        <v>435</v>
      </c>
      <c r="B1327" s="115" t="s">
        <v>226</v>
      </c>
      <c r="C1327" s="116" t="s">
        <v>510</v>
      </c>
      <c r="D1327" s="115" t="s">
        <v>974</v>
      </c>
      <c r="E1327" s="194" t="n">
        <f aca="false" ca="false" dt2D="false" dtr="false" t="normal">SUM(F1327:T1327)</f>
        <v>2463322.21</v>
      </c>
      <c r="F1327" s="151" t="n"/>
      <c r="G1327" s="151" t="n">
        <v>2463322.21</v>
      </c>
      <c r="H1327" s="151" t="n"/>
      <c r="I1327" s="151" t="n"/>
      <c r="J1327" s="151" t="n"/>
      <c r="K1327" s="151" t="n"/>
      <c r="L1327" s="151" t="n"/>
      <c r="M1327" s="151" t="n"/>
      <c r="N1327" s="151" t="n"/>
      <c r="O1327" s="151" t="n"/>
      <c r="P1327" s="151" t="n"/>
      <c r="Q1327" s="151" t="n"/>
      <c r="R1327" s="151" t="n"/>
      <c r="S1327" s="151" t="n"/>
      <c r="T1327" s="151" t="n"/>
    </row>
    <row customHeight="true" ht="13.5" outlineLevel="0" r="1328">
      <c r="A1328" s="115" t="n">
        <f aca="false" ca="false" dt2D="false" dtr="false" t="normal">A1327+1</f>
        <v>436</v>
      </c>
      <c r="B1328" s="115" t="s">
        <v>226</v>
      </c>
      <c r="C1328" s="116" t="s">
        <v>510</v>
      </c>
      <c r="D1328" s="115" t="s">
        <v>975</v>
      </c>
      <c r="E1328" s="194" t="n">
        <f aca="false" ca="false" dt2D="false" dtr="false" t="normal">SUM(F1328:T1328)</f>
        <v>7742827.232</v>
      </c>
      <c r="F1328" s="151" t="n"/>
      <c r="G1328" s="151" t="n"/>
      <c r="H1328" s="151" t="n"/>
      <c r="I1328" s="151" t="n"/>
      <c r="J1328" s="151" t="n"/>
      <c r="K1328" s="151" t="n"/>
      <c r="L1328" s="151" t="n"/>
      <c r="M1328" s="151" t="n"/>
      <c r="N1328" s="151" t="n"/>
      <c r="O1328" s="151" t="n"/>
      <c r="P1328" s="151" t="n"/>
      <c r="Q1328" s="151" t="n">
        <v>7320845.9122752</v>
      </c>
      <c r="R1328" s="151" t="n">
        <v>232284.81696</v>
      </c>
      <c r="S1328" s="151" t="n">
        <v>24000</v>
      </c>
      <c r="T1328" s="151" t="n">
        <v>165696.5027648</v>
      </c>
    </row>
    <row customHeight="true" ht="13.5" outlineLevel="0" r="1329">
      <c r="A1329" s="115" t="n">
        <f aca="false" ca="false" dt2D="false" dtr="false" t="normal">A1328+1</f>
        <v>437</v>
      </c>
      <c r="B1329" s="115" t="n">
        <f aca="false" ca="false" dt2D="false" dtr="false" t="normal">B1326+1</f>
        <v>77</v>
      </c>
      <c r="C1329" s="116" t="s">
        <v>510</v>
      </c>
      <c r="D1329" s="115" t="s">
        <v>976</v>
      </c>
      <c r="E1329" s="194" t="n">
        <f aca="false" ca="false" dt2D="false" dtr="false" t="normal">SUM(F1329:T1329)</f>
        <v>1089080.353164</v>
      </c>
      <c r="F1329" s="151" t="n"/>
      <c r="G1329" s="151" t="n"/>
      <c r="H1329" s="151" t="n"/>
      <c r="I1329" s="151" t="n"/>
      <c r="J1329" s="151" t="n">
        <v>1089080.353164</v>
      </c>
      <c r="K1329" s="151" t="n"/>
      <c r="L1329" s="151" t="n"/>
      <c r="M1329" s="151" t="n"/>
      <c r="N1329" s="151" t="n"/>
      <c r="O1329" s="151" t="n"/>
      <c r="P1329" s="151" t="n"/>
      <c r="Q1329" s="151" t="n"/>
      <c r="R1329" s="151" t="n"/>
      <c r="S1329" s="151" t="n"/>
      <c r="T1329" s="151" t="n"/>
    </row>
    <row customHeight="true" ht="13.5" outlineLevel="0" r="1330">
      <c r="A1330" s="115" t="n">
        <f aca="false" ca="false" dt2D="false" dtr="false" t="normal">A1329+1</f>
        <v>438</v>
      </c>
      <c r="B1330" s="115" t="s">
        <v>226</v>
      </c>
      <c r="C1330" s="116" t="s">
        <v>639</v>
      </c>
      <c r="D1330" s="115" t="s">
        <v>640</v>
      </c>
      <c r="E1330" s="194" t="n">
        <f aca="false" ca="false" dt2D="false" dtr="false" t="normal">SUM(F1330:T1330)</f>
        <v>4101421.41</v>
      </c>
      <c r="F1330" s="151" t="n"/>
      <c r="G1330" s="151" t="n"/>
      <c r="H1330" s="151" t="n"/>
      <c r="I1330" s="151" t="n"/>
      <c r="J1330" s="151" t="n"/>
      <c r="K1330" s="151" t="n"/>
      <c r="L1330" s="151" t="n"/>
      <c r="M1330" s="151" t="n"/>
      <c r="N1330" s="151" t="n">
        <v>4101421.41</v>
      </c>
      <c r="O1330" s="151" t="n"/>
      <c r="P1330" s="151" t="n"/>
      <c r="Q1330" s="151" t="n"/>
      <c r="R1330" s="151" t="n"/>
      <c r="S1330" s="151" t="n"/>
      <c r="T1330" s="151" t="n"/>
    </row>
    <row outlineLevel="0" r="1332">
      <c r="C1332" s="208" t="s">
        <v>978</v>
      </c>
      <c r="R1332" s="207" t="n"/>
      <c r="S1332" s="207" t="n"/>
      <c r="T1332" s="207" t="n"/>
    </row>
    <row outlineLevel="0" r="1334">
      <c r="R1334" s="207" t="n"/>
      <c r="S1334" s="207" t="n"/>
    </row>
    <row outlineLevel="0" r="1337">
      <c r="H1337" s="5" t="n"/>
    </row>
  </sheetData>
  <autoFilter ref="A10:W1330"/>
  <mergeCells count="15">
    <mergeCell ref="O8:O9"/>
    <mergeCell ref="N8:N9"/>
    <mergeCell ref="M8:M9"/>
    <mergeCell ref="F8:L8"/>
    <mergeCell ref="A7:A10"/>
    <mergeCell ref="F7:T7"/>
    <mergeCell ref="E7:E9"/>
    <mergeCell ref="D7:D9"/>
    <mergeCell ref="C7:C9"/>
    <mergeCell ref="B7:B10"/>
    <mergeCell ref="T8:T9"/>
    <mergeCell ref="S8:S9"/>
    <mergeCell ref="R8:R9"/>
    <mergeCell ref="Q8:Q9"/>
    <mergeCell ref="P8:P9"/>
  </mergeCells>
  <pageMargins bottom="0.748031497001648" footer="0.31496062874794" header="0.31496062874794" left="0.236220464110374" right="0.236220464110374" top="0.748031497001648"/>
  <pageSetup fitToHeight="10" fitToWidth="1" orientation="landscape" paperHeight="420mm" paperSize="8" paperWidth="297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2025-10-27T03:14:43Z</dcterms:created>
  <dcterms:modified xsi:type="dcterms:W3CDTF">2025-10-27T03:14:43Z</dcterms:modified>
</cp:coreProperties>
</file>